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Z:\EX_SEC_STATISTICS\PB\ВИДАННЯ\2024\3_кв_USD_розміщ\"/>
    </mc:Choice>
  </mc:AlternateContent>
  <bookViews>
    <workbookView xWindow="0" yWindow="0" windowWidth="19200" windowHeight="6312" tabRatio="304"/>
  </bookViews>
  <sheets>
    <sheet name="1" sheetId="2" r:id="rId1"/>
    <sheet name="1.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tab06">#REF!</definedName>
    <definedName name="_tab07">#REF!</definedName>
    <definedName name="_Tab1">#REF!</definedName>
    <definedName name="_UKR1">#REF!</definedName>
    <definedName name="_UKR2">#REF!</definedName>
    <definedName name="_UKR3">#REF!</definedName>
    <definedName name="a">#REF!</definedName>
    <definedName name="aaa">#REF!</definedName>
    <definedName name="Agency_List">[1]Control!$H$17:$H$19</definedName>
    <definedName name="All_Data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>#REF!</definedName>
    <definedName name="budfin">#REF!</definedName>
    <definedName name="Budget">#REF!</definedName>
    <definedName name="budget_financing">#REF!</definedName>
    <definedName name="Central">#REF!</definedName>
    <definedName name="Coordinator_List">[1]Control!$J$20:$J$21</definedName>
    <definedName name="Country">[3]Control!$C$1</definedName>
    <definedName name="ctyList">#REF!</definedName>
    <definedName name="Currency_Def">[1]Control!$BA$330:$BA$487</definedName>
    <definedName name="Current_account">#REF!</definedName>
    <definedName name="DATES">#REF!</definedName>
    <definedName name="DATESA">#REF!</definedName>
    <definedName name="DATESM">#REF!</definedName>
    <definedName name="DATESQ">#REF!</definedName>
    <definedName name="EdssBatchRange">#REF!</definedName>
    <definedName name="Exp_GDP">#REF!</definedName>
    <definedName name="Exp_nom">#REF!</definedName>
    <definedName name="f">#REF!</definedName>
    <definedName name="Foreign_liabilities">#REF!</definedName>
    <definedName name="GDPgrowth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k" hidden="1">{"WEO",#N/A,FALSE,"T"}</definedName>
    <definedName name="KEND">#REF!</definedName>
    <definedName name="KMENU">#REF!</definedName>
    <definedName name="liquidity_reserve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>#REF!</definedName>
    <definedName name="Medium_term_BOP_scenario">#REF!</definedName>
    <definedName name="mn" hidden="1">{"MONA",#N/A,FALSE,"S"}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AMES">#REF!</definedName>
    <definedName name="NAMESA">#REF!</definedName>
    <definedName name="NAMESM">#REF!</definedName>
    <definedName name="NAMESQ">#REF!</definedName>
    <definedName name="NFA_assumptions">#REF!</definedName>
    <definedName name="Non_BRO">#REF!</definedName>
    <definedName name="Notes">#REF!</definedName>
    <definedName name="p">[4]labels!#REF!</definedName>
    <definedName name="PEND">#REF!</definedName>
    <definedName name="Pilot2">#REF!</definedName>
    <definedName name="PMENU">#REF!</definedName>
    <definedName name="PRINT_AREA_MI">#REF!</definedName>
    <definedName name="Range_Country">#REF!</definedName>
    <definedName name="Range_DownloadAnnual">[2]Control!$C$4</definedName>
    <definedName name="Range_DownloadDateTime">#REF!</definedName>
    <definedName name="Range_DownloadMonth">[2]Control!$C$2</definedName>
    <definedName name="Range_DownloadQuarter">[2]Control!$C$3</definedName>
    <definedName name="Range_DSTNotes">#REF!</definedName>
    <definedName name="Range_InValidResultsStart">#REF!</definedName>
    <definedName name="Range_NumberofFailuresStart">#REF!</definedName>
    <definedName name="Range_ReportFormName">#REF!</definedName>
    <definedName name="Range_ValidationResultsStart">#REF!</definedName>
    <definedName name="Range_ValidationRulesStart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>#REF!</definedName>
    <definedName name="RevB">#REF!</definedName>
    <definedName name="rrrrr">[5]Control!$A$19:$A$20</definedName>
    <definedName name="rrrrrrrrrr">[5]Control!$C$4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>#REF!</definedName>
    <definedName name="SUMMARY2">#REF!</definedName>
    <definedName name="Taballgastables">#REF!</definedName>
    <definedName name="TabAmort2004">#REF!</definedName>
    <definedName name="TabAssumptionsImports">#REF!</definedName>
    <definedName name="TabCapAccount">#REF!</definedName>
    <definedName name="Tabdebt_historic">#REF!</definedName>
    <definedName name="Tabdebtflow">#REF!</definedName>
    <definedName name="TabExports">#REF!</definedName>
    <definedName name="TabFcredit2007">#REF!</definedName>
    <definedName name="TabFcredit2010">#REF!</definedName>
    <definedName name="TabGas_arrears_to_Russia">#REF!</definedName>
    <definedName name="TabImportdetail">#REF!</definedName>
    <definedName name="TabImports">#REF!</definedName>
    <definedName name="Table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29">#REF!</definedName>
    <definedName name="table130">#REF!</definedName>
    <definedName name="Table135">#REF!,[6]Contents!$A$87:$H$247</definedName>
    <definedName name="Table16_2000">#REF!</definedName>
    <definedName name="Table17">#REF!</definedName>
    <definedName name="Table19">#REF!</definedName>
    <definedName name="Table20">#REF!</definedName>
    <definedName name="Table21">#REF!,[7]Contents!$A$87:$H$247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0">#REF!</definedName>
    <definedName name="Table31">#REF!</definedName>
    <definedName name="Table32">#REF!</definedName>
    <definedName name="Table33">#REF!</definedName>
    <definedName name="Table330">#REF!</definedName>
    <definedName name="Table336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MTBOP2006">#REF!</definedName>
    <definedName name="TabMTbop2010">#REF!</definedName>
    <definedName name="TabMTdebt">#REF!</definedName>
    <definedName name="TabNonfactorServices_and_Income">#REF!</definedName>
    <definedName name="TabOutMon">#REF!</definedName>
    <definedName name="TabsimplifiedBOP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rade_balance">#REF!</definedName>
    <definedName name="trade_figure">#REF!</definedName>
    <definedName name="Uploaded_Currency">[3]Control!$F$17</definedName>
    <definedName name="Uploaded_Scale">[3]Control!$F$18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>#REF!</definedName>
    <definedName name="zIGNFS">#REF!</definedName>
    <definedName name="zImports">#REF!</definedName>
    <definedName name="zLiborUS">#REF!</definedName>
    <definedName name="zReserves">[9]oth!$A$17:$IV$17</definedName>
    <definedName name="zRoWCPIchange">#REF!</definedName>
    <definedName name="zSDReRate">[9]ass!$A$24:$IV$24</definedName>
    <definedName name="zXGNFS">#REF!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hidden="1">{"WEO",#N/A,FALSE,"T"}</definedName>
    <definedName name="_xlnm.Database">#REF!</definedName>
    <definedName name="квефі" hidden="1">{#N/A,#N/A,FALSE,"I";#N/A,#N/A,FALSE,"J";#N/A,#N/A,FALSE,"K";#N/A,#N/A,FALSE,"L";#N/A,#N/A,FALSE,"M";#N/A,#N/A,FALSE,"N";#N/A,#N/A,FALSE,"O"}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'1'!$B$1:$K$15</definedName>
    <definedName name="_xlnm.Print_Area" localSheetId="1">'1.1'!$A$2:$AL$21</definedName>
    <definedName name="_xlnm.Print_Area">#REF!</definedName>
    <definedName name="Область_печати_ИМ">#REF!</definedName>
    <definedName name="п" hidden="1">{"MONA",#N/A,FALSE,"S"}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hidden="1">{#N/A,#N/A,FALSE,"I";#N/A,#N/A,FALSE,"J";#N/A,#N/A,FALSE,"K";#N/A,#N/A,FALSE,"L";#N/A,#N/A,FALSE,"M";#N/A,#N/A,FALSE,"N";#N/A,#N/A,FALSE,"O"}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hidden="1">{"MONA",#N/A,FALSE,"S"}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52511"/>
</workbook>
</file>

<file path=xl/calcChain.xml><?xml version="1.0" encoding="utf-8"?>
<calcChain xmlns="http://schemas.openxmlformats.org/spreadsheetml/2006/main">
  <c r="AL19" i="1" l="1"/>
  <c r="AL16" i="1"/>
  <c r="AL13" i="1"/>
  <c r="AL8" i="1"/>
  <c r="AL9" i="1"/>
  <c r="AL10" i="1"/>
  <c r="AL7" i="1" l="1"/>
  <c r="AL6" i="1" s="1"/>
  <c r="AK19" i="1"/>
  <c r="AK16" i="1"/>
  <c r="AK13" i="1"/>
  <c r="AK10" i="1"/>
  <c r="AK7" i="1" s="1"/>
  <c r="AK9" i="1"/>
  <c r="AK8" i="1"/>
  <c r="AK6" i="1" l="1"/>
  <c r="AJ19" i="1" l="1"/>
  <c r="AJ16" i="1"/>
  <c r="AJ13" i="1"/>
  <c r="AJ10" i="1"/>
  <c r="AJ8" i="1"/>
  <c r="AJ9" i="1"/>
  <c r="AJ7" i="1" l="1"/>
  <c r="AJ6" i="1" s="1"/>
  <c r="B12" i="2"/>
  <c r="AI19" i="1" l="1"/>
  <c r="AI16" i="1"/>
  <c r="AI13" i="1"/>
  <c r="AI10" i="1"/>
  <c r="AI9" i="1"/>
  <c r="AI8" i="1"/>
  <c r="AI7" i="1" l="1"/>
  <c r="AI6" i="1" s="1"/>
  <c r="AH19" i="1"/>
  <c r="AH16" i="1"/>
  <c r="AH13" i="1"/>
  <c r="AH10" i="1"/>
  <c r="AH9" i="1"/>
  <c r="AH8" i="1"/>
  <c r="AH7" i="1" l="1"/>
  <c r="AH6" i="1" s="1"/>
  <c r="AG8" i="1"/>
  <c r="AG9" i="1"/>
  <c r="AG10" i="1"/>
  <c r="AG13" i="1"/>
  <c r="AG16" i="1"/>
  <c r="AG19" i="1"/>
  <c r="AG7" i="1" l="1"/>
  <c r="AG6" i="1" s="1"/>
  <c r="AF8" i="1" l="1"/>
  <c r="AF9" i="1"/>
  <c r="AF10" i="1"/>
  <c r="AF13" i="1"/>
  <c r="AF16" i="1"/>
  <c r="AF19" i="1"/>
  <c r="AF7" i="1" l="1"/>
  <c r="AF6" i="1" s="1"/>
  <c r="AE10" i="1"/>
  <c r="AE19" i="1" l="1"/>
  <c r="AE16" i="1"/>
  <c r="AE13" i="1"/>
  <c r="AE7" i="1" s="1"/>
  <c r="AE9" i="1"/>
  <c r="AE8" i="1"/>
  <c r="AE6" i="1" l="1"/>
  <c r="AB13" i="1"/>
  <c r="AD19" i="1" l="1"/>
  <c r="AD16" i="1"/>
  <c r="AD13" i="1"/>
  <c r="AD10" i="1"/>
  <c r="AD9" i="1"/>
  <c r="AD8" i="1"/>
  <c r="AD7" i="1" l="1"/>
  <c r="AD6" i="1" s="1"/>
  <c r="AC19" i="1"/>
  <c r="AC16" i="1"/>
  <c r="AC13" i="1"/>
  <c r="AC10" i="1"/>
  <c r="AC9" i="1"/>
  <c r="AC8" i="1"/>
  <c r="AC7" i="1" l="1"/>
  <c r="AC6" i="1" s="1"/>
  <c r="AB10" i="1"/>
  <c r="AB19" i="1"/>
  <c r="AB16" i="1" l="1"/>
  <c r="AB7" i="1"/>
  <c r="AB9" i="1"/>
  <c r="AB8" i="1"/>
  <c r="AB6" i="1" l="1"/>
  <c r="AA19" i="1"/>
  <c r="AA16" i="1"/>
  <c r="AA13" i="1"/>
  <c r="AA10" i="1"/>
  <c r="AA9" i="1"/>
  <c r="AA8" i="1"/>
  <c r="AA7" i="1" l="1"/>
  <c r="AA6" i="1" s="1"/>
  <c r="Z19" i="1"/>
  <c r="Z16" i="1"/>
  <c r="Z13" i="1"/>
  <c r="Z10" i="1"/>
  <c r="Z9" i="1"/>
  <c r="Z8" i="1"/>
  <c r="Z7" i="1" l="1"/>
  <c r="Z6" i="1" s="1"/>
  <c r="Y8" i="1" l="1"/>
  <c r="Y9" i="1"/>
  <c r="Y10" i="1"/>
  <c r="Y13" i="1"/>
  <c r="Y16" i="1"/>
  <c r="Y19" i="1"/>
  <c r="Y7" i="1" l="1"/>
  <c r="Y6" i="1" s="1"/>
  <c r="T10" i="1"/>
  <c r="U10" i="1"/>
  <c r="V10" i="1"/>
  <c r="W10" i="1"/>
  <c r="X13" i="1"/>
  <c r="X10" i="1"/>
  <c r="X16" i="1"/>
  <c r="X19" i="1"/>
  <c r="X7" i="1" l="1"/>
  <c r="X6" i="1" s="1"/>
  <c r="X9" i="1"/>
  <c r="X8" i="1"/>
  <c r="P16" i="1" l="1"/>
  <c r="W19" i="1" l="1"/>
  <c r="W16" i="1"/>
  <c r="W13" i="1"/>
  <c r="W9" i="1"/>
  <c r="W8" i="1"/>
  <c r="W7" i="1" l="1"/>
  <c r="W6" i="1" s="1"/>
  <c r="V19" i="1"/>
  <c r="V16" i="1"/>
  <c r="V13" i="1"/>
  <c r="V8" i="1"/>
  <c r="V9" i="1"/>
  <c r="V7" i="1" l="1"/>
  <c r="V6" i="1" s="1"/>
  <c r="S16" i="1"/>
  <c r="D16" i="1"/>
  <c r="U8" i="1" l="1"/>
  <c r="U9" i="1"/>
  <c r="U19" i="1"/>
  <c r="U16" i="1"/>
  <c r="U13" i="1"/>
  <c r="U7" i="1" l="1"/>
  <c r="U6" i="1" s="1"/>
  <c r="A3" i="1"/>
  <c r="A2" i="1"/>
  <c r="T19" i="1" l="1"/>
  <c r="T16" i="1"/>
  <c r="T13" i="1"/>
  <c r="T9" i="1" l="1"/>
  <c r="T8" i="1"/>
  <c r="T7" i="1" l="1"/>
  <c r="T6" i="1" s="1"/>
  <c r="S19" i="1" l="1"/>
  <c r="S13" i="1"/>
  <c r="S10" i="1"/>
  <c r="S9" i="1"/>
  <c r="S8" i="1"/>
  <c r="S7" i="1" l="1"/>
  <c r="S6" i="1" s="1"/>
  <c r="R19" i="1"/>
  <c r="R16" i="1"/>
  <c r="R13" i="1"/>
  <c r="R10" i="1"/>
  <c r="R9" i="1"/>
  <c r="R8" i="1"/>
  <c r="R7" i="1" l="1"/>
  <c r="R6" i="1" s="1"/>
  <c r="Q19" i="1"/>
  <c r="Q16" i="1"/>
  <c r="Q13" i="1"/>
  <c r="Q10" i="1"/>
  <c r="Q9" i="1"/>
  <c r="Q8" i="1"/>
  <c r="Q7" i="1" l="1"/>
  <c r="Q6" i="1" s="1"/>
  <c r="P19" i="1"/>
  <c r="P13" i="1"/>
  <c r="P10" i="1"/>
  <c r="P9" i="1"/>
  <c r="P8" i="1"/>
  <c r="P7" i="1" l="1"/>
  <c r="P6" i="1" s="1"/>
  <c r="O16" i="1"/>
  <c r="O19" i="1" l="1"/>
  <c r="O13" i="1"/>
  <c r="O10" i="1"/>
  <c r="O9" i="1"/>
  <c r="O8" i="1"/>
  <c r="O7" i="1" l="1"/>
  <c r="O6" i="1" s="1"/>
  <c r="N19" i="1"/>
  <c r="N16" i="1"/>
  <c r="N13" i="1"/>
  <c r="N8" i="1"/>
  <c r="N9" i="1"/>
  <c r="N10" i="1"/>
  <c r="N7" i="1" l="1"/>
  <c r="N6" i="1" s="1"/>
  <c r="M8" i="1"/>
  <c r="M19" i="1" l="1"/>
  <c r="L19" i="1"/>
  <c r="K19" i="1"/>
  <c r="M16" i="1"/>
  <c r="L16" i="1"/>
  <c r="K16" i="1"/>
  <c r="M13" i="1"/>
  <c r="L13" i="1"/>
  <c r="K13" i="1"/>
  <c r="M10" i="1"/>
  <c r="L10" i="1"/>
  <c r="K10" i="1"/>
  <c r="M9" i="1"/>
  <c r="L9" i="1"/>
  <c r="K9" i="1"/>
  <c r="L8" i="1"/>
  <c r="K8" i="1"/>
  <c r="L7" i="1" l="1"/>
  <c r="K7" i="1"/>
  <c r="K6" i="1" s="1"/>
  <c r="M7" i="1"/>
  <c r="M6" i="1" s="1"/>
  <c r="L6" i="1" l="1"/>
  <c r="D8" i="1"/>
  <c r="E8" i="1"/>
  <c r="F8" i="1"/>
  <c r="G8" i="1"/>
  <c r="H8" i="1"/>
  <c r="I8" i="1"/>
  <c r="J8" i="1"/>
  <c r="D9" i="1"/>
  <c r="E9" i="1"/>
  <c r="F9" i="1"/>
  <c r="G9" i="1"/>
  <c r="H9" i="1"/>
  <c r="I9" i="1"/>
  <c r="J9" i="1"/>
  <c r="J19" i="1" l="1"/>
  <c r="J16" i="1"/>
  <c r="J13" i="1"/>
  <c r="J10" i="1"/>
  <c r="J7" i="1" l="1"/>
  <c r="J6" i="1" s="1"/>
  <c r="I19" i="1"/>
  <c r="I16" i="1"/>
  <c r="I13" i="1"/>
  <c r="I10" i="1"/>
  <c r="I7" i="1" l="1"/>
  <c r="I6" i="1" s="1"/>
  <c r="H19" i="1"/>
  <c r="H16" i="1"/>
  <c r="H13" i="1"/>
  <c r="H10" i="1"/>
  <c r="D10" i="1"/>
  <c r="E10" i="1"/>
  <c r="F10" i="1"/>
  <c r="G10" i="1"/>
  <c r="D13" i="1"/>
  <c r="E13" i="1"/>
  <c r="F13" i="1"/>
  <c r="G13" i="1"/>
  <c r="E16" i="1"/>
  <c r="F16" i="1"/>
  <c r="G16" i="1"/>
  <c r="D19" i="1"/>
  <c r="E19" i="1"/>
  <c r="F19" i="1"/>
  <c r="G19" i="1"/>
  <c r="G7" i="1" l="1"/>
  <c r="G6" i="1" s="1"/>
  <c r="E7" i="1"/>
  <c r="E6" i="1" s="1"/>
  <c r="H7" i="1"/>
  <c r="F7" i="1"/>
  <c r="F6" i="1" s="1"/>
  <c r="D7" i="1"/>
  <c r="A1" i="1"/>
  <c r="D6" i="1" l="1"/>
  <c r="H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6" i="1"/>
  <c r="A4" i="1"/>
  <c r="B2" i="2"/>
  <c r="B1" i="2"/>
</calcChain>
</file>

<file path=xl/sharedStrings.xml><?xml version="1.0" encoding="utf-8"?>
<sst xmlns="http://schemas.openxmlformats.org/spreadsheetml/2006/main" count="81" uniqueCount="45">
  <si>
    <t>РАХУНОК ПОТОЧНИХ ОПЕРАЦІЙ</t>
  </si>
  <si>
    <t xml:space="preserve"> БАЛАНС ТОВАРІВ ТА ПОСЛУГ</t>
  </si>
  <si>
    <t xml:space="preserve">   ЕКСПОРТ ТОВАРІВ ТА ПОСЛУГ</t>
  </si>
  <si>
    <t xml:space="preserve">   ІМПОРТ ТОВАРІВ ТА ПОСЛУГ</t>
  </si>
  <si>
    <t xml:space="preserve">     БАЛАНС ТОВАРІВ</t>
  </si>
  <si>
    <t xml:space="preserve">        ЕКСПОРТ ТОВАРІВ</t>
  </si>
  <si>
    <t xml:space="preserve">        ІМПОРТ ТОВАРІВ </t>
  </si>
  <si>
    <t xml:space="preserve">     БАЛАНС ПОСЛУГ</t>
  </si>
  <si>
    <t xml:space="preserve">        ЕКСПОРТ ПОСЛУГ</t>
  </si>
  <si>
    <t xml:space="preserve">        ІМПОРТ ПОСЛУГ</t>
  </si>
  <si>
    <t xml:space="preserve">        надходження</t>
  </si>
  <si>
    <t xml:space="preserve">        виплати</t>
  </si>
  <si>
    <t>1.1. Поточний рахунок платіжного балансу України (сезонно скориговані дані)</t>
  </si>
  <si>
    <t>1. Сезонно скориговані дані поточного рахунку</t>
  </si>
  <si>
    <t>укр</t>
  </si>
  <si>
    <t>eng</t>
  </si>
  <si>
    <t>1. Seasonally Adjusted Indices of the BOP Current Account</t>
  </si>
  <si>
    <t>1.1 The Current Account of the Balance of Payments of Ukraine (seasonally adjusted data)</t>
  </si>
  <si>
    <t>Million USD</t>
  </si>
  <si>
    <t>Статті платіжного балансу</t>
  </si>
  <si>
    <t>BOP items</t>
  </si>
  <si>
    <t>БАЛАНС ПЕРВИННИХ ДОХОДІВ</t>
  </si>
  <si>
    <t>БАЛАНС ВТОРИННИХ ДОХОДІВ</t>
  </si>
  <si>
    <t xml:space="preserve">CURRENT ACCOUNT </t>
  </si>
  <si>
    <t xml:space="preserve">  BALANCE ON GOODS AND SERVICES </t>
  </si>
  <si>
    <t xml:space="preserve">   EXPORTS OF GOODS AND SERVICES</t>
  </si>
  <si>
    <t xml:space="preserve">   IMPORTS OF GOODS AND SERVICES</t>
  </si>
  <si>
    <t xml:space="preserve">   BALANCE ON TRADE IN GOODS </t>
  </si>
  <si>
    <t xml:space="preserve">       EXPORTS OF GOODS</t>
  </si>
  <si>
    <t xml:space="preserve">       IMPORTS OF GOODS</t>
  </si>
  <si>
    <t xml:space="preserve">  BALANCE ON TRADE IN SERVICES </t>
  </si>
  <si>
    <t xml:space="preserve">       EXPORTS OF SERVICES</t>
  </si>
  <si>
    <t xml:space="preserve">       IMPORTS OF SERVICES</t>
  </si>
  <si>
    <t xml:space="preserve">  BALANCE ON PRIMARY INCOME </t>
  </si>
  <si>
    <t xml:space="preserve">        Receipts</t>
  </si>
  <si>
    <t xml:space="preserve">        Payments</t>
  </si>
  <si>
    <t xml:space="preserve">  BALANCE ON SECONDARY INCOME </t>
  </si>
  <si>
    <t xml:space="preserve">I </t>
  </si>
  <si>
    <t>II</t>
  </si>
  <si>
    <t xml:space="preserve">III </t>
  </si>
  <si>
    <t xml:space="preserve">IV </t>
  </si>
  <si>
    <t>1.1 Поточний рахунок платіжного балансу України (сезонно скориговані дані)</t>
  </si>
  <si>
    <t>Млн дол. США</t>
  </si>
  <si>
    <t>Дата останнього оновлення: 31.12.2024</t>
  </si>
  <si>
    <t>Last updated on: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</si>
</sst>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г_р_н_._-;\-* #,##0.00\ _г_р_н_._-;_-* &quot;-&quot;??\ _г_р_н_._-;_-@_-"/>
    <numFmt numFmtId="165" formatCode="_(* #,##0.000_);_(* \-#,##0.000_);_(* &quot;--&quot;_);_(@_)"/>
    <numFmt numFmtId="166" formatCode="_-* #,##0_р_._-;\-* #,##0_р_._-;_-* &quot;-&quot;_р_._-;_-@_-"/>
    <numFmt numFmtId="167" formatCode="_-* #,##0.00_р_._-;\-* #,##0.00_р_._-;_-* &quot;-&quot;??_р_._-;_-@_-"/>
    <numFmt numFmtId="168" formatCode="_-* #,##0&quot;р.&quot;_-;\-* #,##0&quot;р.&quot;_-;_-* &quot;-&quot;&quot;р.&quot;_-;_-@_-"/>
    <numFmt numFmtId="169" formatCode="_-* #,##0.00&quot;р.&quot;_-;\-* #,##0.00&quot;р.&quot;_-;_-* &quot;-&quot;??&quot;р.&quot;_-;_-@_-"/>
    <numFmt numFmtId="170" formatCode="\M\o\n\t\h\ \D.\y\y\y\y"/>
    <numFmt numFmtId="171" formatCode="_(* #,##0.00_);_(* \(#,##0.00\);_(* &quot;-&quot;??_);_(@_)"/>
  </numFmts>
  <fonts count="40">
    <font>
      <sz val="10"/>
      <name val="Arial Cyr"/>
      <charset val="204"/>
    </font>
    <font>
      <sz val="10"/>
      <name val="Arial Cyr"/>
      <charset val="204"/>
    </font>
    <font>
      <sz val="10"/>
      <name val="Tms Rmn"/>
    </font>
    <font>
      <sz val="12"/>
      <name val="Times New Roman"/>
      <family val="1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 Cyr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u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" fontId="5" fillId="2" borderId="1">
      <alignment horizontal="right" vertical="center"/>
    </xf>
    <xf numFmtId="0" fontId="5" fillId="3" borderId="1">
      <alignment horizontal="center" vertical="center"/>
    </xf>
    <xf numFmtId="1" fontId="5" fillId="2" borderId="1">
      <alignment horizontal="right" vertical="center"/>
    </xf>
    <xf numFmtId="0" fontId="6" fillId="2" borderId="0"/>
    <xf numFmtId="0" fontId="7" fillId="4" borderId="1">
      <alignment horizontal="left" vertical="center"/>
    </xf>
    <xf numFmtId="0" fontId="7" fillId="4" borderId="1">
      <alignment horizontal="left" vertical="center"/>
    </xf>
    <xf numFmtId="0" fontId="1" fillId="2" borderId="1">
      <alignment horizontal="left" vertical="center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4" fillId="0" borderId="0"/>
    <xf numFmtId="0" fontId="6" fillId="0" borderId="0"/>
    <xf numFmtId="0" fontId="3" fillId="0" borderId="0"/>
    <xf numFmtId="0" fontId="2" fillId="0" borderId="0"/>
    <xf numFmtId="171" fontId="11" fillId="0" borderId="0" applyFont="0" applyFill="0" applyBorder="0" applyAlignment="0" applyProtection="0"/>
    <xf numFmtId="0" fontId="15" fillId="5" borderId="0">
      <alignment horizontal="right" vertical="top"/>
    </xf>
    <xf numFmtId="0" fontId="16" fillId="5" borderId="0">
      <alignment horizontal="center" vertical="center"/>
    </xf>
    <xf numFmtId="0" fontId="15" fillId="5" borderId="0">
      <alignment horizontal="left" vertical="top"/>
    </xf>
    <xf numFmtId="0" fontId="15" fillId="5" borderId="0">
      <alignment horizontal="left" vertical="top"/>
    </xf>
    <xf numFmtId="0" fontId="16" fillId="5" borderId="0">
      <alignment horizontal="left" vertical="top"/>
    </xf>
    <xf numFmtId="0" fontId="16" fillId="5" borderId="0">
      <alignment horizontal="right" vertical="top"/>
    </xf>
    <xf numFmtId="0" fontId="16" fillId="5" borderId="0">
      <alignment horizontal="right" vertical="top"/>
    </xf>
    <xf numFmtId="0" fontId="17" fillId="0" borderId="0">
      <alignment vertical="top"/>
    </xf>
    <xf numFmtId="0" fontId="8" fillId="0" borderId="2"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9" fillId="0" borderId="0"/>
    <xf numFmtId="0" fontId="18" fillId="0" borderId="0"/>
    <xf numFmtId="0" fontId="6" fillId="0" borderId="0"/>
    <xf numFmtId="0" fontId="18" fillId="0" borderId="0"/>
    <xf numFmtId="0" fontId="19" fillId="0" borderId="0"/>
    <xf numFmtId="0" fontId="1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0" fillId="0" borderId="0"/>
    <xf numFmtId="164" fontId="18" fillId="0" borderId="0" applyFont="0" applyFill="0" applyBorder="0" applyAlignment="0" applyProtection="0"/>
  </cellStyleXfs>
  <cellXfs count="75">
    <xf numFmtId="0" fontId="0" fillId="0" borderId="0" xfId="0"/>
    <xf numFmtId="0" fontId="24" fillId="2" borderId="0" xfId="0" applyFont="1" applyFill="1"/>
    <xf numFmtId="0" fontId="25" fillId="2" borderId="0" xfId="0" applyFont="1" applyFill="1"/>
    <xf numFmtId="0" fontId="26" fillId="2" borderId="0" xfId="0" applyFont="1" applyFill="1"/>
    <xf numFmtId="0" fontId="27" fillId="2" borderId="0" xfId="37" applyFont="1" applyFill="1" applyAlignment="1" applyProtection="1">
      <alignment wrapText="1"/>
    </xf>
    <xf numFmtId="2" fontId="27" fillId="2" borderId="0" xfId="37" applyNumberFormat="1" applyFont="1" applyFill="1" applyAlignment="1" applyProtection="1">
      <alignment horizontal="left" wrapText="1"/>
    </xf>
    <xf numFmtId="0" fontId="28" fillId="2" borderId="0" xfId="0" applyFont="1" applyFill="1"/>
    <xf numFmtId="0" fontId="29" fillId="2" borderId="0" xfId="0" applyFont="1" applyFill="1"/>
    <xf numFmtId="0" fontId="29" fillId="2" borderId="0" xfId="37" applyFont="1" applyFill="1" applyAlignment="1" applyProtection="1"/>
    <xf numFmtId="0" fontId="30" fillId="2" borderId="0" xfId="0" applyFont="1" applyFill="1"/>
    <xf numFmtId="0" fontId="31" fillId="2" borderId="0" xfId="0" applyFont="1" applyFill="1"/>
    <xf numFmtId="0" fontId="32" fillId="2" borderId="0" xfId="0" applyFont="1" applyFill="1"/>
    <xf numFmtId="0" fontId="33" fillId="2" borderId="0" xfId="0" applyFont="1" applyFill="1"/>
    <xf numFmtId="0" fontId="30" fillId="6" borderId="0" xfId="0" applyFont="1" applyFill="1"/>
    <xf numFmtId="0" fontId="31" fillId="6" borderId="0" xfId="0" applyFont="1" applyFill="1"/>
    <xf numFmtId="0" fontId="33" fillId="6" borderId="0" xfId="0" applyFont="1" applyFill="1"/>
    <xf numFmtId="3" fontId="33" fillId="6" borderId="0" xfId="0" applyNumberFormat="1" applyFont="1" applyFill="1" applyBorder="1" applyAlignment="1">
      <alignment horizontal="center"/>
    </xf>
    <xf numFmtId="0" fontId="32" fillId="6" borderId="0" xfId="0" applyFont="1" applyFill="1"/>
    <xf numFmtId="3" fontId="32" fillId="6" borderId="0" xfId="25" applyNumberFormat="1" applyFont="1" applyFill="1" applyBorder="1" applyAlignment="1">
      <alignment horizontal="center"/>
    </xf>
    <xf numFmtId="3" fontId="33" fillId="0" borderId="0" xfId="25" applyNumberFormat="1" applyFont="1" applyFill="1" applyBorder="1" applyAlignment="1">
      <alignment horizontal="center"/>
    </xf>
    <xf numFmtId="0" fontId="33" fillId="0" borderId="0" xfId="0" applyFont="1" applyFill="1"/>
    <xf numFmtId="0" fontId="34" fillId="2" borderId="0" xfId="37" applyFont="1" applyFill="1" applyAlignment="1" applyProtection="1"/>
    <xf numFmtId="49" fontId="32" fillId="2" borderId="15" xfId="113" applyNumberFormat="1" applyFont="1" applyFill="1" applyBorder="1" applyAlignment="1">
      <alignment horizontal="center" vertical="center"/>
    </xf>
    <xf numFmtId="49" fontId="32" fillId="2" borderId="3" xfId="113" applyNumberFormat="1" applyFont="1" applyFill="1" applyBorder="1" applyAlignment="1">
      <alignment horizontal="center" vertical="center"/>
    </xf>
    <xf numFmtId="49" fontId="32" fillId="6" borderId="15" xfId="113" applyNumberFormat="1" applyFont="1" applyFill="1" applyBorder="1" applyAlignment="1">
      <alignment horizontal="center" vertical="center"/>
    </xf>
    <xf numFmtId="0" fontId="32" fillId="6" borderId="15" xfId="0" applyFont="1" applyFill="1" applyBorder="1"/>
    <xf numFmtId="3" fontId="32" fillId="6" borderId="8" xfId="25" applyNumberFormat="1" applyFont="1" applyFill="1" applyBorder="1" applyAlignment="1">
      <alignment horizontal="center"/>
    </xf>
    <xf numFmtId="3" fontId="32" fillId="6" borderId="7" xfId="25" applyNumberFormat="1" applyFont="1" applyFill="1" applyBorder="1" applyAlignment="1">
      <alignment horizontal="center"/>
    </xf>
    <xf numFmtId="0" fontId="32" fillId="6" borderId="3" xfId="0" applyFont="1" applyFill="1" applyBorder="1"/>
    <xf numFmtId="3" fontId="33" fillId="6" borderId="0" xfId="25" applyNumberFormat="1" applyFont="1" applyFill="1" applyBorder="1" applyAlignment="1">
      <alignment horizontal="center"/>
    </xf>
    <xf numFmtId="3" fontId="33" fillId="6" borderId="10" xfId="25" applyNumberFormat="1" applyFont="1" applyFill="1" applyBorder="1" applyAlignment="1">
      <alignment horizontal="center"/>
    </xf>
    <xf numFmtId="3" fontId="33" fillId="6" borderId="11" xfId="25" applyNumberFormat="1" applyFont="1" applyFill="1" applyBorder="1" applyAlignment="1">
      <alignment horizontal="center"/>
    </xf>
    <xf numFmtId="3" fontId="33" fillId="6" borderId="10" xfId="0" applyNumberFormat="1" applyFont="1" applyFill="1" applyBorder="1" applyAlignment="1">
      <alignment horizontal="center"/>
    </xf>
    <xf numFmtId="3" fontId="32" fillId="6" borderId="10" xfId="25" applyNumberFormat="1" applyFont="1" applyFill="1" applyBorder="1" applyAlignment="1">
      <alignment horizontal="center"/>
    </xf>
    <xf numFmtId="3" fontId="32" fillId="6" borderId="0" xfId="0" applyNumberFormat="1" applyFont="1" applyFill="1" applyBorder="1" applyAlignment="1">
      <alignment horizontal="center"/>
    </xf>
    <xf numFmtId="3" fontId="32" fillId="6" borderId="11" xfId="25" applyNumberFormat="1" applyFont="1" applyFill="1" applyBorder="1" applyAlignment="1">
      <alignment horizontal="center"/>
    </xf>
    <xf numFmtId="3" fontId="32" fillId="6" borderId="3" xfId="25" applyNumberFormat="1" applyFont="1" applyFill="1" applyBorder="1" applyAlignment="1">
      <alignment horizontal="center"/>
    </xf>
    <xf numFmtId="0" fontId="33" fillId="6" borderId="0" xfId="0" applyFont="1" applyFill="1" applyBorder="1"/>
    <xf numFmtId="3" fontId="33" fillId="2" borderId="0" xfId="0" applyNumberFormat="1" applyFont="1" applyFill="1"/>
    <xf numFmtId="3" fontId="33" fillId="6" borderId="3" xfId="25" applyNumberFormat="1" applyFont="1" applyFill="1" applyBorder="1" applyAlignment="1">
      <alignment horizontal="center"/>
    </xf>
    <xf numFmtId="0" fontId="32" fillId="6" borderId="16" xfId="0" applyFont="1" applyFill="1" applyBorder="1"/>
    <xf numFmtId="3" fontId="33" fillId="6" borderId="13" xfId="0" applyNumberFormat="1" applyFont="1" applyFill="1" applyBorder="1" applyAlignment="1">
      <alignment horizontal="center"/>
    </xf>
    <xf numFmtId="3" fontId="33" fillId="6" borderId="13" xfId="25" applyNumberFormat="1" applyFont="1" applyFill="1" applyBorder="1" applyAlignment="1">
      <alignment horizontal="center"/>
    </xf>
    <xf numFmtId="3" fontId="33" fillId="6" borderId="12" xfId="0" applyNumberFormat="1" applyFont="1" applyFill="1" applyBorder="1" applyAlignment="1">
      <alignment horizontal="center"/>
    </xf>
    <xf numFmtId="49" fontId="32" fillId="6" borderId="3" xfId="113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0" fontId="35" fillId="6" borderId="8" xfId="0" applyFont="1" applyFill="1" applyBorder="1"/>
    <xf numFmtId="0" fontId="32" fillId="6" borderId="0" xfId="0" applyFont="1" applyFill="1" applyBorder="1"/>
    <xf numFmtId="0" fontId="32" fillId="6" borderId="0" xfId="0" applyFont="1" applyFill="1" applyBorder="1" applyAlignment="1"/>
    <xf numFmtId="0" fontId="32" fillId="6" borderId="13" xfId="0" applyFont="1" applyFill="1" applyBorder="1"/>
    <xf numFmtId="3" fontId="30" fillId="0" borderId="0" xfId="25" applyNumberFormat="1" applyFont="1" applyFill="1" applyBorder="1" applyAlignment="1">
      <alignment horizontal="center"/>
    </xf>
    <xf numFmtId="3" fontId="31" fillId="6" borderId="0" xfId="25" applyNumberFormat="1" applyFont="1" applyFill="1" applyBorder="1" applyAlignment="1">
      <alignment horizontal="center"/>
    </xf>
    <xf numFmtId="0" fontId="30" fillId="0" borderId="0" xfId="0" applyFont="1" applyFill="1"/>
    <xf numFmtId="0" fontId="36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7" fillId="2" borderId="0" xfId="0" applyFont="1" applyFill="1"/>
    <xf numFmtId="3" fontId="32" fillId="6" borderId="0" xfId="0" applyNumberFormat="1" applyFont="1" applyFill="1"/>
    <xf numFmtId="1" fontId="33" fillId="6" borderId="13" xfId="0" applyNumberFormat="1" applyFont="1" applyFill="1" applyBorder="1" applyAlignment="1">
      <alignment horizontal="center"/>
    </xf>
    <xf numFmtId="0" fontId="38" fillId="2" borderId="0" xfId="0" applyFont="1" applyFill="1"/>
    <xf numFmtId="0" fontId="39" fillId="2" borderId="0" xfId="37" applyFont="1" applyFill="1" applyAlignment="1" applyProtection="1"/>
    <xf numFmtId="0" fontId="6" fillId="2" borderId="0" xfId="0" applyFont="1" applyFill="1"/>
    <xf numFmtId="1" fontId="33" fillId="6" borderId="14" xfId="0" applyNumberFormat="1" applyFont="1" applyFill="1" applyBorder="1" applyAlignment="1">
      <alignment horizontal="center"/>
    </xf>
    <xf numFmtId="3" fontId="32" fillId="6" borderId="9" xfId="25" applyNumberFormat="1" applyFont="1" applyFill="1" applyBorder="1" applyAlignment="1">
      <alignment horizontal="center"/>
    </xf>
    <xf numFmtId="165" fontId="32" fillId="2" borderId="15" xfId="26" applyNumberFormat="1" applyFont="1" applyFill="1" applyBorder="1" applyAlignment="1">
      <alignment horizontal="center" vertical="center"/>
    </xf>
    <xf numFmtId="165" fontId="32" fillId="2" borderId="3" xfId="26" applyNumberFormat="1" applyFont="1" applyFill="1" applyBorder="1" applyAlignment="1">
      <alignment horizontal="center" vertical="center"/>
    </xf>
    <xf numFmtId="0" fontId="32" fillId="2" borderId="4" xfId="112" applyFont="1" applyFill="1" applyBorder="1" applyAlignment="1">
      <alignment horizontal="center" vertical="center"/>
    </xf>
    <xf numFmtId="0" fontId="32" fillId="2" borderId="5" xfId="112" applyFont="1" applyFill="1" applyBorder="1" applyAlignment="1">
      <alignment horizontal="center" vertical="center"/>
    </xf>
    <xf numFmtId="0" fontId="32" fillId="2" borderId="6" xfId="112" applyFont="1" applyFill="1" applyBorder="1" applyAlignment="1">
      <alignment horizontal="center" vertical="center"/>
    </xf>
    <xf numFmtId="165" fontId="32" fillId="2" borderId="16" xfId="26" applyNumberFormat="1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/>
    </xf>
    <xf numFmtId="0" fontId="32" fillId="6" borderId="5" xfId="0" applyFont="1" applyFill="1" applyBorder="1" applyAlignment="1">
      <alignment horizontal="center"/>
    </xf>
    <xf numFmtId="0" fontId="32" fillId="6" borderId="6" xfId="0" applyFont="1" applyFill="1" applyBorder="1" applyAlignment="1">
      <alignment horizontal="center"/>
    </xf>
    <xf numFmtId="0" fontId="32" fillId="2" borderId="4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0" fontId="32" fillId="2" borderId="6" xfId="0" applyFont="1" applyFill="1" applyBorder="1" applyAlignment="1">
      <alignment horizontal="center"/>
    </xf>
  </cellXfs>
  <cellStyles count="123">
    <cellStyle name="Aeia?nnueea" xfId="1"/>
    <cellStyle name="Ãèïåðññûëêà" xfId="2"/>
    <cellStyle name="clsAltData" xfId="3"/>
    <cellStyle name="clsColumnHeader" xfId="4"/>
    <cellStyle name="clsData" xfId="5"/>
    <cellStyle name="clsDefault" xfId="6"/>
    <cellStyle name="clsReportFooter" xfId="7"/>
    <cellStyle name="clsReportHeader" xfId="8"/>
    <cellStyle name="clsRowHeader" xfId="9"/>
    <cellStyle name="Comma [0]䧟Лист3" xfId="10"/>
    <cellStyle name="Comma_Лист1" xfId="11"/>
    <cellStyle name="Currency [0]_Лист1" xfId="12"/>
    <cellStyle name="Currency_Лист1" xfId="13"/>
    <cellStyle name="Date" xfId="14"/>
    <cellStyle name="Fixed" xfId="15"/>
    <cellStyle name="Heading1" xfId="16"/>
    <cellStyle name="Heading2" xfId="17"/>
    <cellStyle name="Iau?iue_Eeno1" xfId="18"/>
    <cellStyle name="Îáû÷íûé_Tranche" xfId="19"/>
    <cellStyle name="Ioe?uaaaoayny aeia?nnueea" xfId="20"/>
    <cellStyle name="Îòêðûâàâøàÿñÿ ãèïåðññûëêà" xfId="21"/>
    <cellStyle name="Normal" xfId="22"/>
    <cellStyle name="Normal 2" xfId="23"/>
    <cellStyle name="Normal_Book1" xfId="24"/>
    <cellStyle name="Normal_Sheet2" xfId="25"/>
    <cellStyle name="Normal_sum" xfId="26"/>
    <cellStyle name="Ôèíàíñîâûé_Tranche" xfId="27"/>
    <cellStyle name="S0" xfId="28"/>
    <cellStyle name="S1" xfId="29"/>
    <cellStyle name="S2" xfId="30"/>
    <cellStyle name="S3" xfId="31"/>
    <cellStyle name="S4" xfId="32"/>
    <cellStyle name="S5" xfId="33"/>
    <cellStyle name="S6" xfId="34"/>
    <cellStyle name="Style 1" xfId="35"/>
    <cellStyle name="Total" xfId="36"/>
    <cellStyle name="Гиперссылка" xfId="37" builtinId="8"/>
    <cellStyle name="Обычный" xfId="0" builtinId="0"/>
    <cellStyle name="Обычный 10" xfId="38"/>
    <cellStyle name="Обычный 11" xfId="39"/>
    <cellStyle name="Обычный 12" xfId="40"/>
    <cellStyle name="Обычный 13" xfId="41"/>
    <cellStyle name="Обычный 14" xfId="42"/>
    <cellStyle name="Обычный 15" xfId="43"/>
    <cellStyle name="Обычный 16" xfId="44"/>
    <cellStyle name="Обычный 17" xfId="45"/>
    <cellStyle name="Обычный 18" xfId="46"/>
    <cellStyle name="Обычный 19" xfId="47"/>
    <cellStyle name="Обычный 2" xfId="48"/>
    <cellStyle name="Обычный 2 2" xfId="49"/>
    <cellStyle name="Обычный 2 2 2" xfId="50"/>
    <cellStyle name="Обычный 2 2 3" xfId="51"/>
    <cellStyle name="Обычный 2 2 4" xfId="52"/>
    <cellStyle name="Обычный 2 2 5" xfId="53"/>
    <cellStyle name="Обычный 2 2 6" xfId="54"/>
    <cellStyle name="Обычный 2 2 7" xfId="55"/>
    <cellStyle name="Обычный 2 2_ZB_3KV_2014" xfId="56"/>
    <cellStyle name="Обычный 2 3" xfId="57"/>
    <cellStyle name="Обычный 2 4" xfId="58"/>
    <cellStyle name="Обычный 2 5" xfId="59"/>
    <cellStyle name="Обычный 2 6" xfId="60"/>
    <cellStyle name="Обычный 2 7" xfId="61"/>
    <cellStyle name="Обычный 2_Borg_01_11_2012" xfId="62"/>
    <cellStyle name="Обычный 20" xfId="63"/>
    <cellStyle name="Обычный 21" xfId="64"/>
    <cellStyle name="Обычный 22" xfId="65"/>
    <cellStyle name="Обычный 23" xfId="66"/>
    <cellStyle name="Обычный 24" xfId="67"/>
    <cellStyle name="Обычный 25" xfId="68"/>
    <cellStyle name="Обычный 26" xfId="69"/>
    <cellStyle name="Обычный 27" xfId="70"/>
    <cellStyle name="Обычный 28" xfId="71"/>
    <cellStyle name="Обычный 29" xfId="72"/>
    <cellStyle name="Обычный 3" xfId="73"/>
    <cellStyle name="Обычный 3 2" xfId="74"/>
    <cellStyle name="Обычный 3 2 2" xfId="75"/>
    <cellStyle name="Обычный 3 2_borg01082010-prov_div" xfId="76"/>
    <cellStyle name="Обычный 3_ZB_3KV_2014" xfId="77"/>
    <cellStyle name="Обычный 30" xfId="78"/>
    <cellStyle name="Обычный 31" xfId="79"/>
    <cellStyle name="Обычный 32" xfId="80"/>
    <cellStyle name="Обычный 33" xfId="81"/>
    <cellStyle name="Обычный 34" xfId="82"/>
    <cellStyle name="Обычный 35" xfId="83"/>
    <cellStyle name="Обычный 36" xfId="84"/>
    <cellStyle name="Обычный 37" xfId="85"/>
    <cellStyle name="Обычный 38" xfId="86"/>
    <cellStyle name="Обычный 39" xfId="87"/>
    <cellStyle name="Обычный 4" xfId="88"/>
    <cellStyle name="Обычный 4 2" xfId="89"/>
    <cellStyle name="Обычный 4_ZB_3KV_2014" xfId="90"/>
    <cellStyle name="Обычный 40" xfId="91"/>
    <cellStyle name="Обычный 41" xfId="92"/>
    <cellStyle name="Обычный 42" xfId="93"/>
    <cellStyle name="Обычный 45" xfId="94"/>
    <cellStyle name="Обычный 46" xfId="95"/>
    <cellStyle name="Обычный 47" xfId="96"/>
    <cellStyle name="Обычный 48" xfId="97"/>
    <cellStyle name="Обычный 49" xfId="98"/>
    <cellStyle name="Обычный 5" xfId="99"/>
    <cellStyle name="Обычный 5 2" xfId="100"/>
    <cellStyle name="Обычный 50" xfId="101"/>
    <cellStyle name="Обычный 51" xfId="102"/>
    <cellStyle name="Обычный 52" xfId="103"/>
    <cellStyle name="Обычный 53" xfId="104"/>
    <cellStyle name="Обычный 54" xfId="105"/>
    <cellStyle name="Обычный 6" xfId="106"/>
    <cellStyle name="Обычный 6 2" xfId="107"/>
    <cellStyle name="Обычный 6_ZB_3KV_2014" xfId="108"/>
    <cellStyle name="Обычный 7" xfId="109"/>
    <cellStyle name="Обычный 8" xfId="110"/>
    <cellStyle name="Обычный 9" xfId="111"/>
    <cellStyle name="Обычный_Дин.імпорт" xfId="112"/>
    <cellStyle name="Обычный_Експорт" xfId="113"/>
    <cellStyle name="Процентный 2 2" xfId="114"/>
    <cellStyle name="Процентный 2 3" xfId="115"/>
    <cellStyle name="Процентный 2 4" xfId="116"/>
    <cellStyle name="Процентный 2 5" xfId="117"/>
    <cellStyle name="Процентный 2 6" xfId="118"/>
    <cellStyle name="Процентный 2 7" xfId="119"/>
    <cellStyle name="Процентный 3" xfId="120"/>
    <cellStyle name="Стиль 1" xfId="121"/>
    <cellStyle name="Финансовый 2" xfId="1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5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22860</xdr:rowOff>
        </xdr:from>
        <xdr:to>
          <xdr:col>0</xdr:col>
          <xdr:colOff>480060</xdr:colOff>
          <xdr:row>1</xdr:row>
          <xdr:rowOff>121920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1"/>
  <dimension ref="A1:BY46"/>
  <sheetViews>
    <sheetView tabSelected="1" zoomScale="85" zoomScaleNormal="85" workbookViewId="0">
      <selection activeCell="F30" sqref="F30"/>
    </sheetView>
  </sheetViews>
  <sheetFormatPr defaultColWidth="9.109375" defaultRowHeight="13.8"/>
  <cols>
    <col min="1" max="1" width="10.33203125" style="3" customWidth="1"/>
    <col min="2" max="56" width="9.109375" style="2"/>
    <col min="57" max="77" width="9.109375" style="7"/>
    <col min="78" max="16384" width="9.109375" style="2"/>
  </cols>
  <sheetData>
    <row r="1" spans="1:74">
      <c r="A1" s="3">
        <v>1</v>
      </c>
      <c r="B1" s="58" t="str">
        <f>IF('1'!$A$1=1,BF1,BN1)</f>
        <v>1. Сезонно скориговані дані поточного рахунку</v>
      </c>
      <c r="C1" s="58"/>
      <c r="D1" s="58"/>
      <c r="E1" s="58"/>
      <c r="F1" s="58"/>
      <c r="G1" s="58"/>
      <c r="H1" s="58"/>
      <c r="I1" s="58"/>
      <c r="J1" s="1"/>
      <c r="K1" s="1"/>
      <c r="BF1" s="6" t="s">
        <v>13</v>
      </c>
      <c r="BG1" s="6"/>
      <c r="BH1" s="6"/>
      <c r="BI1" s="6"/>
      <c r="BJ1" s="6"/>
      <c r="BK1" s="6"/>
      <c r="BL1" s="6"/>
      <c r="BM1" s="6"/>
      <c r="BN1" s="6" t="s">
        <v>16</v>
      </c>
      <c r="BO1" s="6"/>
      <c r="BP1" s="6"/>
      <c r="BQ1" s="6"/>
      <c r="BR1" s="6"/>
      <c r="BS1" s="6"/>
      <c r="BT1" s="6"/>
      <c r="BU1" s="6"/>
      <c r="BV1" s="6"/>
    </row>
    <row r="2" spans="1:74">
      <c r="B2" s="59" t="str">
        <f>IF('1'!$A$1=1,BF2,BN2)</f>
        <v>1.1. Поточний рахунок платіжного балансу України (сезонно скориговані дані)</v>
      </c>
      <c r="C2" s="58"/>
      <c r="D2" s="58"/>
      <c r="E2" s="58"/>
      <c r="F2" s="58"/>
      <c r="G2" s="58"/>
      <c r="H2" s="58"/>
      <c r="I2" s="58"/>
      <c r="J2" s="1"/>
      <c r="K2" s="1"/>
      <c r="BF2" s="8" t="s">
        <v>12</v>
      </c>
      <c r="BG2" s="6"/>
      <c r="BH2" s="6"/>
      <c r="BI2" s="6"/>
      <c r="BJ2" s="6"/>
      <c r="BK2" s="6"/>
      <c r="BL2" s="6"/>
      <c r="BM2" s="6"/>
      <c r="BN2" s="8" t="s">
        <v>17</v>
      </c>
      <c r="BO2" s="6"/>
      <c r="BP2" s="6"/>
      <c r="BQ2" s="6"/>
      <c r="BR2" s="6"/>
      <c r="BS2" s="6"/>
      <c r="BT2" s="6"/>
      <c r="BU2" s="6"/>
      <c r="BV2" s="6"/>
    </row>
    <row r="3" spans="1:74">
      <c r="A3" s="4" t="s">
        <v>14</v>
      </c>
      <c r="B3" s="60"/>
      <c r="C3" s="60"/>
      <c r="D3" s="60"/>
      <c r="E3" s="60"/>
      <c r="F3" s="60"/>
      <c r="G3" s="60"/>
      <c r="H3" s="60"/>
      <c r="I3" s="60"/>
    </row>
    <row r="4" spans="1:74">
      <c r="A4" s="5" t="s">
        <v>15</v>
      </c>
    </row>
    <row r="12" spans="1:74">
      <c r="B12" s="53" t="str">
        <f>IF('1'!$A$1=1,B42,B43)</f>
        <v>Дата останнього оновлення: 31.12.2024</v>
      </c>
    </row>
    <row r="41" spans="2:2" s="7" customFormat="1" ht="15" customHeight="1"/>
    <row r="42" spans="2:2" s="7" customFormat="1">
      <c r="B42" s="54" t="s">
        <v>43</v>
      </c>
    </row>
    <row r="43" spans="2:2" s="7" customFormat="1">
      <c r="B43" s="54" t="s">
        <v>44</v>
      </c>
    </row>
    <row r="44" spans="2:2" s="55" customFormat="1"/>
    <row r="45" spans="2:2" s="55" customFormat="1"/>
    <row r="46" spans="2:2" s="55" customFormat="1"/>
  </sheetData>
  <phoneticPr fontId="22" type="noConversion"/>
  <hyperlinks>
    <hyperlink ref="B2" location="'1.1'!A1" display="1.1. Поточний рахунок платіжного балансу України (сезонно скориговані дані)"/>
    <hyperlink ref="BF2" location="'1.1'!A1" display="1.1. Поточний рахунок платіжного балансу України (сезонно скориговані дані)"/>
    <hyperlink ref="BN2" location="'1.1'!A1" display="1.1. Поточний рахунок платіжного балансу України (сезонно скориговані дані)"/>
  </hyperlinks>
  <pageMargins left="0.75" right="0.75" top="1" bottom="1" header="0.5" footer="0.5"/>
  <pageSetup paperSize="9" orientation="landscape" horizont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22860</xdr:rowOff>
                  </from>
                  <to>
                    <xdr:col>0</xdr:col>
                    <xdr:colOff>480060</xdr:colOff>
                    <xdr:row>1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DP40"/>
  <sheetViews>
    <sheetView zoomScale="70" zoomScaleNormal="70" workbookViewId="0">
      <selection activeCell="P27" sqref="P27"/>
    </sheetView>
  </sheetViews>
  <sheetFormatPr defaultColWidth="9.109375" defaultRowHeight="13.2" outlineLevelCol="2"/>
  <cols>
    <col min="1" max="1" width="39.6640625" style="12" customWidth="1"/>
    <col min="2" max="2" width="35.6640625" style="12" hidden="1" customWidth="1" outlineLevel="2"/>
    <col min="3" max="3" width="37.33203125" style="12" hidden="1" customWidth="1" outlineLevel="2"/>
    <col min="4" max="4" width="7.88671875" style="12" hidden="1" customWidth="1" outlineLevel="1" collapsed="1"/>
    <col min="5" max="6" width="7.88671875" style="12" hidden="1" customWidth="1" outlineLevel="1"/>
    <col min="7" max="7" width="8.6640625" style="12" hidden="1" customWidth="1" outlineLevel="1"/>
    <col min="8" max="8" width="8.109375" style="12" hidden="1" customWidth="1" outlineLevel="1"/>
    <col min="9" max="9" width="7.6640625" style="12" hidden="1" customWidth="1" outlineLevel="1"/>
    <col min="10" max="10" width="7.44140625" style="12" hidden="1" customWidth="1" outlineLevel="1"/>
    <col min="11" max="11" width="7.88671875" style="12" hidden="1" customWidth="1" outlineLevel="1"/>
    <col min="12" max="12" width="7.6640625" style="12" hidden="1" customWidth="1" outlineLevel="1"/>
    <col min="13" max="13" width="8" style="12" hidden="1" customWidth="1" outlineLevel="1"/>
    <col min="14" max="14" width="10.109375" style="12" hidden="1" customWidth="1" outlineLevel="1"/>
    <col min="15" max="15" width="7.88671875" style="12" hidden="1" customWidth="1" outlineLevel="1"/>
    <col min="16" max="16" width="10.109375" style="12" customWidth="1" collapsed="1"/>
    <col min="17" max="18" width="10.109375" style="12" customWidth="1"/>
    <col min="19" max="19" width="8.109375" style="12" customWidth="1"/>
    <col min="20" max="24" width="10.109375" style="12" customWidth="1"/>
    <col min="25" max="32" width="10.109375" style="15" customWidth="1"/>
    <col min="33" max="34" width="10.6640625" style="15" customWidth="1"/>
    <col min="35" max="99" width="9.109375" style="15"/>
    <col min="100" max="110" width="9.109375" style="13"/>
    <col min="111" max="118" width="9.109375" style="9"/>
    <col min="119" max="16384" width="9.109375" style="12"/>
  </cols>
  <sheetData>
    <row r="1" spans="1:120">
      <c r="A1" s="21" t="str">
        <f>IF('1'!$A$1=1,"до змісту","to title")</f>
        <v>до змісту</v>
      </c>
    </row>
    <row r="2" spans="1:120" ht="24" customHeight="1">
      <c r="A2" s="11" t="str">
        <f>IF('1'!$A$1=1,CW2,DG2)</f>
        <v>1.1 Поточний рахунок платіжного балансу України (сезонно скориговані дані)</v>
      </c>
      <c r="B2" s="11"/>
      <c r="C2" s="11"/>
      <c r="CW2" s="14" t="s">
        <v>41</v>
      </c>
      <c r="CX2" s="14"/>
      <c r="CY2" s="14"/>
      <c r="DG2" s="10" t="s">
        <v>17</v>
      </c>
      <c r="DO2" s="9"/>
      <c r="DP2" s="9"/>
    </row>
    <row r="3" spans="1:120" s="11" customFormat="1" ht="22.5" customHeight="1">
      <c r="A3" s="12" t="str">
        <f>IF('1'!$A$1=1,CW3,DG3)</f>
        <v>Млн дол. США</v>
      </c>
      <c r="B3" s="12"/>
      <c r="C3" s="12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4"/>
      <c r="CW3" s="13" t="s">
        <v>42</v>
      </c>
      <c r="CX3" s="13"/>
      <c r="CY3" s="13"/>
      <c r="CZ3" s="14"/>
      <c r="DA3" s="14"/>
      <c r="DB3" s="14"/>
      <c r="DC3" s="14"/>
      <c r="DD3" s="14"/>
      <c r="DE3" s="14"/>
      <c r="DF3" s="14"/>
      <c r="DG3" s="9" t="s">
        <v>18</v>
      </c>
      <c r="DH3" s="10"/>
      <c r="DI3" s="10"/>
      <c r="DJ3" s="10"/>
      <c r="DK3" s="10"/>
      <c r="DL3" s="10"/>
      <c r="DM3" s="10"/>
      <c r="DN3" s="10"/>
      <c r="DO3" s="10"/>
      <c r="DP3" s="10"/>
    </row>
    <row r="4" spans="1:120" ht="15.6" customHeight="1">
      <c r="A4" s="63" t="str">
        <f>IF('1'!$A$1=1,B4,C4)</f>
        <v>Статті платіжного балансу</v>
      </c>
      <c r="B4" s="63" t="s">
        <v>19</v>
      </c>
      <c r="C4" s="63" t="s">
        <v>20</v>
      </c>
      <c r="D4" s="65">
        <v>2016</v>
      </c>
      <c r="E4" s="66"/>
      <c r="F4" s="66"/>
      <c r="G4" s="67"/>
      <c r="H4" s="65">
        <v>2017</v>
      </c>
      <c r="I4" s="66"/>
      <c r="J4" s="66"/>
      <c r="K4" s="66"/>
      <c r="L4" s="65">
        <v>2018</v>
      </c>
      <c r="M4" s="66"/>
      <c r="N4" s="66"/>
      <c r="O4" s="67"/>
      <c r="P4" s="72">
        <v>2019</v>
      </c>
      <c r="Q4" s="73"/>
      <c r="R4" s="73"/>
      <c r="S4" s="74"/>
      <c r="T4" s="72">
        <v>2020</v>
      </c>
      <c r="U4" s="73"/>
      <c r="V4" s="73"/>
      <c r="W4" s="74"/>
      <c r="X4" s="72">
        <v>2021</v>
      </c>
      <c r="Y4" s="73"/>
      <c r="Z4" s="73"/>
      <c r="AA4" s="74"/>
      <c r="AB4" s="69">
        <v>2022</v>
      </c>
      <c r="AC4" s="70"/>
      <c r="AD4" s="70"/>
      <c r="AE4" s="71"/>
      <c r="AF4" s="69">
        <v>2023</v>
      </c>
      <c r="AG4" s="70"/>
      <c r="AH4" s="70"/>
      <c r="AI4" s="71"/>
      <c r="AJ4" s="69">
        <v>2024</v>
      </c>
      <c r="AK4" s="70"/>
      <c r="AL4" s="71"/>
      <c r="DO4" s="9"/>
      <c r="DP4" s="9"/>
    </row>
    <row r="5" spans="1:120" ht="15" customHeight="1">
      <c r="A5" s="64"/>
      <c r="B5" s="68"/>
      <c r="C5" s="68"/>
      <c r="D5" s="23" t="s">
        <v>37</v>
      </c>
      <c r="E5" s="23" t="s">
        <v>38</v>
      </c>
      <c r="F5" s="23" t="s">
        <v>39</v>
      </c>
      <c r="G5" s="23" t="s">
        <v>40</v>
      </c>
      <c r="H5" s="22" t="s">
        <v>37</v>
      </c>
      <c r="I5" s="22" t="s">
        <v>38</v>
      </c>
      <c r="J5" s="22" t="s">
        <v>39</v>
      </c>
      <c r="K5" s="22" t="s">
        <v>40</v>
      </c>
      <c r="L5" s="22" t="s">
        <v>37</v>
      </c>
      <c r="M5" s="22" t="s">
        <v>38</v>
      </c>
      <c r="N5" s="22" t="s">
        <v>39</v>
      </c>
      <c r="O5" s="22" t="s">
        <v>40</v>
      </c>
      <c r="P5" s="22" t="s">
        <v>37</v>
      </c>
      <c r="Q5" s="22" t="s">
        <v>38</v>
      </c>
      <c r="R5" s="22" t="s">
        <v>39</v>
      </c>
      <c r="S5" s="22" t="s">
        <v>40</v>
      </c>
      <c r="T5" s="22" t="s">
        <v>37</v>
      </c>
      <c r="U5" s="22" t="s">
        <v>38</v>
      </c>
      <c r="V5" s="22" t="s">
        <v>39</v>
      </c>
      <c r="W5" s="22" t="s">
        <v>40</v>
      </c>
      <c r="X5" s="22" t="s">
        <v>37</v>
      </c>
      <c r="Y5" s="22" t="s">
        <v>38</v>
      </c>
      <c r="Z5" s="24" t="s">
        <v>39</v>
      </c>
      <c r="AA5" s="22" t="s">
        <v>40</v>
      </c>
      <c r="AB5" s="23" t="s">
        <v>37</v>
      </c>
      <c r="AC5" s="23" t="s">
        <v>38</v>
      </c>
      <c r="AD5" s="44" t="s">
        <v>39</v>
      </c>
      <c r="AE5" s="22" t="s">
        <v>40</v>
      </c>
      <c r="AF5" s="23" t="s">
        <v>37</v>
      </c>
      <c r="AG5" s="23" t="s">
        <v>38</v>
      </c>
      <c r="AH5" s="23" t="s">
        <v>39</v>
      </c>
      <c r="AI5" s="22" t="s">
        <v>40</v>
      </c>
      <c r="AJ5" s="23" t="s">
        <v>37</v>
      </c>
      <c r="AK5" s="22" t="s">
        <v>38</v>
      </c>
      <c r="AL5" s="22" t="s">
        <v>39</v>
      </c>
    </row>
    <row r="6" spans="1:120" s="17" customFormat="1" ht="21.9" customHeight="1">
      <c r="A6" s="25" t="str">
        <f>IF('1'!$A$1=1,B6,C6)</f>
        <v>РАХУНОК ПОТОЧНИХ ОПЕРАЦІЙ</v>
      </c>
      <c r="B6" s="25" t="s">
        <v>0</v>
      </c>
      <c r="C6" s="46" t="s">
        <v>23</v>
      </c>
      <c r="D6" s="26">
        <f t="shared" ref="D6" si="0">D7+D16+D19</f>
        <v>-348.40928454087225</v>
      </c>
      <c r="E6" s="26">
        <f>E7+E16+E19</f>
        <v>-788.08239825502915</v>
      </c>
      <c r="F6" s="26">
        <f>F7+F16+F19</f>
        <v>-645.96977313537059</v>
      </c>
      <c r="G6" s="26">
        <f>G7+G16+G19</f>
        <v>-171.24186600894097</v>
      </c>
      <c r="H6" s="26">
        <f t="shared" ref="H6:I6" si="1">H7+H16+H19</f>
        <v>-1096.793491463266</v>
      </c>
      <c r="I6" s="26">
        <f t="shared" si="1"/>
        <v>-820.95234522083797</v>
      </c>
      <c r="J6" s="26">
        <f t="shared" ref="J6:M6" si="2">J7+J16+J19</f>
        <v>-506.0663137707138</v>
      </c>
      <c r="K6" s="26">
        <f t="shared" si="2"/>
        <v>-956.5440006509026</v>
      </c>
      <c r="L6" s="26">
        <f t="shared" si="2"/>
        <v>-2087.0043187603651</v>
      </c>
      <c r="M6" s="26">
        <f t="shared" si="2"/>
        <v>-828.32575162298656</v>
      </c>
      <c r="N6" s="26">
        <f t="shared" ref="N6:AI6" si="3">N7+N16+N19</f>
        <v>-1452.5338653730644</v>
      </c>
      <c r="O6" s="26">
        <f t="shared" si="3"/>
        <v>-1851.0828102203277</v>
      </c>
      <c r="P6" s="27">
        <f t="shared" si="3"/>
        <v>-921.43622660219785</v>
      </c>
      <c r="Q6" s="26">
        <f t="shared" si="3"/>
        <v>-1864.2543048931122</v>
      </c>
      <c r="R6" s="26">
        <f t="shared" si="3"/>
        <v>-3149.9126778440891</v>
      </c>
      <c r="S6" s="26">
        <f t="shared" si="3"/>
        <v>1471.53914634185</v>
      </c>
      <c r="T6" s="26">
        <f t="shared" si="3"/>
        <v>1569.5645121857519</v>
      </c>
      <c r="U6" s="26">
        <f t="shared" si="3"/>
        <v>1712.3205933241472</v>
      </c>
      <c r="V6" s="26">
        <f t="shared" si="3"/>
        <v>1096.4369698014721</v>
      </c>
      <c r="W6" s="26">
        <f t="shared" si="3"/>
        <v>741.87967728364629</v>
      </c>
      <c r="X6" s="26">
        <f t="shared" si="3"/>
        <v>-713.29665025048189</v>
      </c>
      <c r="Y6" s="26">
        <f t="shared" si="3"/>
        <v>-259.93116867673461</v>
      </c>
      <c r="Z6" s="26">
        <f t="shared" si="3"/>
        <v>-450.61524756588392</v>
      </c>
      <c r="AA6" s="26">
        <f t="shared" si="3"/>
        <v>-2052.1430770425668</v>
      </c>
      <c r="AB6" s="26">
        <f t="shared" si="3"/>
        <v>1954.0875380842547</v>
      </c>
      <c r="AC6" s="26">
        <f t="shared" si="3"/>
        <v>352.16452419563029</v>
      </c>
      <c r="AD6" s="26">
        <f t="shared" si="3"/>
        <v>4436.5983420427383</v>
      </c>
      <c r="AE6" s="26">
        <f t="shared" si="3"/>
        <v>627.69747198526147</v>
      </c>
      <c r="AF6" s="26">
        <f t="shared" si="3"/>
        <v>-1421.1650804836299</v>
      </c>
      <c r="AG6" s="26">
        <f t="shared" si="3"/>
        <v>-768.25289586985491</v>
      </c>
      <c r="AH6" s="26">
        <f t="shared" si="3"/>
        <v>-4419.7688868638561</v>
      </c>
      <c r="AI6" s="26">
        <f t="shared" si="3"/>
        <v>-2512.89540200394</v>
      </c>
      <c r="AJ6" s="26">
        <f t="shared" ref="AJ6:AK6" si="4">AJ7+AJ16+AJ19</f>
        <v>-3514.899335973676</v>
      </c>
      <c r="AK6" s="26">
        <f t="shared" si="4"/>
        <v>-7317.7497718222276</v>
      </c>
      <c r="AL6" s="62">
        <f t="shared" ref="AL6" si="5">AL7+AL16+AL19</f>
        <v>-2071.6570133912383</v>
      </c>
      <c r="AP6" s="56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</row>
    <row r="7" spans="1:120" s="17" customFormat="1" ht="21.9" customHeight="1">
      <c r="A7" s="28" t="str">
        <f>IF('1'!$A$1=1,B7,C7)</f>
        <v xml:space="preserve"> БАЛАНС ТОВАРІВ ТА ПОСЛУГ</v>
      </c>
      <c r="B7" s="28" t="s">
        <v>1</v>
      </c>
      <c r="C7" s="47" t="s">
        <v>24</v>
      </c>
      <c r="D7" s="29">
        <f t="shared" ref="D7" si="6">D10+D13</f>
        <v>-2182.1701312824903</v>
      </c>
      <c r="E7" s="29">
        <f t="shared" ref="E7:H9" si="7">E10+E13</f>
        <v>-1048.3972314334592</v>
      </c>
      <c r="F7" s="29">
        <f t="shared" si="7"/>
        <v>-1500.0473717384898</v>
      </c>
      <c r="G7" s="29">
        <f t="shared" si="7"/>
        <v>-1579.61331452171</v>
      </c>
      <c r="H7" s="29">
        <f t="shared" si="7"/>
        <v>-1927.1854860954691</v>
      </c>
      <c r="I7" s="29">
        <f t="shared" ref="I7:J7" si="8">I10+I13</f>
        <v>-2380.2838153532612</v>
      </c>
      <c r="J7" s="29">
        <f t="shared" si="8"/>
        <v>-1888.2323667306896</v>
      </c>
      <c r="K7" s="29">
        <f t="shared" ref="K7:M7" si="9">K10+K13</f>
        <v>-2473.2881555450695</v>
      </c>
      <c r="L7" s="29">
        <f t="shared" si="9"/>
        <v>-2578.3179308441299</v>
      </c>
      <c r="M7" s="29">
        <f t="shared" si="9"/>
        <v>-2610.6530625195005</v>
      </c>
      <c r="N7" s="29">
        <f t="shared" ref="N7:S7" si="10">N10+N13</f>
        <v>-3357.5201105482702</v>
      </c>
      <c r="O7" s="29">
        <f t="shared" si="10"/>
        <v>-2774.2204958586799</v>
      </c>
      <c r="P7" s="30">
        <f t="shared" si="10"/>
        <v>-2643.7929101107907</v>
      </c>
      <c r="Q7" s="29">
        <f t="shared" si="10"/>
        <v>-3623.49236792378</v>
      </c>
      <c r="R7" s="29">
        <f t="shared" si="10"/>
        <v>-3169.1880500654097</v>
      </c>
      <c r="S7" s="29">
        <f t="shared" si="10"/>
        <v>-3074.50310995882</v>
      </c>
      <c r="T7" s="29">
        <f t="shared" ref="T7:U7" si="11">T10+T13</f>
        <v>-1896.5085552667611</v>
      </c>
      <c r="U7" s="29">
        <f t="shared" si="11"/>
        <v>434.99933654719939</v>
      </c>
      <c r="V7" s="29">
        <f t="shared" ref="V7" si="12">V10+V13</f>
        <v>-219.95407774145997</v>
      </c>
      <c r="W7" s="29">
        <f t="shared" ref="W7:AE7" si="13">W10+W13</f>
        <v>-697.50220184215959</v>
      </c>
      <c r="X7" s="29">
        <f t="shared" si="13"/>
        <v>-1581.5335052104788</v>
      </c>
      <c r="Y7" s="29">
        <f t="shared" si="13"/>
        <v>15.732537249320558</v>
      </c>
      <c r="Z7" s="29">
        <f t="shared" si="13"/>
        <v>806.96018396528007</v>
      </c>
      <c r="AA7" s="29">
        <f t="shared" si="13"/>
        <v>-1507.3595479659575</v>
      </c>
      <c r="AB7" s="29">
        <f t="shared" si="13"/>
        <v>-2301.3068337877794</v>
      </c>
      <c r="AC7" s="29">
        <f t="shared" si="13"/>
        <v>-7534.6992261560499</v>
      </c>
      <c r="AD7" s="29">
        <f t="shared" si="13"/>
        <v>-6537.8050275960086</v>
      </c>
      <c r="AE7" s="29">
        <f t="shared" si="13"/>
        <v>-9126.9604714899797</v>
      </c>
      <c r="AF7" s="29">
        <f t="shared" ref="AF7" si="14">AF10+AF13</f>
        <v>-10527.524833539668</v>
      </c>
      <c r="AG7" s="29">
        <f t="shared" ref="AG7:AI7" si="15">AG10+AG13</f>
        <v>-8850.7094773602075</v>
      </c>
      <c r="AH7" s="29">
        <f t="shared" si="15"/>
        <v>-9594.9209679131891</v>
      </c>
      <c r="AI7" s="29">
        <f t="shared" si="15"/>
        <v>-9045.5376760809704</v>
      </c>
      <c r="AJ7" s="29">
        <f t="shared" ref="AJ7:AK7" si="16">AJ10+AJ13</f>
        <v>-7717.2969623519602</v>
      </c>
      <c r="AK7" s="29">
        <f t="shared" si="16"/>
        <v>-9961.4562014862895</v>
      </c>
      <c r="AL7" s="31">
        <f t="shared" ref="AL7" si="17">AL10+AL13</f>
        <v>-8699.6166069724186</v>
      </c>
      <c r="AP7" s="56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</row>
    <row r="8" spans="1:120" s="15" customFormat="1" ht="21.9" customHeight="1">
      <c r="A8" s="28" t="str">
        <f>IF('1'!$A$1=1,B8,C8)</f>
        <v xml:space="preserve">   ЕКСПОРТ ТОВАРІВ ТА ПОСЛУГ</v>
      </c>
      <c r="B8" s="28" t="s">
        <v>2</v>
      </c>
      <c r="C8" s="48" t="s">
        <v>25</v>
      </c>
      <c r="D8" s="16">
        <f t="shared" ref="D8" si="18">D11+D14</f>
        <v>10182.136639467219</v>
      </c>
      <c r="E8" s="16">
        <f t="shared" si="7"/>
        <v>11410.23561526401</v>
      </c>
      <c r="F8" s="29">
        <f t="shared" si="7"/>
        <v>11898.15186488465</v>
      </c>
      <c r="G8" s="29">
        <f t="shared" si="7"/>
        <v>12463.889465767139</v>
      </c>
      <c r="H8" s="16">
        <f t="shared" si="7"/>
        <v>13059.56314082439</v>
      </c>
      <c r="I8" s="16">
        <f t="shared" ref="I8:J8" si="19">I11+I14</f>
        <v>13204.193675381739</v>
      </c>
      <c r="J8" s="16">
        <f t="shared" si="19"/>
        <v>13672.30562496275</v>
      </c>
      <c r="K8" s="16">
        <f t="shared" ref="K8:L8" si="20">K11+K14</f>
        <v>13935.56244979582</v>
      </c>
      <c r="L8" s="16">
        <f t="shared" si="20"/>
        <v>14236.11173799989</v>
      </c>
      <c r="M8" s="16">
        <f t="shared" ref="M8:S8" si="21">M11+M14</f>
        <v>15144.33594270725</v>
      </c>
      <c r="N8" s="16">
        <f t="shared" si="21"/>
        <v>14695.72947936789</v>
      </c>
      <c r="O8" s="29">
        <f t="shared" si="21"/>
        <v>15011.30058648727</v>
      </c>
      <c r="P8" s="32">
        <f t="shared" si="21"/>
        <v>15481.288136574858</v>
      </c>
      <c r="Q8" s="16">
        <f t="shared" si="21"/>
        <v>16189.55669528072</v>
      </c>
      <c r="R8" s="16">
        <f t="shared" si="21"/>
        <v>16427.764780458041</v>
      </c>
      <c r="S8" s="29">
        <f t="shared" si="21"/>
        <v>15433.406902401239</v>
      </c>
      <c r="T8" s="16">
        <f t="shared" ref="T8:U8" si="22">T11+T14</f>
        <v>15587.020750005189</v>
      </c>
      <c r="U8" s="16">
        <f t="shared" si="22"/>
        <v>13938.284170727871</v>
      </c>
      <c r="V8" s="16">
        <f t="shared" ref="V8:W8" si="23">V11+V14</f>
        <v>15129.27992536748</v>
      </c>
      <c r="W8" s="29">
        <f t="shared" si="23"/>
        <v>15942.144770124931</v>
      </c>
      <c r="X8" s="29">
        <f t="shared" ref="X8:AE8" si="24">X11+X14</f>
        <v>16551.227112069922</v>
      </c>
      <c r="Y8" s="29">
        <f t="shared" si="24"/>
        <v>20390.838562384459</v>
      </c>
      <c r="Z8" s="29">
        <f t="shared" si="24"/>
        <v>22700.198035109592</v>
      </c>
      <c r="AA8" s="29">
        <f t="shared" si="24"/>
        <v>21842.937392985412</v>
      </c>
      <c r="AB8" s="29">
        <f t="shared" si="24"/>
        <v>17491.010263698019</v>
      </c>
      <c r="AC8" s="29">
        <f t="shared" si="24"/>
        <v>12332.557432702941</v>
      </c>
      <c r="AD8" s="29">
        <f t="shared" si="24"/>
        <v>14193.170198836971</v>
      </c>
      <c r="AE8" s="29">
        <f t="shared" si="24"/>
        <v>13536.94817838667</v>
      </c>
      <c r="AF8" s="29">
        <f t="shared" ref="AF8" si="25">AF11+AF14</f>
        <v>13822.001631475941</v>
      </c>
      <c r="AG8" s="29">
        <f t="shared" ref="AG8:AI8" si="26">AG11+AG14</f>
        <v>13484.879429726701</v>
      </c>
      <c r="AH8" s="29">
        <f t="shared" si="26"/>
        <v>12098.32759576241</v>
      </c>
      <c r="AI8" s="29">
        <f t="shared" si="26"/>
        <v>11972.51259987692</v>
      </c>
      <c r="AJ8" s="29">
        <f t="shared" ref="AJ8:AK8" si="27">AJ11+AJ14</f>
        <v>14147.146148497421</v>
      </c>
      <c r="AK8" s="29">
        <f t="shared" si="27"/>
        <v>14550.8504433539</v>
      </c>
      <c r="AL8" s="31">
        <f t="shared" ref="AL8" si="28">AL11+AL14</f>
        <v>14251.367665177651</v>
      </c>
      <c r="AP8" s="56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</row>
    <row r="9" spans="1:120" s="15" customFormat="1" ht="21.9" customHeight="1">
      <c r="A9" s="28" t="str">
        <f>IF('1'!$A$1=1,B9,C9)</f>
        <v xml:space="preserve">   ІМПОРТ ТОВАРІВ ТА ПОСЛУГ</v>
      </c>
      <c r="B9" s="28" t="s">
        <v>3</v>
      </c>
      <c r="C9" s="48" t="s">
        <v>26</v>
      </c>
      <c r="D9" s="16">
        <f t="shared" ref="D9" si="29">D12+D15</f>
        <v>12364.30677074971</v>
      </c>
      <c r="E9" s="16">
        <f t="shared" si="7"/>
        <v>12458.63284669747</v>
      </c>
      <c r="F9" s="29">
        <f t="shared" si="7"/>
        <v>13398.199236623141</v>
      </c>
      <c r="G9" s="29">
        <f t="shared" si="7"/>
        <v>14043.502780288849</v>
      </c>
      <c r="H9" s="16">
        <f t="shared" si="7"/>
        <v>14986.74862691986</v>
      </c>
      <c r="I9" s="16">
        <f t="shared" ref="I9:J9" si="30">I12+I15</f>
        <v>15584.477490735</v>
      </c>
      <c r="J9" s="16">
        <f t="shared" si="30"/>
        <v>15560.53799169344</v>
      </c>
      <c r="K9" s="16">
        <f t="shared" ref="K9:M9" si="31">K12+K15</f>
        <v>16408.850605340889</v>
      </c>
      <c r="L9" s="16">
        <f t="shared" si="31"/>
        <v>16814.429668844019</v>
      </c>
      <c r="M9" s="16">
        <f t="shared" si="31"/>
        <v>17754.989005226751</v>
      </c>
      <c r="N9" s="16">
        <f t="shared" ref="N9:S9" si="32">N12+N15</f>
        <v>18053.249589916159</v>
      </c>
      <c r="O9" s="29">
        <f t="shared" si="32"/>
        <v>17785.521082345949</v>
      </c>
      <c r="P9" s="32">
        <f t="shared" si="32"/>
        <v>18125.081046685649</v>
      </c>
      <c r="Q9" s="16">
        <f t="shared" si="32"/>
        <v>19813.0490632045</v>
      </c>
      <c r="R9" s="16">
        <f t="shared" si="32"/>
        <v>19596.952830523449</v>
      </c>
      <c r="S9" s="29">
        <f t="shared" si="32"/>
        <v>18507.910012360058</v>
      </c>
      <c r="T9" s="16">
        <f t="shared" ref="T9:U9" si="33">T12+T15</f>
        <v>17483.52930527195</v>
      </c>
      <c r="U9" s="16">
        <f t="shared" si="33"/>
        <v>13503.284834180671</v>
      </c>
      <c r="V9" s="16">
        <f t="shared" ref="V9:W9" si="34">V12+V15</f>
        <v>15349.234003108941</v>
      </c>
      <c r="W9" s="29">
        <f t="shared" si="34"/>
        <v>16639.646971967089</v>
      </c>
      <c r="X9" s="29">
        <f t="shared" ref="X9:AE9" si="35">X12+X15</f>
        <v>18132.760617280401</v>
      </c>
      <c r="Y9" s="29">
        <f t="shared" si="35"/>
        <v>20375.106025135141</v>
      </c>
      <c r="Z9" s="29">
        <f t="shared" si="35"/>
        <v>21893.237851144309</v>
      </c>
      <c r="AA9" s="29">
        <f t="shared" si="35"/>
        <v>23350.296940951368</v>
      </c>
      <c r="AB9" s="29">
        <f t="shared" si="35"/>
        <v>19792.3170974858</v>
      </c>
      <c r="AC9" s="29">
        <f t="shared" si="35"/>
        <v>19867.256658858991</v>
      </c>
      <c r="AD9" s="29">
        <f t="shared" si="35"/>
        <v>20730.97522643298</v>
      </c>
      <c r="AE9" s="29">
        <f t="shared" si="35"/>
        <v>22663.908649876648</v>
      </c>
      <c r="AF9" s="29">
        <f t="shared" ref="AF9" si="36">AF12+AF15</f>
        <v>24349.52646501561</v>
      </c>
      <c r="AG9" s="29">
        <f t="shared" ref="AG9:AI9" si="37">AG12+AG15</f>
        <v>22335.588907086909</v>
      </c>
      <c r="AH9" s="29">
        <f t="shared" si="37"/>
        <v>21693.248563675599</v>
      </c>
      <c r="AI9" s="29">
        <f t="shared" si="37"/>
        <v>21018.050275957889</v>
      </c>
      <c r="AJ9" s="29">
        <f t="shared" ref="AJ9:AK9" si="38">AJ12+AJ15</f>
        <v>21864.443110849381</v>
      </c>
      <c r="AK9" s="29">
        <f t="shared" si="38"/>
        <v>24512.306644840191</v>
      </c>
      <c r="AL9" s="31">
        <f t="shared" ref="AL9" si="39">AL12+AL15</f>
        <v>22950.984272150068</v>
      </c>
      <c r="AP9" s="56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</row>
    <row r="10" spans="1:120" s="17" customFormat="1" ht="21.9" customHeight="1">
      <c r="A10" s="28" t="str">
        <f>IF('1'!$A$1=1,B10,C10)</f>
        <v xml:space="preserve">     БАЛАНС ТОВАРІВ</v>
      </c>
      <c r="B10" s="28" t="s">
        <v>4</v>
      </c>
      <c r="C10" s="47" t="s">
        <v>27</v>
      </c>
      <c r="D10" s="18">
        <f t="shared" ref="D10" si="40">D11-D12</f>
        <v>-2381.7675371647802</v>
      </c>
      <c r="E10" s="18">
        <f>E11-E12</f>
        <v>-1157.373298652039</v>
      </c>
      <c r="F10" s="18">
        <f>F11-F12</f>
        <v>-1492.4065774938099</v>
      </c>
      <c r="G10" s="18">
        <f>G11-G12</f>
        <v>-1785.2642094581697</v>
      </c>
      <c r="H10" s="18">
        <f t="shared" ref="H10:I10" si="41">H11-H12</f>
        <v>-2095.5616193491587</v>
      </c>
      <c r="I10" s="18">
        <f t="shared" si="41"/>
        <v>-2621.8164679907513</v>
      </c>
      <c r="J10" s="18">
        <f t="shared" ref="J10:M10" si="42">J11-J12</f>
        <v>-2188.1268638201</v>
      </c>
      <c r="K10" s="18">
        <f t="shared" si="42"/>
        <v>-2680.6920601807997</v>
      </c>
      <c r="L10" s="18">
        <f t="shared" si="42"/>
        <v>-2804.9919136184999</v>
      </c>
      <c r="M10" s="18">
        <f t="shared" si="42"/>
        <v>-2916.2585861940006</v>
      </c>
      <c r="N10" s="18">
        <f t="shared" ref="N10:S10" si="43">N11-N12</f>
        <v>-3782.6097862485003</v>
      </c>
      <c r="O10" s="18">
        <f t="shared" si="43"/>
        <v>-3145.0760190930996</v>
      </c>
      <c r="P10" s="33">
        <f t="shared" si="43"/>
        <v>-3037.5726376164002</v>
      </c>
      <c r="Q10" s="18">
        <f t="shared" si="43"/>
        <v>-3989.4021559917001</v>
      </c>
      <c r="R10" s="18">
        <f t="shared" si="43"/>
        <v>-3628.1947117375003</v>
      </c>
      <c r="S10" s="18">
        <f t="shared" si="43"/>
        <v>-3597.1286155784001</v>
      </c>
      <c r="T10" s="18">
        <f t="shared" ref="T10:AE10" si="44">T11-T12</f>
        <v>-2490.2143610463008</v>
      </c>
      <c r="U10" s="18">
        <f t="shared" si="44"/>
        <v>-1038.2617971097006</v>
      </c>
      <c r="V10" s="18">
        <f t="shared" si="44"/>
        <v>-1343.5962642663999</v>
      </c>
      <c r="W10" s="18">
        <f t="shared" si="44"/>
        <v>-1823.6558862070997</v>
      </c>
      <c r="X10" s="18">
        <f t="shared" si="44"/>
        <v>-2606.5864600823988</v>
      </c>
      <c r="Y10" s="18">
        <f t="shared" si="44"/>
        <v>-999.69969541359933</v>
      </c>
      <c r="Z10" s="18">
        <f t="shared" si="44"/>
        <v>-182.82097577219974</v>
      </c>
      <c r="AA10" s="18">
        <f t="shared" si="44"/>
        <v>-2418.4134324515981</v>
      </c>
      <c r="AB10" s="18">
        <f t="shared" si="44"/>
        <v>-1812.9167867204997</v>
      </c>
      <c r="AC10" s="18">
        <f t="shared" si="44"/>
        <v>-4308.4744892221097</v>
      </c>
      <c r="AD10" s="18">
        <f t="shared" si="44"/>
        <v>-3264.6428877961989</v>
      </c>
      <c r="AE10" s="18">
        <f t="shared" si="44"/>
        <v>-5123.3558230394992</v>
      </c>
      <c r="AF10" s="18">
        <f t="shared" ref="AF10:AJ10" si="45">AF11-AF12</f>
        <v>-6925.5825135378691</v>
      </c>
      <c r="AG10" s="18">
        <f t="shared" si="45"/>
        <v>-7166.6616335268282</v>
      </c>
      <c r="AH10" s="18">
        <f t="shared" si="45"/>
        <v>-7922.4534970237701</v>
      </c>
      <c r="AI10" s="18">
        <f t="shared" si="45"/>
        <v>-7253.4213877984894</v>
      </c>
      <c r="AJ10" s="18">
        <f t="shared" si="45"/>
        <v>-6563.3491553978201</v>
      </c>
      <c r="AK10" s="18">
        <f t="shared" ref="AK10:AL10" si="46">AK11-AK12</f>
        <v>-8573.9238401735001</v>
      </c>
      <c r="AL10" s="35">
        <f t="shared" si="46"/>
        <v>-7235.3203632768382</v>
      </c>
      <c r="AP10" s="56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</row>
    <row r="11" spans="1:120" s="19" customFormat="1" ht="21.9" customHeight="1">
      <c r="A11" s="28" t="str">
        <f>IF('1'!$A$1=1,B11,C11)</f>
        <v xml:space="preserve">        ЕКСПОРТ ТОВАРІВ</v>
      </c>
      <c r="B11" s="39" t="s">
        <v>5</v>
      </c>
      <c r="C11" s="29" t="s">
        <v>28</v>
      </c>
      <c r="D11" s="16">
        <v>7124.7788551990398</v>
      </c>
      <c r="E11" s="16">
        <v>8370.7248771881405</v>
      </c>
      <c r="F11" s="29">
        <v>8821.9093318282903</v>
      </c>
      <c r="G11" s="29">
        <v>9194.4157410240296</v>
      </c>
      <c r="H11" s="16">
        <v>9683.4730849250409</v>
      </c>
      <c r="I11" s="16">
        <v>9661.0373542669495</v>
      </c>
      <c r="J11" s="16">
        <v>10019.1219162253</v>
      </c>
      <c r="K11" s="16">
        <v>10287.5213848977</v>
      </c>
      <c r="L11" s="16">
        <v>10493.1517376428</v>
      </c>
      <c r="M11" s="16">
        <v>11204.6905552518</v>
      </c>
      <c r="N11" s="16">
        <v>10605.6685890345</v>
      </c>
      <c r="O11" s="29">
        <v>10979.639413813</v>
      </c>
      <c r="P11" s="32">
        <v>11336.739587620699</v>
      </c>
      <c r="Q11" s="16">
        <v>11777.1659942645</v>
      </c>
      <c r="R11" s="16">
        <v>11933.991385875201</v>
      </c>
      <c r="S11" s="29">
        <v>11045.9310233533</v>
      </c>
      <c r="T11" s="16">
        <v>11323.275115031</v>
      </c>
      <c r="U11" s="16">
        <v>10445.4950226659</v>
      </c>
      <c r="V11" s="16">
        <v>11320.004752937901</v>
      </c>
      <c r="W11" s="29">
        <v>11943.312765701001</v>
      </c>
      <c r="X11" s="29">
        <v>12471.2327979908</v>
      </c>
      <c r="Y11" s="29">
        <v>15950.407420408401</v>
      </c>
      <c r="Z11" s="29">
        <v>17840.2729285159</v>
      </c>
      <c r="AA11" s="29">
        <v>16876.799126853501</v>
      </c>
      <c r="AB11" s="29">
        <v>12659.9714058107</v>
      </c>
      <c r="AC11" s="29">
        <v>8458.9685594918901</v>
      </c>
      <c r="AD11" s="29">
        <v>10245.842177111501</v>
      </c>
      <c r="AE11" s="29">
        <v>9520.7975404241006</v>
      </c>
      <c r="AF11" s="29">
        <v>9681.8309520813309</v>
      </c>
      <c r="AG11" s="29">
        <v>9270.0603914916701</v>
      </c>
      <c r="AH11" s="29">
        <v>7937.6564582634301</v>
      </c>
      <c r="AI11" s="29">
        <v>7860.15637705261</v>
      </c>
      <c r="AJ11" s="29">
        <v>9802.2409798032804</v>
      </c>
      <c r="AK11" s="29">
        <v>10113.117977673</v>
      </c>
      <c r="AL11" s="31">
        <v>9885.8947901445608</v>
      </c>
      <c r="AM11" s="29"/>
      <c r="AN11" s="29"/>
      <c r="AO11" s="29"/>
      <c r="AP11" s="56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</row>
    <row r="12" spans="1:120" s="19" customFormat="1" ht="21.9" customHeight="1">
      <c r="A12" s="28" t="str">
        <f>IF('1'!$A$1=1,B12,C12)</f>
        <v xml:space="preserve">        ІМПОРТ ТОВАРІВ </v>
      </c>
      <c r="B12" s="39" t="s">
        <v>6</v>
      </c>
      <c r="C12" s="29" t="s">
        <v>29</v>
      </c>
      <c r="D12" s="16">
        <v>9506.5463923638199</v>
      </c>
      <c r="E12" s="16">
        <v>9528.0981758401795</v>
      </c>
      <c r="F12" s="29">
        <v>10314.3159093221</v>
      </c>
      <c r="G12" s="29">
        <v>10979.679950482199</v>
      </c>
      <c r="H12" s="16">
        <v>11779.0347042742</v>
      </c>
      <c r="I12" s="16">
        <v>12282.853822257701</v>
      </c>
      <c r="J12" s="16">
        <v>12207.2487800454</v>
      </c>
      <c r="K12" s="16">
        <v>12968.2134450785</v>
      </c>
      <c r="L12" s="16">
        <v>13298.1436512613</v>
      </c>
      <c r="M12" s="16">
        <v>14120.949141445801</v>
      </c>
      <c r="N12" s="16">
        <v>14388.278375283</v>
      </c>
      <c r="O12" s="29">
        <v>14124.7154329061</v>
      </c>
      <c r="P12" s="32">
        <v>14374.312225237099</v>
      </c>
      <c r="Q12" s="16">
        <v>15766.5681502562</v>
      </c>
      <c r="R12" s="16">
        <v>15562.186097612701</v>
      </c>
      <c r="S12" s="29">
        <v>14643.0596389317</v>
      </c>
      <c r="T12" s="16">
        <v>13813.4894760773</v>
      </c>
      <c r="U12" s="16">
        <v>11483.756819775601</v>
      </c>
      <c r="V12" s="16">
        <v>12663.601017204301</v>
      </c>
      <c r="W12" s="29">
        <v>13766.968651908101</v>
      </c>
      <c r="X12" s="29">
        <v>15077.819258073199</v>
      </c>
      <c r="Y12" s="29">
        <v>16950.107115822</v>
      </c>
      <c r="Z12" s="29">
        <v>18023.0939042881</v>
      </c>
      <c r="AA12" s="29">
        <v>19295.212559305099</v>
      </c>
      <c r="AB12" s="29">
        <v>14472.8881925312</v>
      </c>
      <c r="AC12" s="29">
        <v>12767.443048714</v>
      </c>
      <c r="AD12" s="29">
        <v>13510.4850649077</v>
      </c>
      <c r="AE12" s="29">
        <v>14644.1533634636</v>
      </c>
      <c r="AF12" s="29">
        <v>16607.4134656192</v>
      </c>
      <c r="AG12" s="29">
        <v>16436.722025018498</v>
      </c>
      <c r="AH12" s="29">
        <v>15860.1099552872</v>
      </c>
      <c r="AI12" s="29">
        <v>15113.577764851099</v>
      </c>
      <c r="AJ12" s="29">
        <v>16365.590135201101</v>
      </c>
      <c r="AK12" s="29">
        <v>18687.041817846501</v>
      </c>
      <c r="AL12" s="31">
        <v>17121.215153421399</v>
      </c>
      <c r="AM12" s="29"/>
      <c r="AN12" s="29"/>
      <c r="AO12" s="29"/>
      <c r="AP12" s="56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</row>
    <row r="13" spans="1:120" s="18" customFormat="1" ht="21.9" customHeight="1">
      <c r="A13" s="28" t="str">
        <f>IF('1'!$A$1=1,B13,C13)</f>
        <v xml:space="preserve">     БАЛАНС ПОСЛУГ</v>
      </c>
      <c r="B13" s="36" t="s">
        <v>7</v>
      </c>
      <c r="C13" s="18" t="s">
        <v>30</v>
      </c>
      <c r="D13" s="18">
        <f t="shared" ref="D13:I13" si="47">D14-D15</f>
        <v>199.59740588228988</v>
      </c>
      <c r="E13" s="18">
        <f t="shared" si="47"/>
        <v>108.97606721857983</v>
      </c>
      <c r="F13" s="18">
        <f>F14-F15</f>
        <v>-7.6407942446799098</v>
      </c>
      <c r="G13" s="18">
        <f t="shared" si="47"/>
        <v>205.65089493645974</v>
      </c>
      <c r="H13" s="34">
        <f t="shared" si="47"/>
        <v>168.37613325368966</v>
      </c>
      <c r="I13" s="34">
        <f t="shared" si="47"/>
        <v>241.53265263749017</v>
      </c>
      <c r="J13" s="34">
        <f t="shared" ref="J13:S13" si="48">J14-J15</f>
        <v>299.89449708941038</v>
      </c>
      <c r="K13" s="34">
        <f t="shared" si="48"/>
        <v>207.40390463573021</v>
      </c>
      <c r="L13" s="18">
        <f t="shared" si="48"/>
        <v>226.67398277436996</v>
      </c>
      <c r="M13" s="18">
        <f t="shared" si="48"/>
        <v>305.60552367450009</v>
      </c>
      <c r="N13" s="18">
        <f t="shared" si="48"/>
        <v>425.08967570023015</v>
      </c>
      <c r="O13" s="18">
        <f t="shared" si="48"/>
        <v>370.85552323441971</v>
      </c>
      <c r="P13" s="33">
        <f t="shared" si="48"/>
        <v>393.77972750560957</v>
      </c>
      <c r="Q13" s="18">
        <f t="shared" si="48"/>
        <v>365.90978806792009</v>
      </c>
      <c r="R13" s="18">
        <f t="shared" si="48"/>
        <v>459.00666167209056</v>
      </c>
      <c r="S13" s="18">
        <f t="shared" si="48"/>
        <v>522.62550561958005</v>
      </c>
      <c r="T13" s="18">
        <f t="shared" ref="T13:W13" si="49">T14-T15</f>
        <v>593.70580577953979</v>
      </c>
      <c r="U13" s="18">
        <f t="shared" si="49"/>
        <v>1473.2611336569</v>
      </c>
      <c r="V13" s="18">
        <f t="shared" si="49"/>
        <v>1123.6421865249399</v>
      </c>
      <c r="W13" s="18">
        <f t="shared" si="49"/>
        <v>1126.1536843649401</v>
      </c>
      <c r="X13" s="18">
        <f>X14-X15</f>
        <v>1025.0529548719201</v>
      </c>
      <c r="Y13" s="18">
        <f>Y14-Y15</f>
        <v>1015.4322326629199</v>
      </c>
      <c r="Z13" s="18">
        <f>Z14-Z15</f>
        <v>989.78115973747981</v>
      </c>
      <c r="AA13" s="18">
        <f>AA14-AA15</f>
        <v>911.05388448564054</v>
      </c>
      <c r="AB13" s="18">
        <f t="shared" ref="AB13:AE13" si="50">AB14-AB15</f>
        <v>-488.39004706727974</v>
      </c>
      <c r="AC13" s="18">
        <f t="shared" si="50"/>
        <v>-3226.2247369339398</v>
      </c>
      <c r="AD13" s="18">
        <f t="shared" si="50"/>
        <v>-3273.1621397998101</v>
      </c>
      <c r="AE13" s="18">
        <f t="shared" si="50"/>
        <v>-4003.6046484504805</v>
      </c>
      <c r="AF13" s="18">
        <f t="shared" ref="AF13:AL13" si="51">AF14-AF15</f>
        <v>-3601.9423200018</v>
      </c>
      <c r="AG13" s="18">
        <f t="shared" si="51"/>
        <v>-1684.0478438333794</v>
      </c>
      <c r="AH13" s="18">
        <f t="shared" si="51"/>
        <v>-1672.4674708894199</v>
      </c>
      <c r="AI13" s="18">
        <f t="shared" si="51"/>
        <v>-1792.1162882824801</v>
      </c>
      <c r="AJ13" s="18">
        <f t="shared" si="51"/>
        <v>-1153.9478069541401</v>
      </c>
      <c r="AK13" s="18">
        <f t="shared" si="51"/>
        <v>-1387.5323613127903</v>
      </c>
      <c r="AL13" s="35">
        <f t="shared" si="51"/>
        <v>-1464.2962436955804</v>
      </c>
      <c r="AP13" s="56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</row>
    <row r="14" spans="1:120" s="19" customFormat="1" ht="21.9" customHeight="1">
      <c r="A14" s="28" t="str">
        <f>IF('1'!$A$1=1,B14,C14)</f>
        <v xml:space="preserve">        ЕКСПОРТ ПОСЛУГ</v>
      </c>
      <c r="B14" s="39" t="s">
        <v>8</v>
      </c>
      <c r="C14" s="29" t="s">
        <v>31</v>
      </c>
      <c r="D14" s="16">
        <v>3057.3577842681798</v>
      </c>
      <c r="E14" s="16">
        <v>3039.51073807587</v>
      </c>
      <c r="F14" s="29">
        <v>3076.2425330563601</v>
      </c>
      <c r="G14" s="29">
        <v>3269.4737247431099</v>
      </c>
      <c r="H14" s="16">
        <v>3376.0900558993499</v>
      </c>
      <c r="I14" s="16">
        <v>3543.15632111479</v>
      </c>
      <c r="J14" s="16">
        <v>3653.1837087374502</v>
      </c>
      <c r="K14" s="16">
        <v>3648.0410648981201</v>
      </c>
      <c r="L14" s="16">
        <v>3742.9600003570899</v>
      </c>
      <c r="M14" s="16">
        <v>3939.64538745545</v>
      </c>
      <c r="N14" s="16">
        <v>4090.06089033339</v>
      </c>
      <c r="O14" s="29">
        <v>4031.6611726742699</v>
      </c>
      <c r="P14" s="32">
        <v>4144.5485489541597</v>
      </c>
      <c r="Q14" s="16">
        <v>4412.3907010162202</v>
      </c>
      <c r="R14" s="16">
        <v>4493.7733945828404</v>
      </c>
      <c r="S14" s="29">
        <v>4387.47587904794</v>
      </c>
      <c r="T14" s="16">
        <v>4263.7456349741897</v>
      </c>
      <c r="U14" s="16">
        <v>3492.7891480619701</v>
      </c>
      <c r="V14" s="16">
        <v>3809.2751724295799</v>
      </c>
      <c r="W14" s="29">
        <v>3998.8320044239299</v>
      </c>
      <c r="X14" s="29">
        <v>4079.9943140791202</v>
      </c>
      <c r="Y14" s="29">
        <v>4440.4311419760597</v>
      </c>
      <c r="Z14" s="29">
        <v>4859.9251065936896</v>
      </c>
      <c r="AA14" s="29">
        <v>4966.1382661319103</v>
      </c>
      <c r="AB14" s="29">
        <v>4831.0388578873199</v>
      </c>
      <c r="AC14" s="29">
        <v>3873.5888732110502</v>
      </c>
      <c r="AD14" s="29">
        <v>3947.3280217254701</v>
      </c>
      <c r="AE14" s="29">
        <v>4016.1506379625698</v>
      </c>
      <c r="AF14" s="29">
        <v>4140.1706793946096</v>
      </c>
      <c r="AG14" s="29">
        <v>4214.8190382350303</v>
      </c>
      <c r="AH14" s="29">
        <v>4160.67113749898</v>
      </c>
      <c r="AI14" s="29">
        <v>4112.35622282431</v>
      </c>
      <c r="AJ14" s="29">
        <v>4344.9051686941402</v>
      </c>
      <c r="AK14" s="29">
        <v>4437.7324656808996</v>
      </c>
      <c r="AL14" s="31">
        <v>4365.4728750330896</v>
      </c>
      <c r="AM14" s="29"/>
      <c r="AN14" s="29"/>
      <c r="AO14" s="29"/>
      <c r="AP14" s="56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</row>
    <row r="15" spans="1:120" s="19" customFormat="1" ht="21.9" customHeight="1">
      <c r="A15" s="28" t="str">
        <f>IF('1'!$A$1=1,B15,C15)</f>
        <v xml:space="preserve">        ІМПОРТ ПОСЛУГ</v>
      </c>
      <c r="B15" s="39" t="s">
        <v>9</v>
      </c>
      <c r="C15" s="29" t="s">
        <v>32</v>
      </c>
      <c r="D15" s="16">
        <v>2857.7603783858899</v>
      </c>
      <c r="E15" s="16">
        <v>2930.5346708572902</v>
      </c>
      <c r="F15" s="29">
        <v>3083.88332730104</v>
      </c>
      <c r="G15" s="29">
        <v>3063.8228298066501</v>
      </c>
      <c r="H15" s="16">
        <v>3207.7139226456602</v>
      </c>
      <c r="I15" s="16">
        <v>3301.6236684772998</v>
      </c>
      <c r="J15" s="16">
        <v>3353.2892116480398</v>
      </c>
      <c r="K15" s="16">
        <v>3440.6371602623899</v>
      </c>
      <c r="L15" s="16">
        <v>3516.28601758272</v>
      </c>
      <c r="M15" s="16">
        <v>3634.0398637809499</v>
      </c>
      <c r="N15" s="16">
        <v>3664.9712146331599</v>
      </c>
      <c r="O15" s="29">
        <v>3660.8056494398502</v>
      </c>
      <c r="P15" s="32">
        <v>3750.7688214485502</v>
      </c>
      <c r="Q15" s="16">
        <v>4046.4809129483001</v>
      </c>
      <c r="R15" s="16">
        <v>4034.7667329107499</v>
      </c>
      <c r="S15" s="29">
        <v>3864.8503734283599</v>
      </c>
      <c r="T15" s="16">
        <v>3670.0398291946499</v>
      </c>
      <c r="U15" s="16">
        <v>2019.5280144050701</v>
      </c>
      <c r="V15" s="16">
        <v>2685.63298590464</v>
      </c>
      <c r="W15" s="29">
        <v>2872.6783200589898</v>
      </c>
      <c r="X15" s="29">
        <v>3054.9413592072001</v>
      </c>
      <c r="Y15" s="29">
        <v>3424.9989093131398</v>
      </c>
      <c r="Z15" s="29">
        <v>3870.1439468562098</v>
      </c>
      <c r="AA15" s="29">
        <v>4055.0843816462698</v>
      </c>
      <c r="AB15" s="29">
        <v>5319.4289049545996</v>
      </c>
      <c r="AC15" s="29">
        <v>7099.81361014499</v>
      </c>
      <c r="AD15" s="29">
        <v>7220.4901615252802</v>
      </c>
      <c r="AE15" s="29">
        <v>8019.7552864130503</v>
      </c>
      <c r="AF15" s="29">
        <v>7742.1129993964096</v>
      </c>
      <c r="AG15" s="29">
        <v>5898.8668820684097</v>
      </c>
      <c r="AH15" s="29">
        <v>5833.1386083883999</v>
      </c>
      <c r="AI15" s="29">
        <v>5904.4725111067901</v>
      </c>
      <c r="AJ15" s="29">
        <v>5498.8529756482803</v>
      </c>
      <c r="AK15" s="29">
        <v>5825.2648269936899</v>
      </c>
      <c r="AL15" s="31">
        <v>5829.76911872867</v>
      </c>
      <c r="AM15" s="29"/>
      <c r="AN15" s="29"/>
      <c r="AO15" s="29"/>
      <c r="AP15" s="56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</row>
    <row r="16" spans="1:120" s="18" customFormat="1" ht="21.9" customHeight="1">
      <c r="A16" s="28" t="str">
        <f>IF('1'!$A$1=1,B16,C16)</f>
        <v>БАЛАНС ПЕРВИННИХ ДОХОДІВ</v>
      </c>
      <c r="B16" s="36" t="s">
        <v>21</v>
      </c>
      <c r="C16" s="18" t="s">
        <v>33</v>
      </c>
      <c r="D16" s="18">
        <f t="shared" ref="D16:I16" si="52">D17-D18</f>
        <v>1004.680692704261</v>
      </c>
      <c r="E16" s="18">
        <f t="shared" si="52"/>
        <v>-729.43104581779994</v>
      </c>
      <c r="F16" s="18">
        <f>F17-F18</f>
        <v>-50.618472675179873</v>
      </c>
      <c r="G16" s="18">
        <f t="shared" si="52"/>
        <v>496.71041218996993</v>
      </c>
      <c r="H16" s="34">
        <f t="shared" si="52"/>
        <v>-93.946298429699937</v>
      </c>
      <c r="I16" s="34">
        <f t="shared" si="52"/>
        <v>597.06613934961024</v>
      </c>
      <c r="J16" s="34">
        <f t="shared" ref="J16:R16" si="53">J17-J18</f>
        <v>517.31854297313976</v>
      </c>
      <c r="K16" s="34">
        <f t="shared" si="53"/>
        <v>637.51996026025995</v>
      </c>
      <c r="L16" s="18">
        <f t="shared" si="53"/>
        <v>-484.35472820700033</v>
      </c>
      <c r="M16" s="18">
        <f t="shared" si="53"/>
        <v>758.36750696088984</v>
      </c>
      <c r="N16" s="18">
        <f t="shared" si="53"/>
        <v>1032.1738328209699</v>
      </c>
      <c r="O16" s="18">
        <f t="shared" si="53"/>
        <v>118.99450833240007</v>
      </c>
      <c r="P16" s="33">
        <f t="shared" si="53"/>
        <v>810.68652654864991</v>
      </c>
      <c r="Q16" s="18">
        <f t="shared" si="53"/>
        <v>785.19567821727969</v>
      </c>
      <c r="R16" s="18">
        <f t="shared" si="53"/>
        <v>-785.09595573052047</v>
      </c>
      <c r="S16" s="18">
        <f>S17-S18</f>
        <v>991.23700794303977</v>
      </c>
      <c r="T16" s="18">
        <f t="shared" ref="T16:W16" si="54">T17-T18</f>
        <v>2462.3893694209091</v>
      </c>
      <c r="U16" s="18">
        <f t="shared" si="54"/>
        <v>197.14955527801976</v>
      </c>
      <c r="V16" s="18">
        <f t="shared" si="54"/>
        <v>417.64544368525003</v>
      </c>
      <c r="W16" s="18">
        <f t="shared" si="54"/>
        <v>323.15894605422</v>
      </c>
      <c r="X16" s="18">
        <f>X17-X18</f>
        <v>-358.73320714700003</v>
      </c>
      <c r="Y16" s="18">
        <f>Y17-Y18</f>
        <v>-1517.3938418534503</v>
      </c>
      <c r="Z16" s="18">
        <f>Z17-Z18</f>
        <v>-2296.24998944852</v>
      </c>
      <c r="AA16" s="18">
        <f>AA17-AA18</f>
        <v>-1691.1478224083894</v>
      </c>
      <c r="AB16" s="18">
        <f t="shared" ref="AB16:AE16" si="55">AB17-AB18</f>
        <v>1570.6697162893699</v>
      </c>
      <c r="AC16" s="18">
        <f t="shared" si="55"/>
        <v>2187.5008728123703</v>
      </c>
      <c r="AD16" s="18">
        <f t="shared" si="55"/>
        <v>2647.4086350579669</v>
      </c>
      <c r="AE16" s="18">
        <f t="shared" si="55"/>
        <v>2175.9065398856201</v>
      </c>
      <c r="AF16" s="18">
        <f t="shared" ref="AF16" si="56">AF17-AF18</f>
        <v>1501.0953410213299</v>
      </c>
      <c r="AG16" s="18">
        <f t="shared" ref="AG16:AL16" si="57">AG17-AG18</f>
        <v>1238.4052649108301</v>
      </c>
      <c r="AH16" s="18">
        <f t="shared" si="57"/>
        <v>724.53667650381021</v>
      </c>
      <c r="AI16" s="18">
        <f t="shared" si="57"/>
        <v>1571.50321645288</v>
      </c>
      <c r="AJ16" s="18">
        <f t="shared" si="57"/>
        <v>115.3074102635801</v>
      </c>
      <c r="AK16" s="18">
        <f t="shared" si="57"/>
        <v>254.10704752829997</v>
      </c>
      <c r="AL16" s="35">
        <f t="shared" si="57"/>
        <v>53.051177896669742</v>
      </c>
      <c r="AP16" s="56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</row>
    <row r="17" spans="1:118" s="19" customFormat="1" ht="21.9" customHeight="1">
      <c r="A17" s="28" t="str">
        <f>IF('1'!$A$1=1,B17,C17)</f>
        <v xml:space="preserve">        надходження</v>
      </c>
      <c r="B17" s="39" t="s">
        <v>10</v>
      </c>
      <c r="C17" s="29" t="s">
        <v>34</v>
      </c>
      <c r="D17" s="16">
        <v>1513.62243884955</v>
      </c>
      <c r="E17" s="16">
        <v>1688.1037419510801</v>
      </c>
      <c r="F17" s="29">
        <v>1809.5396283677901</v>
      </c>
      <c r="G17" s="29">
        <v>1855.9018813786299</v>
      </c>
      <c r="H17" s="16">
        <v>1934.87049773271</v>
      </c>
      <c r="I17" s="16">
        <v>2302.7128503323202</v>
      </c>
      <c r="J17" s="16">
        <v>2446.5915829405399</v>
      </c>
      <c r="K17" s="16">
        <v>2613.8542299040701</v>
      </c>
      <c r="L17" s="16">
        <v>2786.0602859884998</v>
      </c>
      <c r="M17" s="16">
        <v>2870.3080335242598</v>
      </c>
      <c r="N17" s="16">
        <v>3042.21209802051</v>
      </c>
      <c r="O17" s="29">
        <v>3162.1062741994601</v>
      </c>
      <c r="P17" s="32">
        <v>3146.4674397390399</v>
      </c>
      <c r="Q17" s="16">
        <v>3298.0842237431998</v>
      </c>
      <c r="R17" s="16">
        <v>3464.2914992047199</v>
      </c>
      <c r="S17" s="29">
        <v>3394.1650985535998</v>
      </c>
      <c r="T17" s="16">
        <v>3219.50675936177</v>
      </c>
      <c r="U17" s="16">
        <v>2793.8819175461299</v>
      </c>
      <c r="V17" s="16">
        <v>2964.1438170767401</v>
      </c>
      <c r="W17" s="29">
        <v>3221.4307736772898</v>
      </c>
      <c r="X17" s="29">
        <v>3511.7199089277501</v>
      </c>
      <c r="Y17" s="29">
        <v>3634.9763616476798</v>
      </c>
      <c r="Z17" s="29">
        <v>3362.1655145117202</v>
      </c>
      <c r="AA17" s="29">
        <v>3514.0695209259102</v>
      </c>
      <c r="AB17" s="29">
        <v>3411.19494182689</v>
      </c>
      <c r="AC17" s="29">
        <v>3286.5275970723301</v>
      </c>
      <c r="AD17" s="29">
        <v>3218.79814282089</v>
      </c>
      <c r="AE17" s="29">
        <v>3245.0215664941402</v>
      </c>
      <c r="AF17" s="29">
        <v>3339.6174735070099</v>
      </c>
      <c r="AG17" s="29">
        <v>3202.05409775215</v>
      </c>
      <c r="AH17" s="29">
        <v>3033.4927787921301</v>
      </c>
      <c r="AI17" s="29">
        <v>2754.57239514198</v>
      </c>
      <c r="AJ17" s="29">
        <v>2427.7449448827902</v>
      </c>
      <c r="AK17" s="29">
        <v>2404.40415380185</v>
      </c>
      <c r="AL17" s="31">
        <v>2324.0997842874699</v>
      </c>
      <c r="AM17" s="29"/>
      <c r="AN17" s="29"/>
      <c r="AO17" s="29"/>
      <c r="AP17" s="56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</row>
    <row r="18" spans="1:118" s="19" customFormat="1" ht="21.9" customHeight="1">
      <c r="A18" s="28" t="str">
        <f>IF('1'!$A$1=1,B18,C18)</f>
        <v xml:space="preserve">        виплати</v>
      </c>
      <c r="B18" s="39" t="s">
        <v>11</v>
      </c>
      <c r="C18" s="29" t="s">
        <v>35</v>
      </c>
      <c r="D18" s="16">
        <v>508.94174614528902</v>
      </c>
      <c r="E18" s="16">
        <v>2417.5347877688801</v>
      </c>
      <c r="F18" s="29">
        <v>1860.15810104297</v>
      </c>
      <c r="G18" s="29">
        <v>1359.19146918866</v>
      </c>
      <c r="H18" s="16">
        <v>2028.8167961624099</v>
      </c>
      <c r="I18" s="16">
        <v>1705.6467109827099</v>
      </c>
      <c r="J18" s="16">
        <v>1929.2730399674001</v>
      </c>
      <c r="K18" s="16">
        <v>1976.3342696438101</v>
      </c>
      <c r="L18" s="16">
        <v>3270.4150141955001</v>
      </c>
      <c r="M18" s="16">
        <v>2111.94052656337</v>
      </c>
      <c r="N18" s="16">
        <v>2010.0382651995401</v>
      </c>
      <c r="O18" s="29">
        <v>3043.1117658670601</v>
      </c>
      <c r="P18" s="32">
        <v>2335.78091319039</v>
      </c>
      <c r="Q18" s="16">
        <v>2512.8885455259201</v>
      </c>
      <c r="R18" s="16">
        <v>4249.3874549352404</v>
      </c>
      <c r="S18" s="29">
        <v>2402.92809061056</v>
      </c>
      <c r="T18" s="16">
        <v>757.11738994086102</v>
      </c>
      <c r="U18" s="16">
        <v>2596.7323622681101</v>
      </c>
      <c r="V18" s="16">
        <v>2546.4983733914901</v>
      </c>
      <c r="W18" s="29">
        <v>2898.2718276230698</v>
      </c>
      <c r="X18" s="29">
        <v>3870.4531160747501</v>
      </c>
      <c r="Y18" s="29">
        <v>5152.3702035011302</v>
      </c>
      <c r="Z18" s="29">
        <v>5658.4155039602401</v>
      </c>
      <c r="AA18" s="29">
        <v>5205.2173433342996</v>
      </c>
      <c r="AB18" s="45">
        <v>1840.5252255375201</v>
      </c>
      <c r="AC18" s="29">
        <v>1099.02672425996</v>
      </c>
      <c r="AD18" s="45">
        <v>571.38950776292302</v>
      </c>
      <c r="AE18" s="29">
        <v>1069.1150266085201</v>
      </c>
      <c r="AF18" s="29">
        <v>1838.52213248568</v>
      </c>
      <c r="AG18" s="29">
        <v>1963.64883284132</v>
      </c>
      <c r="AH18" s="29">
        <v>2308.9561022883199</v>
      </c>
      <c r="AI18" s="29">
        <v>1183.0691786891</v>
      </c>
      <c r="AJ18" s="29">
        <v>2312.4375346192101</v>
      </c>
      <c r="AK18" s="29">
        <v>2150.2971062735501</v>
      </c>
      <c r="AL18" s="31">
        <v>2271.0486063908002</v>
      </c>
      <c r="AM18" s="29"/>
      <c r="AN18" s="29"/>
      <c r="AO18" s="29"/>
      <c r="AP18" s="56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</row>
    <row r="19" spans="1:118" s="18" customFormat="1" ht="21.9" customHeight="1">
      <c r="A19" s="28" t="str">
        <f>IF('1'!$A$1=1,B19,C19)</f>
        <v>БАЛАНС ВТОРИННИХ ДОХОДІВ</v>
      </c>
      <c r="B19" s="36" t="s">
        <v>22</v>
      </c>
      <c r="C19" s="18" t="s">
        <v>36</v>
      </c>
      <c r="D19" s="18">
        <f t="shared" ref="D19:I19" si="58">D20-D21</f>
        <v>829.08015403735703</v>
      </c>
      <c r="E19" s="18">
        <f t="shared" si="58"/>
        <v>989.74587899622998</v>
      </c>
      <c r="F19" s="18">
        <f>F20-F21</f>
        <v>904.69607127829909</v>
      </c>
      <c r="G19" s="18">
        <f t="shared" si="58"/>
        <v>911.66103632279908</v>
      </c>
      <c r="H19" s="34">
        <f t="shared" si="58"/>
        <v>924.33829306190296</v>
      </c>
      <c r="I19" s="34">
        <f t="shared" si="58"/>
        <v>962.26533078281295</v>
      </c>
      <c r="J19" s="34">
        <f t="shared" ref="J19:S19" si="59">J20-J21</f>
        <v>864.84750998683603</v>
      </c>
      <c r="K19" s="34">
        <f t="shared" si="59"/>
        <v>879.2241946339069</v>
      </c>
      <c r="L19" s="18">
        <f t="shared" si="59"/>
        <v>975.66834029076495</v>
      </c>
      <c r="M19" s="18">
        <f t="shared" si="59"/>
        <v>1023.9598039356241</v>
      </c>
      <c r="N19" s="18">
        <f t="shared" si="59"/>
        <v>872.8124123542359</v>
      </c>
      <c r="O19" s="18">
        <f t="shared" si="59"/>
        <v>804.14317730595201</v>
      </c>
      <c r="P19" s="33">
        <f t="shared" si="59"/>
        <v>911.67015695994291</v>
      </c>
      <c r="Q19" s="18">
        <f t="shared" si="59"/>
        <v>974.04238481338803</v>
      </c>
      <c r="R19" s="18">
        <f t="shared" si="59"/>
        <v>804.37132795184095</v>
      </c>
      <c r="S19" s="18">
        <f t="shared" si="59"/>
        <v>3554.8052483576303</v>
      </c>
      <c r="T19" s="18">
        <f t="shared" ref="T19:W19" si="60">T20-T21</f>
        <v>1003.683698031604</v>
      </c>
      <c r="U19" s="18">
        <f t="shared" si="60"/>
        <v>1080.1717014989281</v>
      </c>
      <c r="V19" s="18">
        <f t="shared" si="60"/>
        <v>898.745603857682</v>
      </c>
      <c r="W19" s="18">
        <f t="shared" si="60"/>
        <v>1116.2229330715859</v>
      </c>
      <c r="X19" s="18">
        <f t="shared" ref="X19:AE19" si="61">X20-X21</f>
        <v>1226.9700621069969</v>
      </c>
      <c r="Y19" s="18">
        <f t="shared" si="61"/>
        <v>1241.7301359273952</v>
      </c>
      <c r="Z19" s="18">
        <f t="shared" si="61"/>
        <v>1038.674557917356</v>
      </c>
      <c r="AA19" s="18">
        <f t="shared" si="61"/>
        <v>1146.3642933317799</v>
      </c>
      <c r="AB19" s="18">
        <f t="shared" si="61"/>
        <v>2684.7246555826641</v>
      </c>
      <c r="AC19" s="18">
        <f t="shared" si="61"/>
        <v>5699.3628775393099</v>
      </c>
      <c r="AD19" s="18">
        <f t="shared" si="61"/>
        <v>8326.9947345807796</v>
      </c>
      <c r="AE19" s="18">
        <f t="shared" si="61"/>
        <v>7578.7514035896211</v>
      </c>
      <c r="AF19" s="18">
        <f t="shared" ref="AF19" si="62">AF20-AF21</f>
        <v>7605.2644120347086</v>
      </c>
      <c r="AG19" s="18">
        <f t="shared" ref="AG19:AL19" si="63">AG20-AG21</f>
        <v>6844.0513165795228</v>
      </c>
      <c r="AH19" s="18">
        <f t="shared" si="63"/>
        <v>4450.6154045455223</v>
      </c>
      <c r="AI19" s="18">
        <f t="shared" si="63"/>
        <v>4961.1390576241502</v>
      </c>
      <c r="AJ19" s="18">
        <f t="shared" si="63"/>
        <v>4087.0902161147042</v>
      </c>
      <c r="AK19" s="18">
        <f t="shared" si="63"/>
        <v>2389.5993821357629</v>
      </c>
      <c r="AL19" s="35">
        <f t="shared" si="63"/>
        <v>6574.9084156845101</v>
      </c>
      <c r="AP19" s="56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</row>
    <row r="20" spans="1:118" s="19" customFormat="1" ht="21.9" customHeight="1">
      <c r="A20" s="28" t="str">
        <f>IF('1'!$A$1=1,B20,C20)</f>
        <v xml:space="preserve">        надходження</v>
      </c>
      <c r="B20" s="39" t="s">
        <v>10</v>
      </c>
      <c r="C20" s="29" t="s">
        <v>34</v>
      </c>
      <c r="D20" s="16">
        <v>1074.7228104507401</v>
      </c>
      <c r="E20" s="16">
        <v>1229.55034336161</v>
      </c>
      <c r="F20" s="29">
        <v>1161.8264481055101</v>
      </c>
      <c r="G20" s="29">
        <v>1159.7578601410801</v>
      </c>
      <c r="H20" s="16">
        <v>1178.9495209102099</v>
      </c>
      <c r="I20" s="16">
        <v>1252.14598143748</v>
      </c>
      <c r="J20" s="16">
        <v>1170.89780776302</v>
      </c>
      <c r="K20" s="16">
        <v>1210.2927812206699</v>
      </c>
      <c r="L20" s="16">
        <v>1307.18596659216</v>
      </c>
      <c r="M20" s="16">
        <v>1348.5341062473301</v>
      </c>
      <c r="N20" s="16">
        <v>1188.11204698905</v>
      </c>
      <c r="O20" s="29">
        <v>1130.20067099425</v>
      </c>
      <c r="P20" s="32">
        <v>1236.3375777353799</v>
      </c>
      <c r="Q20" s="16">
        <v>1323.83108493905</v>
      </c>
      <c r="R20" s="16">
        <v>1152.37024293677</v>
      </c>
      <c r="S20" s="29">
        <v>3946.99388065734</v>
      </c>
      <c r="T20" s="16">
        <v>1403.49312335373</v>
      </c>
      <c r="U20" s="16">
        <v>1418.61973609559</v>
      </c>
      <c r="V20" s="16">
        <v>1299.5268265495499</v>
      </c>
      <c r="W20" s="29">
        <v>1554.1409404871299</v>
      </c>
      <c r="X20" s="29">
        <v>1787.3330670147</v>
      </c>
      <c r="Y20" s="29">
        <v>1763.3525907651001</v>
      </c>
      <c r="Z20" s="29">
        <v>1533.52580188706</v>
      </c>
      <c r="AA20" s="29">
        <v>1781.5229362637599</v>
      </c>
      <c r="AB20" s="29">
        <v>3214.1266766011599</v>
      </c>
      <c r="AC20" s="29">
        <v>6702.5691786263096</v>
      </c>
      <c r="AD20" s="29">
        <v>9478.8044162525803</v>
      </c>
      <c r="AE20" s="29">
        <v>7864.6801210082904</v>
      </c>
      <c r="AF20" s="29">
        <v>7950.7866345245602</v>
      </c>
      <c r="AG20" s="29">
        <v>7123.6453448893599</v>
      </c>
      <c r="AH20" s="29">
        <v>4683.2288700418003</v>
      </c>
      <c r="AI20" s="29">
        <v>5235.5975965819798</v>
      </c>
      <c r="AJ20" s="29">
        <v>4386.9727844026202</v>
      </c>
      <c r="AK20" s="29">
        <v>2621.1207798000401</v>
      </c>
      <c r="AL20" s="31">
        <v>6795.80007914011</v>
      </c>
      <c r="AM20" s="29"/>
      <c r="AN20" s="29"/>
      <c r="AO20" s="29"/>
      <c r="AP20" s="56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</row>
    <row r="21" spans="1:118" s="20" customFormat="1" ht="21.9" customHeight="1">
      <c r="A21" s="40" t="str">
        <f>IF('1'!$A$1=1,B21,C21)</f>
        <v xml:space="preserve">        виплати</v>
      </c>
      <c r="B21" s="40" t="s">
        <v>11</v>
      </c>
      <c r="C21" s="49" t="s">
        <v>35</v>
      </c>
      <c r="D21" s="41">
        <v>245.64265641338301</v>
      </c>
      <c r="E21" s="41">
        <v>239.80446436538</v>
      </c>
      <c r="F21" s="42">
        <v>257.13037682721102</v>
      </c>
      <c r="G21" s="42">
        <v>248.096823818281</v>
      </c>
      <c r="H21" s="41">
        <v>254.61122784830701</v>
      </c>
      <c r="I21" s="41">
        <v>289.88065065466702</v>
      </c>
      <c r="J21" s="41">
        <v>306.05029777618398</v>
      </c>
      <c r="K21" s="41">
        <v>331.06858658676299</v>
      </c>
      <c r="L21" s="41">
        <v>331.51762630139501</v>
      </c>
      <c r="M21" s="41">
        <v>324.57430231170599</v>
      </c>
      <c r="N21" s="41">
        <v>315.29963463481403</v>
      </c>
      <c r="O21" s="42">
        <v>326.057493688298</v>
      </c>
      <c r="P21" s="43">
        <v>324.66742077543699</v>
      </c>
      <c r="Q21" s="41">
        <v>349.78870012566199</v>
      </c>
      <c r="R21" s="41">
        <v>347.998914984929</v>
      </c>
      <c r="S21" s="42">
        <v>392.18863229970998</v>
      </c>
      <c r="T21" s="41">
        <v>399.809425322126</v>
      </c>
      <c r="U21" s="41">
        <v>338.44803459666201</v>
      </c>
      <c r="V21" s="41">
        <v>400.78122269186798</v>
      </c>
      <c r="W21" s="42">
        <v>437.91800741554403</v>
      </c>
      <c r="X21" s="42">
        <v>560.36300490770304</v>
      </c>
      <c r="Y21" s="42">
        <v>521.62245483770505</v>
      </c>
      <c r="Z21" s="42">
        <v>494.851243969704</v>
      </c>
      <c r="AA21" s="42">
        <v>635.15864293198001</v>
      </c>
      <c r="AB21" s="42">
        <v>529.40202101849604</v>
      </c>
      <c r="AC21" s="41">
        <v>1003.206301087</v>
      </c>
      <c r="AD21" s="41">
        <v>1151.8096816718</v>
      </c>
      <c r="AE21" s="42">
        <v>285.92871741866901</v>
      </c>
      <c r="AF21" s="42">
        <v>345.52222248985203</v>
      </c>
      <c r="AG21" s="42">
        <v>279.59402830983697</v>
      </c>
      <c r="AH21" s="42">
        <v>232.613465496278</v>
      </c>
      <c r="AI21" s="42">
        <v>274.45853895783</v>
      </c>
      <c r="AJ21" s="57">
        <v>299.882568287916</v>
      </c>
      <c r="AK21" s="57">
        <v>231.521397664277</v>
      </c>
      <c r="AL21" s="61">
        <v>220.8916634556</v>
      </c>
      <c r="AM21" s="15"/>
      <c r="AN21" s="15"/>
      <c r="AO21" s="15"/>
      <c r="AP21" s="56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</row>
    <row r="22" spans="1:118" s="15" customFormat="1">
      <c r="A22" s="37"/>
      <c r="B22" s="37"/>
      <c r="C22" s="37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</row>
    <row r="23" spans="1:118" s="15" customFormat="1"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</row>
    <row r="25" spans="1:118">
      <c r="D25" s="38"/>
      <c r="E25" s="38"/>
      <c r="F25" s="38"/>
      <c r="G25" s="38"/>
    </row>
    <row r="26" spans="1:118">
      <c r="D26" s="38"/>
      <c r="E26" s="38"/>
      <c r="F26" s="38"/>
      <c r="G26" s="38"/>
    </row>
    <row r="27" spans="1:118">
      <c r="D27" s="38"/>
      <c r="E27" s="38"/>
      <c r="F27" s="38"/>
      <c r="G27" s="38"/>
    </row>
    <row r="28" spans="1:118">
      <c r="D28" s="38"/>
      <c r="E28" s="38"/>
      <c r="F28" s="38"/>
      <c r="G28" s="38"/>
    </row>
    <row r="29" spans="1:118">
      <c r="D29" s="38"/>
      <c r="E29" s="38"/>
      <c r="F29" s="38"/>
      <c r="G29" s="38"/>
    </row>
    <row r="30" spans="1:118">
      <c r="D30" s="38"/>
      <c r="E30" s="38"/>
      <c r="F30" s="38"/>
      <c r="G30" s="38"/>
    </row>
    <row r="31" spans="1:118">
      <c r="D31" s="38"/>
      <c r="E31" s="38"/>
      <c r="F31" s="38"/>
      <c r="G31" s="38"/>
    </row>
    <row r="32" spans="1:118">
      <c r="D32" s="38"/>
      <c r="E32" s="38"/>
      <c r="F32" s="38"/>
      <c r="G32" s="38"/>
    </row>
    <row r="33" spans="4:7">
      <c r="D33" s="38"/>
      <c r="E33" s="38"/>
      <c r="F33" s="38"/>
      <c r="G33" s="38"/>
    </row>
    <row r="34" spans="4:7">
      <c r="D34" s="38"/>
      <c r="E34" s="38"/>
      <c r="F34" s="38"/>
      <c r="G34" s="38"/>
    </row>
    <row r="35" spans="4:7">
      <c r="D35" s="38"/>
      <c r="E35" s="38"/>
      <c r="F35" s="38"/>
      <c r="G35" s="38"/>
    </row>
    <row r="36" spans="4:7">
      <c r="D36" s="38"/>
      <c r="E36" s="38"/>
      <c r="F36" s="38"/>
      <c r="G36" s="38"/>
    </row>
    <row r="37" spans="4:7">
      <c r="D37" s="38"/>
      <c r="E37" s="38"/>
      <c r="F37" s="38"/>
      <c r="G37" s="38"/>
    </row>
    <row r="38" spans="4:7">
      <c r="D38" s="38"/>
      <c r="E38" s="38"/>
      <c r="F38" s="38"/>
      <c r="G38" s="38"/>
    </row>
    <row r="39" spans="4:7">
      <c r="D39" s="38"/>
      <c r="E39" s="38"/>
      <c r="F39" s="38"/>
      <c r="G39" s="38"/>
    </row>
    <row r="40" spans="4:7">
      <c r="D40" s="38"/>
      <c r="E40" s="38"/>
      <c r="F40" s="38"/>
      <c r="G40" s="38"/>
    </row>
  </sheetData>
  <mergeCells count="12">
    <mergeCell ref="AJ4:AL4"/>
    <mergeCell ref="AB4:AE4"/>
    <mergeCell ref="L4:O4"/>
    <mergeCell ref="AF4:AI4"/>
    <mergeCell ref="P4:S4"/>
    <mergeCell ref="T4:W4"/>
    <mergeCell ref="X4:AA4"/>
    <mergeCell ref="A4:A5"/>
    <mergeCell ref="H4:K4"/>
    <mergeCell ref="D4:G4"/>
    <mergeCell ref="B4:B5"/>
    <mergeCell ref="C4:C5"/>
  </mergeCells>
  <phoneticPr fontId="22" type="noConversion"/>
  <hyperlinks>
    <hyperlink ref="A1" location="'1'!A1" display="до змісту"/>
  </hyperlinks>
  <printOptions horizontalCentered="1" verticalCentered="1"/>
  <pageMargins left="0.15748031496062992" right="0.31496062992125984" top="0.98425196850393704" bottom="0.98425196850393704" header="0.51181102362204722" footer="0.51181102362204722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1.1</vt:lpstr>
      <vt:lpstr>'1'!Область_печати</vt:lpstr>
      <vt:lpstr>'1.1'!Область_печати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Туча Ольга Миколаївна</dc:creator>
  <cp:lastModifiedBy>Охріменко Людмила Василівна</cp:lastModifiedBy>
  <cp:lastPrinted>2024-12-26T14:28:40Z</cp:lastPrinted>
  <dcterms:created xsi:type="dcterms:W3CDTF">2015-06-24T07:46:12Z</dcterms:created>
  <dcterms:modified xsi:type="dcterms:W3CDTF">2024-12-26T14:29:08Z</dcterms:modified>
</cp:coreProperties>
</file>