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7651\Documents\БРАТИ ЦЮ ПАПКУ ДЛЯ РОБОТИ 2022-2024!!!!\!007651_брати цю\2024\САЙТ_2кв.2024_брати цю папку\брати цю для розміщ дол!!!\"/>
    </mc:Choice>
  </mc:AlternateContent>
  <bookViews>
    <workbookView xWindow="0" yWindow="0" windowWidth="19200" windowHeight="6312" tabRatio="304"/>
  </bookViews>
  <sheets>
    <sheet name="1" sheetId="2" r:id="rId1"/>
    <sheet name="1.1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#REF!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__tab06">#REF!</definedName>
    <definedName name="__tab07">#REF!</definedName>
    <definedName name="__Tab1">#REF!</definedName>
    <definedName name="__UKR1">#REF!</definedName>
    <definedName name="__UKR2">#REF!</definedName>
    <definedName name="__UKR3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>#REF!</definedName>
    <definedName name="aaa">#REF!</definedName>
    <definedName name="Agency_List">[1]Control!$H$17:$H$19</definedName>
    <definedName name="All_Data">#REF!</definedName>
    <definedName name="Balance_of_payments">#REF!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>#REF!</definedName>
    <definedName name="budfin">#REF!</definedName>
    <definedName name="Budget">#REF!</definedName>
    <definedName name="budget_financing">#REF!</definedName>
    <definedName name="Central">#REF!</definedName>
    <definedName name="Coordinator_List">[1]Control!$J$20:$J$21</definedName>
    <definedName name="Country">[3]Control!$C$1</definedName>
    <definedName name="ctyList">#REF!</definedName>
    <definedName name="Currency_Def">[1]Control!$BA$330:$BA$487</definedName>
    <definedName name="Current_account">#REF!</definedName>
    <definedName name="DATES">#REF!</definedName>
    <definedName name="DATESA">#REF!</definedName>
    <definedName name="DATESM">#REF!</definedName>
    <definedName name="DATESQ">#REF!</definedName>
    <definedName name="EdssBatchRange">#REF!</definedName>
    <definedName name="Exp_GDP">#REF!</definedName>
    <definedName name="Exp_nom">#REF!</definedName>
    <definedName name="f">#REF!</definedName>
    <definedName name="Foreign_liabilities">#REF!</definedName>
    <definedName name="GDPgrowth">#REF!</definedName>
    <definedName name="Gross_reserves">#REF!</definedName>
    <definedName name="HERE">#REF!</definedName>
    <definedName name="In_millions_of_lei">#REF!</definedName>
    <definedName name="In_millions_of_U.S._dollars">#REF!</definedName>
    <definedName name="k" hidden="1">{"WEO",#N/A,FALSE,"T"}</definedName>
    <definedName name="KEND">#REF!</definedName>
    <definedName name="KMENU">#REF!</definedName>
    <definedName name="liquidity_reserve">#REF!</definedName>
    <definedName name="Local">#REF!</definedName>
    <definedName name="m" hidden="1">{#N/A,#N/A,FALSE,"I";#N/A,#N/A,FALSE,"J";#N/A,#N/A,FALSE,"K";#N/A,#N/A,FALSE,"L";#N/A,#N/A,FALSE,"M";#N/A,#N/A,FALSE,"N";#N/A,#N/A,FALSE,"O"}</definedName>
    <definedName name="MACROS">#REF!</definedName>
    <definedName name="Medium_term_BOP_scenario">#REF!</definedName>
    <definedName name="mn" hidden="1">{"MONA",#N/A,FALSE,"S"}</definedName>
    <definedName name="Moldova__Balance_of_Payments__1994_98">#REF!</definedName>
    <definedName name="Monetary_Program_Parameters">#REF!</definedName>
    <definedName name="moneyprogram">#REF!</definedName>
    <definedName name="monprogparameters">#REF!</definedName>
    <definedName name="monsurvey">#REF!</definedName>
    <definedName name="mt_moneyprog">#REF!</definedName>
    <definedName name="NAMES">#REF!</definedName>
    <definedName name="NAMESA">#REF!</definedName>
    <definedName name="NAMESM">#REF!</definedName>
    <definedName name="NAMESQ">#REF!</definedName>
    <definedName name="NFA_assumptions">#REF!</definedName>
    <definedName name="Non_BRO">#REF!</definedName>
    <definedName name="Notes">#REF!</definedName>
    <definedName name="p">[4]labels!#REF!</definedName>
    <definedName name="PEND">#REF!</definedName>
    <definedName name="Pilot2">#REF!</definedName>
    <definedName name="PMENU">#REF!</definedName>
    <definedName name="PRINT_AREA_MI">#REF!</definedName>
    <definedName name="Range_Country">#REF!</definedName>
    <definedName name="Range_DownloadAnnual">[2]Control!$C$4</definedName>
    <definedName name="Range_DownloadDateTime">#REF!</definedName>
    <definedName name="Range_DownloadMonth">[2]Control!$C$2</definedName>
    <definedName name="Range_DownloadQuarter">[2]Control!$C$3</definedName>
    <definedName name="Range_DSTNotes">#REF!</definedName>
    <definedName name="Range_InValidResultsStart">#REF!</definedName>
    <definedName name="Range_NumberofFailuresStart">#REF!</definedName>
    <definedName name="Range_ReportFormName">#REF!</definedName>
    <definedName name="Range_ValidationResultsStart">#REF!</definedName>
    <definedName name="Range_ValidationRulesStart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>#REF!</definedName>
    <definedName name="RevB">#REF!</definedName>
    <definedName name="rrrrr">[5]Control!$A$19:$A$20</definedName>
    <definedName name="rrrrrrrrrr">[5]Control!$C$4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>#REF!</definedName>
    <definedName name="SUMMARY2">#REF!</definedName>
    <definedName name="Taballgastables">#REF!</definedName>
    <definedName name="TabAmort2004">#REF!</definedName>
    <definedName name="TabAssumptionsImports">#REF!</definedName>
    <definedName name="TabCapAccount">#REF!</definedName>
    <definedName name="Tabdebt_historic">#REF!</definedName>
    <definedName name="Tabdebtflow">#REF!</definedName>
    <definedName name="TabExports">#REF!</definedName>
    <definedName name="TabFcredit2007">#REF!</definedName>
    <definedName name="TabFcredit2010">#REF!</definedName>
    <definedName name="TabGas_arrears_to_Russia">#REF!</definedName>
    <definedName name="TabImportdetail">#REF!</definedName>
    <definedName name="TabImports">#REF!</definedName>
    <definedName name="Table">#REF!</definedName>
    <definedName name="Table_2____Moldova___General_Government_Budget_1995_98__Mdl_millions__1">#REF!</definedName>
    <definedName name="Table_3._Moldova__Balance_of_Payments__1994_98">#REF!</definedName>
    <definedName name="Table_4.__Moldova____Monetary_Survey_and_Projections__1994_98_1">#REF!</definedName>
    <definedName name="Table_6.__Moldova__Balance_of_Payments__1994_98">#REF!</definedName>
    <definedName name="Table129">#REF!</definedName>
    <definedName name="table130">#REF!</definedName>
    <definedName name="Table135">#REF!,[6]Contents!$A$87:$H$247</definedName>
    <definedName name="Table16_2000">#REF!</definedName>
    <definedName name="Table17">#REF!</definedName>
    <definedName name="Table19">#REF!</definedName>
    <definedName name="Table20">#REF!</definedName>
    <definedName name="Table21">#REF!,[7]Contents!$A$87:$H$247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0">#REF!</definedName>
    <definedName name="Table31">#REF!</definedName>
    <definedName name="Table32">#REF!</definedName>
    <definedName name="Table33">#REF!</definedName>
    <definedName name="Table330">#REF!</definedName>
    <definedName name="Table336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MTBOP2006">#REF!</definedName>
    <definedName name="TabMTbop2010">#REF!</definedName>
    <definedName name="TabMTdebt">#REF!</definedName>
    <definedName name="TabNonfactorServices_and_Income">#REF!</definedName>
    <definedName name="TabOutMon">#REF!</definedName>
    <definedName name="TabsimplifiedBOP">#REF!</definedName>
    <definedName name="TaxArrears">#REF!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rade_balance">#REF!</definedName>
    <definedName name="trade_figure">#REF!</definedName>
    <definedName name="Uploaded_Currency">[3]Control!$F$17</definedName>
    <definedName name="Uploaded_Scale">[3]Control!$F$18</definedName>
    <definedName name="wrn.BOP_MIDTERM." hidden="1">{"BOP_TAB",#N/A,FALSE,"N";"MIDTERM_TAB",#N/A,FALSE,"O"}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>#REF!</definedName>
    <definedName name="zIGNFS">#REF!</definedName>
    <definedName name="zImports">#REF!</definedName>
    <definedName name="zLiborUS">#REF!</definedName>
    <definedName name="zReserves">[9]oth!$A$17:$IV$17</definedName>
    <definedName name="zRoWCPIchange">#REF!</definedName>
    <definedName name="zSDReRate">[9]ass!$A$24:$IV$24</definedName>
    <definedName name="zXGNFS">#REF!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hidden="1">{"WEO",#N/A,FALSE,"T"}</definedName>
    <definedName name="_xlnm.Database">#REF!</definedName>
    <definedName name="квефі" hidden="1">{#N/A,#N/A,FALSE,"I";#N/A,#N/A,FALSE,"J";#N/A,#N/A,FALSE,"K";#N/A,#N/A,FALSE,"L";#N/A,#N/A,FALSE,"M";#N/A,#N/A,FALSE,"N";#N/A,#N/A,FALSE,"O"}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'1'!$B$1:$K$15</definedName>
    <definedName name="_xlnm.Print_Area" localSheetId="1">'1.1'!$A$2:$AQ$21</definedName>
    <definedName name="_xlnm.Print_Area">#REF!</definedName>
    <definedName name="Область_печати_ИМ">#REF!</definedName>
    <definedName name="п" hidden="1">{"MONA",#N/A,FALSE,"S"}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hidden="1">{#N/A,#N/A,FALSE,"I";#N/A,#N/A,FALSE,"J";#N/A,#N/A,FALSE,"K";#N/A,#N/A,FALSE,"L";#N/A,#N/A,FALSE,"M";#N/A,#N/A,FALSE,"N";#N/A,#N/A,FALSE,"O"}</definedName>
    <definedName name="ррпеак" hidden="1">{"MONA",#N/A,FALSE,"S"}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hidden="1">{"MONA",#N/A,FALSE,"S"}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Q11" i="1" l="1"/>
  <c r="AQ12" i="1"/>
  <c r="AQ14" i="1"/>
  <c r="AQ15" i="1"/>
  <c r="AQ17" i="1"/>
  <c r="AQ18" i="1"/>
  <c r="AQ20" i="1"/>
  <c r="AQ21" i="1"/>
  <c r="AL11" i="1"/>
  <c r="AL12" i="1"/>
  <c r="AL14" i="1"/>
  <c r="AL15" i="1"/>
  <c r="AL17" i="1"/>
  <c r="AL18" i="1"/>
  <c r="AL20" i="1"/>
  <c r="AL21" i="1"/>
  <c r="AG11" i="1"/>
  <c r="AG12" i="1"/>
  <c r="AG14" i="1"/>
  <c r="AG15" i="1"/>
  <c r="AG17" i="1"/>
  <c r="AG18" i="1"/>
  <c r="AG20" i="1"/>
  <c r="AG21" i="1"/>
  <c r="AB11" i="1"/>
  <c r="AB12" i="1"/>
  <c r="AB14" i="1"/>
  <c r="AB15" i="1"/>
  <c r="AB17" i="1"/>
  <c r="AB18" i="1"/>
  <c r="AB20" i="1"/>
  <c r="AB21" i="1"/>
  <c r="W11" i="1"/>
  <c r="W12" i="1"/>
  <c r="W14" i="1"/>
  <c r="W15" i="1"/>
  <c r="W17" i="1"/>
  <c r="W18" i="1"/>
  <c r="W20" i="1"/>
  <c r="W21" i="1"/>
  <c r="R11" i="1"/>
  <c r="R12" i="1"/>
  <c r="R14" i="1"/>
  <c r="R15" i="1"/>
  <c r="R17" i="1"/>
  <c r="R18" i="1"/>
  <c r="R20" i="1"/>
  <c r="R21" i="1"/>
  <c r="M11" i="1"/>
  <c r="M12" i="1"/>
  <c r="M14" i="1"/>
  <c r="M15" i="1"/>
  <c r="M17" i="1"/>
  <c r="M18" i="1"/>
  <c r="M20" i="1"/>
  <c r="M21" i="1"/>
  <c r="H11" i="1"/>
  <c r="H12" i="1"/>
  <c r="H14" i="1"/>
  <c r="H15" i="1"/>
  <c r="H17" i="1"/>
  <c r="H18" i="1"/>
  <c r="H20" i="1"/>
  <c r="H21" i="1"/>
  <c r="B12" i="2" l="1"/>
  <c r="AP19" i="1" l="1"/>
  <c r="AP16" i="1"/>
  <c r="AP13" i="1"/>
  <c r="AP10" i="1"/>
  <c r="AP9" i="1"/>
  <c r="AP8" i="1"/>
  <c r="AP7" i="1" l="1"/>
  <c r="AP6" i="1" s="1"/>
  <c r="AO19" i="1"/>
  <c r="AO16" i="1"/>
  <c r="AO13" i="1"/>
  <c r="AO10" i="1"/>
  <c r="AO9" i="1"/>
  <c r="AO8" i="1"/>
  <c r="AO7" i="1" l="1"/>
  <c r="AO6" i="1" s="1"/>
  <c r="AN8" i="1"/>
  <c r="AN9" i="1"/>
  <c r="AN10" i="1"/>
  <c r="AN13" i="1"/>
  <c r="AN16" i="1"/>
  <c r="AN19" i="1"/>
  <c r="AN7" i="1" l="1"/>
  <c r="AN6" i="1" s="1"/>
  <c r="AM8" i="1" l="1"/>
  <c r="AQ8" i="1" s="1"/>
  <c r="AM9" i="1"/>
  <c r="AQ9" i="1" s="1"/>
  <c r="AM10" i="1"/>
  <c r="AQ10" i="1" s="1"/>
  <c r="AM13" i="1"/>
  <c r="AQ13" i="1" s="1"/>
  <c r="AM16" i="1"/>
  <c r="AQ16" i="1" s="1"/>
  <c r="AM19" i="1"/>
  <c r="AQ19" i="1" s="1"/>
  <c r="AM7" i="1" l="1"/>
  <c r="AK10" i="1"/>
  <c r="AM6" i="1" l="1"/>
  <c r="AQ6" i="1" s="1"/>
  <c r="AQ7" i="1"/>
  <c r="AK19" i="1"/>
  <c r="AK16" i="1"/>
  <c r="AK13" i="1"/>
  <c r="AK7" i="1" s="1"/>
  <c r="AK9" i="1"/>
  <c r="AK8" i="1"/>
  <c r="AK6" i="1" l="1"/>
  <c r="AH13" i="1"/>
  <c r="AJ19" i="1" l="1"/>
  <c r="AJ16" i="1"/>
  <c r="AJ13" i="1"/>
  <c r="AJ10" i="1"/>
  <c r="AJ9" i="1"/>
  <c r="AJ8" i="1"/>
  <c r="AJ7" i="1" l="1"/>
  <c r="AJ6" i="1" s="1"/>
  <c r="AI19" i="1"/>
  <c r="AI16" i="1"/>
  <c r="AI13" i="1"/>
  <c r="AL13" i="1" s="1"/>
  <c r="AI10" i="1"/>
  <c r="AI9" i="1"/>
  <c r="AI8" i="1"/>
  <c r="AI7" i="1" l="1"/>
  <c r="AI6" i="1" s="1"/>
  <c r="AH10" i="1"/>
  <c r="AL10" i="1" s="1"/>
  <c r="AH19" i="1"/>
  <c r="AL19" i="1" s="1"/>
  <c r="AH16" i="1" l="1"/>
  <c r="AL16" i="1" s="1"/>
  <c r="AH7" i="1"/>
  <c r="AL7" i="1" s="1"/>
  <c r="AH9" i="1"/>
  <c r="AL9" i="1" s="1"/>
  <c r="AH8" i="1"/>
  <c r="AL8" i="1" s="1"/>
  <c r="AH6" i="1" l="1"/>
  <c r="AL6" i="1" s="1"/>
  <c r="AF19" i="1"/>
  <c r="AF16" i="1"/>
  <c r="AF13" i="1"/>
  <c r="AF10" i="1"/>
  <c r="AF9" i="1"/>
  <c r="AF8" i="1"/>
  <c r="AF7" i="1" l="1"/>
  <c r="AF6" i="1" s="1"/>
  <c r="AE19" i="1"/>
  <c r="AE16" i="1"/>
  <c r="AE13" i="1"/>
  <c r="AE10" i="1"/>
  <c r="AE9" i="1"/>
  <c r="AE8" i="1"/>
  <c r="AE7" i="1" l="1"/>
  <c r="AE6" i="1" s="1"/>
  <c r="AD8" i="1" l="1"/>
  <c r="AD9" i="1"/>
  <c r="AD10" i="1"/>
  <c r="AD13" i="1"/>
  <c r="AD16" i="1"/>
  <c r="AD19" i="1"/>
  <c r="AD7" i="1" l="1"/>
  <c r="AD6" i="1" s="1"/>
  <c r="X10" i="1"/>
  <c r="Y10" i="1"/>
  <c r="Z10" i="1"/>
  <c r="AA10" i="1"/>
  <c r="AC13" i="1"/>
  <c r="AG13" i="1" s="1"/>
  <c r="AC10" i="1"/>
  <c r="AG10" i="1" s="1"/>
  <c r="AC16" i="1"/>
  <c r="AG16" i="1" s="1"/>
  <c r="AC19" i="1"/>
  <c r="AG19" i="1" s="1"/>
  <c r="AB10" i="1" l="1"/>
  <c r="AC7" i="1"/>
  <c r="AC9" i="1"/>
  <c r="AG9" i="1" s="1"/>
  <c r="AC8" i="1"/>
  <c r="AG8" i="1" s="1"/>
  <c r="AC6" i="1" l="1"/>
  <c r="AG6" i="1" s="1"/>
  <c r="AG7" i="1"/>
  <c r="S16" i="1"/>
  <c r="AA19" i="1" l="1"/>
  <c r="AA16" i="1"/>
  <c r="AA13" i="1"/>
  <c r="AA9" i="1"/>
  <c r="AA8" i="1"/>
  <c r="AA7" i="1" l="1"/>
  <c r="AA6" i="1" s="1"/>
  <c r="Z19" i="1"/>
  <c r="Z16" i="1"/>
  <c r="Z13" i="1"/>
  <c r="Z8" i="1"/>
  <c r="Z9" i="1"/>
  <c r="Z7" i="1" l="1"/>
  <c r="Z6" i="1" s="1"/>
  <c r="V16" i="1"/>
  <c r="D16" i="1"/>
  <c r="Y8" i="1" l="1"/>
  <c r="Y9" i="1"/>
  <c r="Y19" i="1"/>
  <c r="Y16" i="1"/>
  <c r="Y13" i="1"/>
  <c r="Y7" i="1" l="1"/>
  <c r="Y6" i="1" s="1"/>
  <c r="A3" i="1"/>
  <c r="A2" i="1"/>
  <c r="X19" i="1" l="1"/>
  <c r="AB19" i="1" s="1"/>
  <c r="X16" i="1"/>
  <c r="AB16" i="1" s="1"/>
  <c r="X13" i="1"/>
  <c r="AB13" i="1" s="1"/>
  <c r="X9" i="1" l="1"/>
  <c r="AB9" i="1" s="1"/>
  <c r="X8" i="1"/>
  <c r="AB8" i="1" s="1"/>
  <c r="X7" i="1" l="1"/>
  <c r="X6" i="1" l="1"/>
  <c r="AB6" i="1" s="1"/>
  <c r="AB7" i="1"/>
  <c r="V19" i="1"/>
  <c r="V13" i="1"/>
  <c r="V10" i="1"/>
  <c r="V9" i="1"/>
  <c r="V8" i="1"/>
  <c r="V7" i="1" l="1"/>
  <c r="V6" i="1" s="1"/>
  <c r="U19" i="1"/>
  <c r="U16" i="1"/>
  <c r="U13" i="1"/>
  <c r="U10" i="1"/>
  <c r="U9" i="1"/>
  <c r="U8" i="1"/>
  <c r="U7" i="1" l="1"/>
  <c r="U6" i="1" s="1"/>
  <c r="T19" i="1"/>
  <c r="T16" i="1"/>
  <c r="W16" i="1" s="1"/>
  <c r="T13" i="1"/>
  <c r="T10" i="1"/>
  <c r="T9" i="1"/>
  <c r="T8" i="1"/>
  <c r="T7" i="1" l="1"/>
  <c r="T6" i="1" s="1"/>
  <c r="S19" i="1"/>
  <c r="W19" i="1" s="1"/>
  <c r="S13" i="1"/>
  <c r="W13" i="1" s="1"/>
  <c r="S10" i="1"/>
  <c r="W10" i="1" s="1"/>
  <c r="S9" i="1"/>
  <c r="W9" i="1" s="1"/>
  <c r="S8" i="1"/>
  <c r="W8" i="1" s="1"/>
  <c r="S7" i="1" l="1"/>
  <c r="Q16" i="1"/>
  <c r="S6" i="1" l="1"/>
  <c r="W6" i="1" s="1"/>
  <c r="W7" i="1"/>
  <c r="Q19" i="1"/>
  <c r="Q13" i="1"/>
  <c r="Q10" i="1"/>
  <c r="Q9" i="1"/>
  <c r="Q8" i="1"/>
  <c r="Q7" i="1" l="1"/>
  <c r="Q6" i="1" s="1"/>
  <c r="P19" i="1"/>
  <c r="P16" i="1"/>
  <c r="P13" i="1"/>
  <c r="P8" i="1"/>
  <c r="P9" i="1"/>
  <c r="P10" i="1"/>
  <c r="P7" i="1" l="1"/>
  <c r="P6" i="1" s="1"/>
  <c r="O8" i="1"/>
  <c r="O19" i="1" l="1"/>
  <c r="N19" i="1"/>
  <c r="R19" i="1" s="1"/>
  <c r="L19" i="1"/>
  <c r="O16" i="1"/>
  <c r="N16" i="1"/>
  <c r="L16" i="1"/>
  <c r="O13" i="1"/>
  <c r="N13" i="1"/>
  <c r="R13" i="1" s="1"/>
  <c r="L13" i="1"/>
  <c r="O10" i="1"/>
  <c r="N10" i="1"/>
  <c r="R10" i="1" s="1"/>
  <c r="L10" i="1"/>
  <c r="O9" i="1"/>
  <c r="N9" i="1"/>
  <c r="R9" i="1" s="1"/>
  <c r="L9" i="1"/>
  <c r="N8" i="1"/>
  <c r="R8" i="1" s="1"/>
  <c r="L8" i="1"/>
  <c r="R16" i="1" l="1"/>
  <c r="N7" i="1"/>
  <c r="L7" i="1"/>
  <c r="L6" i="1" s="1"/>
  <c r="O7" i="1"/>
  <c r="O6" i="1" s="1"/>
  <c r="R7" i="1" l="1"/>
  <c r="N6" i="1"/>
  <c r="R6" i="1" s="1"/>
  <c r="D8" i="1"/>
  <c r="E8" i="1"/>
  <c r="F8" i="1"/>
  <c r="G8" i="1"/>
  <c r="I8" i="1"/>
  <c r="J8" i="1"/>
  <c r="K8" i="1"/>
  <c r="D9" i="1"/>
  <c r="E9" i="1"/>
  <c r="F9" i="1"/>
  <c r="G9" i="1"/>
  <c r="I9" i="1"/>
  <c r="J9" i="1"/>
  <c r="K9" i="1"/>
  <c r="M8" i="1" l="1"/>
  <c r="H8" i="1"/>
  <c r="H9" i="1"/>
  <c r="M9" i="1"/>
  <c r="K19" i="1"/>
  <c r="K16" i="1"/>
  <c r="K13" i="1"/>
  <c r="K10" i="1"/>
  <c r="K7" i="1" l="1"/>
  <c r="K6" i="1" s="1"/>
  <c r="J19" i="1"/>
  <c r="J16" i="1"/>
  <c r="J13" i="1"/>
  <c r="J10" i="1"/>
  <c r="J7" i="1" l="1"/>
  <c r="J6" i="1" s="1"/>
  <c r="I19" i="1"/>
  <c r="M19" i="1" s="1"/>
  <c r="I16" i="1"/>
  <c r="M16" i="1" s="1"/>
  <c r="I13" i="1"/>
  <c r="M13" i="1" s="1"/>
  <c r="I10" i="1"/>
  <c r="M10" i="1" s="1"/>
  <c r="D10" i="1"/>
  <c r="E10" i="1"/>
  <c r="F10" i="1"/>
  <c r="G10" i="1"/>
  <c r="D13" i="1"/>
  <c r="E13" i="1"/>
  <c r="F13" i="1"/>
  <c r="G13" i="1"/>
  <c r="E16" i="1"/>
  <c r="F16" i="1"/>
  <c r="G16" i="1"/>
  <c r="D19" i="1"/>
  <c r="E19" i="1"/>
  <c r="F19" i="1"/>
  <c r="G19" i="1"/>
  <c r="H16" i="1" l="1"/>
  <c r="H13" i="1"/>
  <c r="H10" i="1"/>
  <c r="H19" i="1"/>
  <c r="G7" i="1"/>
  <c r="G6" i="1" s="1"/>
  <c r="E7" i="1"/>
  <c r="E6" i="1" s="1"/>
  <c r="I7" i="1"/>
  <c r="M7" i="1" s="1"/>
  <c r="F7" i="1"/>
  <c r="F6" i="1" s="1"/>
  <c r="D7" i="1"/>
  <c r="A1" i="1"/>
  <c r="H7" i="1" l="1"/>
  <c r="D6" i="1"/>
  <c r="H6" i="1" s="1"/>
  <c r="I6" i="1"/>
  <c r="M6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6" i="1"/>
  <c r="A4" i="1"/>
  <c r="B2" i="2"/>
  <c r="B1" i="2"/>
</calcChain>
</file>

<file path=xl/sharedStrings.xml><?xml version="1.0" encoding="utf-8"?>
<sst xmlns="http://schemas.openxmlformats.org/spreadsheetml/2006/main" count="78" uniqueCount="45">
  <si>
    <t>РАХУНОК ПОТОЧНИХ ОПЕРАЦІЙ</t>
  </si>
  <si>
    <t xml:space="preserve"> БАЛАНС ТОВАРІВ ТА ПОСЛУГ</t>
  </si>
  <si>
    <t xml:space="preserve">   ЕКСПОРТ ТОВАРІВ ТА ПОСЛУГ</t>
  </si>
  <si>
    <t xml:space="preserve">   ІМПОРТ ТОВАРІВ ТА ПОСЛУГ</t>
  </si>
  <si>
    <t xml:space="preserve">     БАЛАНС ТОВАРІВ</t>
  </si>
  <si>
    <t xml:space="preserve">        ЕКСПОРТ ТОВАРІВ</t>
  </si>
  <si>
    <t xml:space="preserve">        ІМПОРТ ТОВАРІВ </t>
  </si>
  <si>
    <t xml:space="preserve">     БАЛАНС ПОСЛУГ</t>
  </si>
  <si>
    <t xml:space="preserve">        ЕКСПОРТ ПОСЛУГ</t>
  </si>
  <si>
    <t xml:space="preserve">        ІМПОРТ ПОСЛУГ</t>
  </si>
  <si>
    <t xml:space="preserve">        надходження</t>
  </si>
  <si>
    <t xml:space="preserve">        виплати</t>
  </si>
  <si>
    <t>1.1. Поточний рахунок платіжного балансу України (сезонно скориговані дані)</t>
  </si>
  <si>
    <t>1. Сезонно скориговані дані поточного рахунку</t>
  </si>
  <si>
    <t>укр</t>
  </si>
  <si>
    <t>eng</t>
  </si>
  <si>
    <t>1. Seasonally Adjusted Indices of the BOP Current Account</t>
  </si>
  <si>
    <t>1.1 The Current Account of the Balance of Payments of Ukraine (seasonally adjusted data)</t>
  </si>
  <si>
    <t>Million USD</t>
  </si>
  <si>
    <t>Статті платіжного балансу</t>
  </si>
  <si>
    <t>BOP items</t>
  </si>
  <si>
    <t>БАЛАНС ПЕРВИННИХ ДОХОДІВ</t>
  </si>
  <si>
    <t>БАЛАНС ВТОРИННИХ ДОХОДІВ</t>
  </si>
  <si>
    <t xml:space="preserve">CURRENT ACCOUNT </t>
  </si>
  <si>
    <t xml:space="preserve">  BALANCE ON GOODS AND SERVICES </t>
  </si>
  <si>
    <t xml:space="preserve">   EXPORTS OF GOODS AND SERVICES</t>
  </si>
  <si>
    <t xml:space="preserve">   IMPORTS OF GOODS AND SERVICES</t>
  </si>
  <si>
    <t xml:space="preserve">   BALANCE ON TRADE IN GOODS </t>
  </si>
  <si>
    <t xml:space="preserve">       EXPORTS OF GOODS</t>
  </si>
  <si>
    <t xml:space="preserve">       IMPORTS OF GOODS</t>
  </si>
  <si>
    <t xml:space="preserve">  BALANCE ON TRADE IN SERVICES </t>
  </si>
  <si>
    <t xml:space="preserve">       EXPORTS OF SERVICES</t>
  </si>
  <si>
    <t xml:space="preserve">       IMPORTS OF SERVICES</t>
  </si>
  <si>
    <t xml:space="preserve">  BALANCE ON PRIMARY INCOME </t>
  </si>
  <si>
    <t xml:space="preserve">        Receipts</t>
  </si>
  <si>
    <t xml:space="preserve">        Payments</t>
  </si>
  <si>
    <t xml:space="preserve">  BALANCE ON SECONDARY INCOME </t>
  </si>
  <si>
    <t xml:space="preserve">I </t>
  </si>
  <si>
    <t>II</t>
  </si>
  <si>
    <t xml:space="preserve">III </t>
  </si>
  <si>
    <t xml:space="preserve">IV </t>
  </si>
  <si>
    <t>1.1 Поточний рахунок платіжного балансу України (сезонно скориговані дані)</t>
  </si>
  <si>
    <t>Млн дол. США</t>
  </si>
  <si>
    <t>Дата останнього оновлення: 30.09.2024</t>
  </si>
  <si>
    <t>Last updated on: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</si>
</sst>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(* #,##0.000_);_(* \-#,##0.000_);_(* &quot;-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_-* #,##0&quot;р.&quot;_-;\-* #,##0&quot;р.&quot;_-;_-* &quot;-&quot;&quot;р.&quot;_-;_-@_-"/>
    <numFmt numFmtId="169" formatCode="_-* #,##0.00&quot;р.&quot;_-;\-* #,##0.00&quot;р.&quot;_-;_-* &quot;-&quot;??&quot;р.&quot;_-;_-@_-"/>
    <numFmt numFmtId="170" formatCode="\M\o\n\t\h\ \D.\y\y\y\y"/>
    <numFmt numFmtId="171" formatCode="_(* #,##0.00_);_(* \(#,##0.00\);_(* &quot;-&quot;??_);_(@_)"/>
  </numFmts>
  <fonts count="40">
    <font>
      <sz val="10"/>
      <name val="Arial Cyr"/>
      <charset val="204"/>
    </font>
    <font>
      <sz val="10"/>
      <name val="Arial Cyr"/>
      <charset val="204"/>
    </font>
    <font>
      <sz val="10"/>
      <name val="Tms Rmn"/>
    </font>
    <font>
      <sz val="12"/>
      <name val="Times New Roman"/>
      <family val="1"/>
      <charset val="204"/>
    </font>
    <font>
      <u/>
      <sz val="11"/>
      <color indexed="12"/>
      <name val="Times New Roman Cyr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"/>
      <family val="2"/>
    </font>
    <font>
      <sz val="10"/>
      <name val="Times New Roman"/>
      <family val="1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Arial Cyr"/>
    </font>
    <font>
      <sz val="8"/>
      <name val="Arial Cyr"/>
      <charset val="204"/>
    </font>
    <font>
      <u/>
      <sz val="10"/>
      <color indexed="12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b/>
      <u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indexed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" fontId="5" fillId="2" borderId="1">
      <alignment horizontal="right" vertical="center"/>
    </xf>
    <xf numFmtId="0" fontId="5" fillId="3" borderId="1">
      <alignment horizontal="center" vertical="center"/>
    </xf>
    <xf numFmtId="1" fontId="5" fillId="2" borderId="1">
      <alignment horizontal="right" vertical="center"/>
    </xf>
    <xf numFmtId="0" fontId="6" fillId="2" borderId="0"/>
    <xf numFmtId="0" fontId="7" fillId="4" borderId="1">
      <alignment horizontal="left" vertical="center"/>
    </xf>
    <xf numFmtId="0" fontId="7" fillId="4" borderId="1">
      <alignment horizontal="left" vertical="center"/>
    </xf>
    <xf numFmtId="0" fontId="1" fillId="2" borderId="1">
      <alignment horizontal="left" vertical="center"/>
    </xf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8" fillId="0" borderId="0">
      <protection locked="0"/>
    </xf>
    <xf numFmtId="0" fontId="8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4" fillId="0" borderId="0"/>
    <xf numFmtId="0" fontId="6" fillId="0" borderId="0"/>
    <xf numFmtId="0" fontId="3" fillId="0" borderId="0"/>
    <xf numFmtId="0" fontId="2" fillId="0" borderId="0"/>
    <xf numFmtId="171" fontId="11" fillId="0" borderId="0" applyFont="0" applyFill="0" applyBorder="0" applyAlignment="0" applyProtection="0"/>
    <xf numFmtId="0" fontId="15" fillId="5" borderId="0">
      <alignment horizontal="right" vertical="top"/>
    </xf>
    <xf numFmtId="0" fontId="16" fillId="5" borderId="0">
      <alignment horizontal="center" vertical="center"/>
    </xf>
    <xf numFmtId="0" fontId="15" fillId="5" borderId="0">
      <alignment horizontal="left" vertical="top"/>
    </xf>
    <xf numFmtId="0" fontId="15" fillId="5" borderId="0">
      <alignment horizontal="left" vertical="top"/>
    </xf>
    <xf numFmtId="0" fontId="16" fillId="5" borderId="0">
      <alignment horizontal="left" vertical="top"/>
    </xf>
    <xf numFmtId="0" fontId="16" fillId="5" borderId="0">
      <alignment horizontal="right" vertical="top"/>
    </xf>
    <xf numFmtId="0" fontId="16" fillId="5" borderId="0">
      <alignment horizontal="right" vertical="top"/>
    </xf>
    <xf numFmtId="0" fontId="17" fillId="0" borderId="0">
      <alignment vertical="top"/>
    </xf>
    <xf numFmtId="0" fontId="8" fillId="0" borderId="2"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18" fillId="0" borderId="0"/>
    <xf numFmtId="0" fontId="6" fillId="0" borderId="0"/>
    <xf numFmtId="0" fontId="18" fillId="0" borderId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9" fillId="0" borderId="0"/>
    <xf numFmtId="0" fontId="18" fillId="0" borderId="0"/>
    <xf numFmtId="0" fontId="6" fillId="0" borderId="0"/>
    <xf numFmtId="0" fontId="18" fillId="0" borderId="0"/>
    <xf numFmtId="0" fontId="19" fillId="0" borderId="0"/>
    <xf numFmtId="0" fontId="19" fillId="0" borderId="0"/>
    <xf numFmtId="0" fontId="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0" fillId="0" borderId="0"/>
    <xf numFmtId="164" fontId="18" fillId="0" borderId="0" applyFont="0" applyFill="0" applyBorder="0" applyAlignment="0" applyProtection="0"/>
  </cellStyleXfs>
  <cellXfs count="77">
    <xf numFmtId="0" fontId="0" fillId="0" borderId="0" xfId="0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/>
    <xf numFmtId="0" fontId="27" fillId="2" borderId="0" xfId="37" applyFont="1" applyFill="1" applyAlignment="1" applyProtection="1">
      <alignment wrapText="1"/>
    </xf>
    <xf numFmtId="2" fontId="27" fillId="2" borderId="0" xfId="37" applyNumberFormat="1" applyFont="1" applyFill="1" applyAlignment="1" applyProtection="1">
      <alignment horizontal="left" wrapText="1"/>
    </xf>
    <xf numFmtId="0" fontId="28" fillId="2" borderId="0" xfId="0" applyFont="1" applyFill="1"/>
    <xf numFmtId="0" fontId="29" fillId="2" borderId="0" xfId="0" applyFont="1" applyFill="1"/>
    <xf numFmtId="0" fontId="29" fillId="2" borderId="0" xfId="37" applyFont="1" applyFill="1" applyAlignment="1" applyProtection="1"/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/>
    <xf numFmtId="0" fontId="30" fillId="6" borderId="0" xfId="0" applyFont="1" applyFill="1"/>
    <xf numFmtId="0" fontId="31" fillId="6" borderId="0" xfId="0" applyFont="1" applyFill="1"/>
    <xf numFmtId="0" fontId="33" fillId="6" borderId="0" xfId="0" applyFont="1" applyFill="1"/>
    <xf numFmtId="3" fontId="33" fillId="6" borderId="0" xfId="0" applyNumberFormat="1" applyFont="1" applyFill="1" applyBorder="1" applyAlignment="1">
      <alignment horizontal="center"/>
    </xf>
    <xf numFmtId="0" fontId="32" fillId="6" borderId="0" xfId="0" applyFont="1" applyFill="1"/>
    <xf numFmtId="3" fontId="32" fillId="6" borderId="0" xfId="25" applyNumberFormat="1" applyFont="1" applyFill="1" applyBorder="1" applyAlignment="1">
      <alignment horizontal="center"/>
    </xf>
    <xf numFmtId="3" fontId="33" fillId="0" borderId="0" xfId="25" applyNumberFormat="1" applyFont="1" applyFill="1" applyBorder="1" applyAlignment="1">
      <alignment horizontal="center"/>
    </xf>
    <xf numFmtId="0" fontId="33" fillId="0" borderId="0" xfId="0" applyFont="1" applyFill="1"/>
    <xf numFmtId="0" fontId="34" fillId="2" borderId="0" xfId="37" applyFont="1" applyFill="1" applyAlignment="1" applyProtection="1"/>
    <xf numFmtId="49" fontId="32" fillId="2" borderId="15" xfId="113" applyNumberFormat="1" applyFont="1" applyFill="1" applyBorder="1" applyAlignment="1">
      <alignment horizontal="center" vertical="center"/>
    </xf>
    <xf numFmtId="49" fontId="32" fillId="2" borderId="3" xfId="113" applyNumberFormat="1" applyFont="1" applyFill="1" applyBorder="1" applyAlignment="1">
      <alignment horizontal="center" vertical="center"/>
    </xf>
    <xf numFmtId="49" fontId="32" fillId="6" borderId="15" xfId="113" applyNumberFormat="1" applyFont="1" applyFill="1" applyBorder="1" applyAlignment="1">
      <alignment horizontal="center" vertical="center"/>
    </xf>
    <xf numFmtId="0" fontId="32" fillId="6" borderId="15" xfId="0" applyFont="1" applyFill="1" applyBorder="1"/>
    <xf numFmtId="3" fontId="32" fillId="6" borderId="8" xfId="25" applyNumberFormat="1" applyFont="1" applyFill="1" applyBorder="1" applyAlignment="1">
      <alignment horizontal="center"/>
    </xf>
    <xf numFmtId="3" fontId="32" fillId="6" borderId="7" xfId="25" applyNumberFormat="1" applyFont="1" applyFill="1" applyBorder="1" applyAlignment="1">
      <alignment horizontal="center"/>
    </xf>
    <xf numFmtId="3" fontId="32" fillId="6" borderId="9" xfId="25" applyNumberFormat="1" applyFont="1" applyFill="1" applyBorder="1" applyAlignment="1">
      <alignment horizontal="center"/>
    </xf>
    <xf numFmtId="0" fontId="32" fillId="6" borderId="3" xfId="0" applyFont="1" applyFill="1" applyBorder="1"/>
    <xf numFmtId="3" fontId="33" fillId="6" borderId="0" xfId="25" applyNumberFormat="1" applyFont="1" applyFill="1" applyBorder="1" applyAlignment="1">
      <alignment horizontal="center"/>
    </xf>
    <xf numFmtId="3" fontId="33" fillId="6" borderId="10" xfId="25" applyNumberFormat="1" applyFont="1" applyFill="1" applyBorder="1" applyAlignment="1">
      <alignment horizontal="center"/>
    </xf>
    <xf numFmtId="3" fontId="33" fillId="6" borderId="11" xfId="25" applyNumberFormat="1" applyFont="1" applyFill="1" applyBorder="1" applyAlignment="1">
      <alignment horizontal="center"/>
    </xf>
    <xf numFmtId="3" fontId="32" fillId="6" borderId="10" xfId="25" applyNumberFormat="1" applyFont="1" applyFill="1" applyBorder="1" applyAlignment="1">
      <alignment horizontal="center"/>
    </xf>
    <xf numFmtId="3" fontId="32" fillId="6" borderId="0" xfId="0" applyNumberFormat="1" applyFont="1" applyFill="1" applyBorder="1" applyAlignment="1">
      <alignment horizontal="center"/>
    </xf>
    <xf numFmtId="3" fontId="32" fillId="6" borderId="11" xfId="25" applyNumberFormat="1" applyFont="1" applyFill="1" applyBorder="1" applyAlignment="1">
      <alignment horizontal="center"/>
    </xf>
    <xf numFmtId="3" fontId="32" fillId="6" borderId="3" xfId="25" applyNumberFormat="1" applyFont="1" applyFill="1" applyBorder="1" applyAlignment="1">
      <alignment horizontal="center"/>
    </xf>
    <xf numFmtId="0" fontId="33" fillId="6" borderId="0" xfId="0" applyFont="1" applyFill="1" applyBorder="1"/>
    <xf numFmtId="3" fontId="33" fillId="2" borderId="0" xfId="0" applyNumberFormat="1" applyFont="1" applyFill="1"/>
    <xf numFmtId="3" fontId="33" fillId="6" borderId="3" xfId="25" applyNumberFormat="1" applyFont="1" applyFill="1" applyBorder="1" applyAlignment="1">
      <alignment horizontal="center"/>
    </xf>
    <xf numFmtId="0" fontId="32" fillId="6" borderId="16" xfId="0" applyFont="1" applyFill="1" applyBorder="1"/>
    <xf numFmtId="3" fontId="33" fillId="6" borderId="13" xfId="0" applyNumberFormat="1" applyFont="1" applyFill="1" applyBorder="1" applyAlignment="1">
      <alignment horizontal="center"/>
    </xf>
    <xf numFmtId="3" fontId="33" fillId="6" borderId="13" xfId="25" applyNumberFormat="1" applyFont="1" applyFill="1" applyBorder="1" applyAlignment="1">
      <alignment horizontal="center"/>
    </xf>
    <xf numFmtId="49" fontId="32" fillId="6" borderId="3" xfId="113" applyNumberFormat="1" applyFont="1" applyFill="1" applyBorder="1" applyAlignment="1">
      <alignment horizontal="center" vertical="center"/>
    </xf>
    <xf numFmtId="0" fontId="35" fillId="6" borderId="8" xfId="0" applyFont="1" applyFill="1" applyBorder="1"/>
    <xf numFmtId="0" fontId="32" fillId="6" borderId="0" xfId="0" applyFont="1" applyFill="1" applyBorder="1"/>
    <xf numFmtId="0" fontId="32" fillId="6" borderId="0" xfId="0" applyFont="1" applyFill="1" applyBorder="1" applyAlignment="1"/>
    <xf numFmtId="0" fontId="32" fillId="6" borderId="13" xfId="0" applyFont="1" applyFill="1" applyBorder="1"/>
    <xf numFmtId="3" fontId="30" fillId="0" borderId="0" xfId="25" applyNumberFormat="1" applyFont="1" applyFill="1" applyBorder="1" applyAlignment="1">
      <alignment horizontal="center"/>
    </xf>
    <xf numFmtId="3" fontId="31" fillId="6" borderId="0" xfId="25" applyNumberFormat="1" applyFont="1" applyFill="1" applyBorder="1" applyAlignment="1">
      <alignment horizontal="center"/>
    </xf>
    <xf numFmtId="0" fontId="30" fillId="0" borderId="0" xfId="0" applyFont="1" applyFill="1"/>
    <xf numFmtId="0" fontId="36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7" fillId="2" borderId="0" xfId="0" applyFont="1" applyFill="1"/>
    <xf numFmtId="3" fontId="32" fillId="6" borderId="0" xfId="0" applyNumberFormat="1" applyFont="1" applyFill="1"/>
    <xf numFmtId="49" fontId="32" fillId="2" borderId="1" xfId="113" applyNumberFormat="1" applyFont="1" applyFill="1" applyBorder="1" applyAlignment="1">
      <alignment horizontal="center" vertical="center"/>
    </xf>
    <xf numFmtId="0" fontId="38" fillId="2" borderId="0" xfId="0" applyFont="1" applyFill="1"/>
    <xf numFmtId="0" fontId="39" fillId="2" borderId="0" xfId="37" applyFont="1" applyFill="1" applyAlignment="1" applyProtection="1"/>
    <xf numFmtId="0" fontId="6" fillId="2" borderId="0" xfId="0" applyFont="1" applyFill="1"/>
    <xf numFmtId="165" fontId="32" fillId="2" borderId="15" xfId="26" applyNumberFormat="1" applyFont="1" applyFill="1" applyBorder="1" applyAlignment="1">
      <alignment horizontal="center" vertical="center"/>
    </xf>
    <xf numFmtId="165" fontId="32" fillId="2" borderId="3" xfId="26" applyNumberFormat="1" applyFont="1" applyFill="1" applyBorder="1" applyAlignment="1">
      <alignment horizontal="center" vertical="center"/>
    </xf>
    <xf numFmtId="0" fontId="32" fillId="2" borderId="4" xfId="112" applyFont="1" applyFill="1" applyBorder="1" applyAlignment="1">
      <alignment horizontal="center" vertical="center"/>
    </xf>
    <xf numFmtId="0" fontId="32" fillId="2" borderId="5" xfId="112" applyFont="1" applyFill="1" applyBorder="1" applyAlignment="1">
      <alignment horizontal="center" vertical="center"/>
    </xf>
    <xf numFmtId="0" fontId="32" fillId="2" borderId="6" xfId="112" applyFont="1" applyFill="1" applyBorder="1" applyAlignment="1">
      <alignment horizontal="center" vertical="center"/>
    </xf>
    <xf numFmtId="165" fontId="32" fillId="2" borderId="16" xfId="26" applyNumberFormat="1" applyFont="1" applyFill="1" applyBorder="1" applyAlignment="1">
      <alignment horizontal="center" vertical="center"/>
    </xf>
    <xf numFmtId="0" fontId="32" fillId="6" borderId="4" xfId="0" applyFont="1" applyFill="1" applyBorder="1" applyAlignment="1">
      <alignment horizontal="center"/>
    </xf>
    <xf numFmtId="0" fontId="32" fillId="6" borderId="6" xfId="0" applyFont="1" applyFill="1" applyBorder="1" applyAlignment="1">
      <alignment horizontal="center"/>
    </xf>
    <xf numFmtId="0" fontId="32" fillId="6" borderId="5" xfId="0" applyFont="1" applyFill="1" applyBorder="1" applyAlignment="1">
      <alignment horizontal="center"/>
    </xf>
    <xf numFmtId="0" fontId="32" fillId="2" borderId="4" xfId="0" applyFont="1" applyFill="1" applyBorder="1" applyAlignment="1">
      <alignment horizontal="center"/>
    </xf>
    <xf numFmtId="0" fontId="32" fillId="2" borderId="5" xfId="0" applyFont="1" applyFill="1" applyBorder="1" applyAlignment="1">
      <alignment horizontal="center"/>
    </xf>
    <xf numFmtId="0" fontId="32" fillId="2" borderId="6" xfId="0" applyFont="1" applyFill="1" applyBorder="1" applyAlignment="1">
      <alignment horizontal="center"/>
    </xf>
    <xf numFmtId="0" fontId="32" fillId="2" borderId="15" xfId="112" applyFont="1" applyFill="1" applyBorder="1" applyAlignment="1">
      <alignment horizontal="center" vertical="center"/>
    </xf>
    <xf numFmtId="0" fontId="32" fillId="2" borderId="3" xfId="112" applyFont="1" applyFill="1" applyBorder="1" applyAlignment="1">
      <alignment horizontal="center" vertical="center"/>
    </xf>
    <xf numFmtId="49" fontId="32" fillId="2" borderId="7" xfId="113" applyNumberFormat="1" applyFont="1" applyFill="1" applyBorder="1" applyAlignment="1">
      <alignment horizontal="center" vertical="center"/>
    </xf>
    <xf numFmtId="3" fontId="33" fillId="6" borderId="12" xfId="25" applyNumberFormat="1" applyFont="1" applyFill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33" fillId="6" borderId="14" xfId="25" applyNumberFormat="1" applyFont="1" applyFill="1" applyBorder="1" applyAlignment="1">
      <alignment horizontal="center"/>
    </xf>
  </cellXfs>
  <cellStyles count="123">
    <cellStyle name="Aeia?nnueea" xfId="1"/>
    <cellStyle name="Ãèïåðññûëêà" xfId="2"/>
    <cellStyle name="clsAltData" xfId="3"/>
    <cellStyle name="clsColumnHeader" xfId="4"/>
    <cellStyle name="clsData" xfId="5"/>
    <cellStyle name="clsDefault" xfId="6"/>
    <cellStyle name="clsReportFooter" xfId="7"/>
    <cellStyle name="clsReportHeader" xfId="8"/>
    <cellStyle name="clsRowHeader" xfId="9"/>
    <cellStyle name="Comma [0]䧟Лист3" xfId="10"/>
    <cellStyle name="Comma_Лист1" xfId="11"/>
    <cellStyle name="Currency [0]_Лист1" xfId="12"/>
    <cellStyle name="Currency_Лист1" xfId="13"/>
    <cellStyle name="Date" xfId="14"/>
    <cellStyle name="Fixed" xfId="15"/>
    <cellStyle name="Heading1" xfId="16"/>
    <cellStyle name="Heading2" xfId="17"/>
    <cellStyle name="Iau?iue_Eeno1" xfId="18"/>
    <cellStyle name="Îáû÷íûé_Tranche" xfId="19"/>
    <cellStyle name="Ioe?uaaaoayny aeia?nnueea" xfId="20"/>
    <cellStyle name="Îòêðûâàâøàÿñÿ ãèïåðññûëêà" xfId="21"/>
    <cellStyle name="Normal" xfId="22"/>
    <cellStyle name="Normal 2" xfId="23"/>
    <cellStyle name="Normal_Book1" xfId="24"/>
    <cellStyle name="Normal_Sheet2" xfId="25"/>
    <cellStyle name="Normal_sum" xfId="26"/>
    <cellStyle name="Ôèíàíñîâûé_Tranche" xfId="27"/>
    <cellStyle name="S0" xfId="28"/>
    <cellStyle name="S1" xfId="29"/>
    <cellStyle name="S2" xfId="30"/>
    <cellStyle name="S3" xfId="31"/>
    <cellStyle name="S4" xfId="32"/>
    <cellStyle name="S5" xfId="33"/>
    <cellStyle name="S6" xfId="34"/>
    <cellStyle name="Style 1" xfId="35"/>
    <cellStyle name="Total" xfId="36"/>
    <cellStyle name="Гіперпосилання" xfId="37" builtinId="8"/>
    <cellStyle name="Звичайний" xfId="0" builtinId="0"/>
    <cellStyle name="Обычный 10" xfId="38"/>
    <cellStyle name="Обычный 11" xfId="39"/>
    <cellStyle name="Обычный 12" xfId="40"/>
    <cellStyle name="Обычный 13" xfId="41"/>
    <cellStyle name="Обычный 14" xfId="42"/>
    <cellStyle name="Обычный 15" xfId="43"/>
    <cellStyle name="Обычный 16" xfId="44"/>
    <cellStyle name="Обычный 17" xfId="45"/>
    <cellStyle name="Обычный 18" xfId="46"/>
    <cellStyle name="Обычный 19" xfId="47"/>
    <cellStyle name="Обычный 2" xfId="48"/>
    <cellStyle name="Обычный 2 2" xfId="49"/>
    <cellStyle name="Обычный 2 2 2" xfId="50"/>
    <cellStyle name="Обычный 2 2 3" xfId="51"/>
    <cellStyle name="Обычный 2 2 4" xfId="52"/>
    <cellStyle name="Обычный 2 2 5" xfId="53"/>
    <cellStyle name="Обычный 2 2 6" xfId="54"/>
    <cellStyle name="Обычный 2 2 7" xfId="55"/>
    <cellStyle name="Обычный 2 2_ZB_3KV_2014" xfId="56"/>
    <cellStyle name="Обычный 2 3" xfId="57"/>
    <cellStyle name="Обычный 2 4" xfId="58"/>
    <cellStyle name="Обычный 2 5" xfId="59"/>
    <cellStyle name="Обычный 2 6" xfId="60"/>
    <cellStyle name="Обычный 2 7" xfId="61"/>
    <cellStyle name="Обычный 2_Borg_01_11_2012" xfId="62"/>
    <cellStyle name="Обычный 20" xfId="63"/>
    <cellStyle name="Обычный 21" xfId="64"/>
    <cellStyle name="Обычный 22" xfId="65"/>
    <cellStyle name="Обычный 23" xfId="66"/>
    <cellStyle name="Обычный 24" xfId="67"/>
    <cellStyle name="Обычный 25" xfId="68"/>
    <cellStyle name="Обычный 26" xfId="69"/>
    <cellStyle name="Обычный 27" xfId="70"/>
    <cellStyle name="Обычный 28" xfId="71"/>
    <cellStyle name="Обычный 29" xfId="72"/>
    <cellStyle name="Обычный 3" xfId="73"/>
    <cellStyle name="Обычный 3 2" xfId="74"/>
    <cellStyle name="Обычный 3 2 2" xfId="75"/>
    <cellStyle name="Обычный 3 2_borg01082010-prov_div" xfId="76"/>
    <cellStyle name="Обычный 3_ZB_3KV_2014" xfId="77"/>
    <cellStyle name="Обычный 30" xfId="78"/>
    <cellStyle name="Обычный 31" xfId="79"/>
    <cellStyle name="Обычный 32" xfId="80"/>
    <cellStyle name="Обычный 33" xfId="81"/>
    <cellStyle name="Обычный 34" xfId="82"/>
    <cellStyle name="Обычный 35" xfId="83"/>
    <cellStyle name="Обычный 36" xfId="84"/>
    <cellStyle name="Обычный 37" xfId="85"/>
    <cellStyle name="Обычный 38" xfId="86"/>
    <cellStyle name="Обычный 39" xfId="87"/>
    <cellStyle name="Обычный 4" xfId="88"/>
    <cellStyle name="Обычный 4 2" xfId="89"/>
    <cellStyle name="Обычный 4_ZB_3KV_2014" xfId="90"/>
    <cellStyle name="Обычный 40" xfId="91"/>
    <cellStyle name="Обычный 41" xfId="92"/>
    <cellStyle name="Обычный 42" xfId="93"/>
    <cellStyle name="Обычный 45" xfId="94"/>
    <cellStyle name="Обычный 46" xfId="95"/>
    <cellStyle name="Обычный 47" xfId="96"/>
    <cellStyle name="Обычный 48" xfId="97"/>
    <cellStyle name="Обычный 49" xfId="98"/>
    <cellStyle name="Обычный 5" xfId="99"/>
    <cellStyle name="Обычный 5 2" xfId="100"/>
    <cellStyle name="Обычный 50" xfId="101"/>
    <cellStyle name="Обычный 51" xfId="102"/>
    <cellStyle name="Обычный 52" xfId="103"/>
    <cellStyle name="Обычный 53" xfId="104"/>
    <cellStyle name="Обычный 54" xfId="105"/>
    <cellStyle name="Обычный 6" xfId="106"/>
    <cellStyle name="Обычный 6 2" xfId="107"/>
    <cellStyle name="Обычный 6_ZB_3KV_2014" xfId="108"/>
    <cellStyle name="Обычный 7" xfId="109"/>
    <cellStyle name="Обычный 8" xfId="110"/>
    <cellStyle name="Обычный 9" xfId="111"/>
    <cellStyle name="Обычный_Дин.імпорт" xfId="112"/>
    <cellStyle name="Обычный_Експорт" xfId="113"/>
    <cellStyle name="Процентный 2 2" xfId="114"/>
    <cellStyle name="Процентный 2 3" xfId="115"/>
    <cellStyle name="Процентный 2 4" xfId="116"/>
    <cellStyle name="Процентный 2 5" xfId="117"/>
    <cellStyle name="Процентный 2 6" xfId="118"/>
    <cellStyle name="Процентный 2 7" xfId="119"/>
    <cellStyle name="Процентный 3" xfId="120"/>
    <cellStyle name="Стиль 1" xfId="121"/>
    <cellStyle name="Финансовый 2" xfId="1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5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0</xdr:row>
          <xdr:rowOff>22860</xdr:rowOff>
        </xdr:from>
        <xdr:to>
          <xdr:col>0</xdr:col>
          <xdr:colOff>480060</xdr:colOff>
          <xdr:row>1</xdr:row>
          <xdr:rowOff>121920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0fs01.nbu.bank.gov.ua\work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  <sheetName val="і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46"/>
  <sheetViews>
    <sheetView tabSelected="1" zoomScale="85" zoomScaleNormal="85" workbookViewId="0">
      <selection activeCell="T11" sqref="T11"/>
    </sheetView>
  </sheetViews>
  <sheetFormatPr defaultColWidth="9.109375" defaultRowHeight="13.8"/>
  <cols>
    <col min="1" max="1" width="10.33203125" style="3" customWidth="1"/>
    <col min="2" max="56" width="9.109375" style="2"/>
    <col min="57" max="77" width="9.109375" style="7"/>
    <col min="78" max="16384" width="9.109375" style="2"/>
  </cols>
  <sheetData>
    <row r="1" spans="1:74">
      <c r="A1" s="3">
        <v>1</v>
      </c>
      <c r="B1" s="56" t="str">
        <f>IF('1'!$A$1=1,BF1,BN1)</f>
        <v>1. Сезонно скориговані дані поточного рахунку</v>
      </c>
      <c r="C1" s="56"/>
      <c r="D1" s="56"/>
      <c r="E1" s="56"/>
      <c r="F1" s="56"/>
      <c r="G1" s="56"/>
      <c r="H1" s="56"/>
      <c r="I1" s="56"/>
      <c r="J1" s="1"/>
      <c r="K1" s="1"/>
      <c r="BF1" s="6" t="s">
        <v>13</v>
      </c>
      <c r="BG1" s="6"/>
      <c r="BH1" s="6"/>
      <c r="BI1" s="6"/>
      <c r="BJ1" s="6"/>
      <c r="BK1" s="6"/>
      <c r="BL1" s="6"/>
      <c r="BM1" s="6"/>
      <c r="BN1" s="6" t="s">
        <v>16</v>
      </c>
      <c r="BO1" s="6"/>
      <c r="BP1" s="6"/>
      <c r="BQ1" s="6"/>
      <c r="BR1" s="6"/>
      <c r="BS1" s="6"/>
      <c r="BT1" s="6"/>
      <c r="BU1" s="6"/>
      <c r="BV1" s="6"/>
    </row>
    <row r="2" spans="1:74">
      <c r="B2" s="57" t="str">
        <f>IF('1'!$A$1=1,BF2,BN2)</f>
        <v>1.1. Поточний рахунок платіжного балансу України (сезонно скориговані дані)</v>
      </c>
      <c r="C2" s="56"/>
      <c r="D2" s="56"/>
      <c r="E2" s="56"/>
      <c r="F2" s="56"/>
      <c r="G2" s="56"/>
      <c r="H2" s="56"/>
      <c r="I2" s="56"/>
      <c r="J2" s="1"/>
      <c r="K2" s="1"/>
      <c r="BF2" s="8" t="s">
        <v>12</v>
      </c>
      <c r="BG2" s="6"/>
      <c r="BH2" s="6"/>
      <c r="BI2" s="6"/>
      <c r="BJ2" s="6"/>
      <c r="BK2" s="6"/>
      <c r="BL2" s="6"/>
      <c r="BM2" s="6"/>
      <c r="BN2" s="8" t="s">
        <v>17</v>
      </c>
      <c r="BO2" s="6"/>
      <c r="BP2" s="6"/>
      <c r="BQ2" s="6"/>
      <c r="BR2" s="6"/>
      <c r="BS2" s="6"/>
      <c r="BT2" s="6"/>
      <c r="BU2" s="6"/>
      <c r="BV2" s="6"/>
    </row>
    <row r="3" spans="1:74">
      <c r="A3" s="4" t="s">
        <v>14</v>
      </c>
      <c r="B3" s="58"/>
      <c r="C3" s="58"/>
      <c r="D3" s="58"/>
      <c r="E3" s="58"/>
      <c r="F3" s="58"/>
      <c r="G3" s="58"/>
      <c r="H3" s="58"/>
      <c r="I3" s="58"/>
    </row>
    <row r="4" spans="1:74">
      <c r="A4" s="5" t="s">
        <v>15</v>
      </c>
    </row>
    <row r="12" spans="1:74">
      <c r="B12" s="51" t="str">
        <f>IF('1'!$A$1=1,B42,B43)</f>
        <v>Дата останнього оновлення: 30.09.2024</v>
      </c>
    </row>
    <row r="41" spans="2:2" s="53" customFormat="1" ht="15" customHeight="1"/>
    <row r="42" spans="2:2" s="7" customFormat="1">
      <c r="B42" s="52" t="s">
        <v>43</v>
      </c>
    </row>
    <row r="43" spans="2:2" s="7" customFormat="1">
      <c r="B43" s="52" t="s">
        <v>44</v>
      </c>
    </row>
    <row r="44" spans="2:2" s="53" customFormat="1"/>
    <row r="45" spans="2:2" s="53" customFormat="1"/>
    <row r="46" spans="2:2" s="53" customFormat="1"/>
  </sheetData>
  <phoneticPr fontId="22" type="noConversion"/>
  <hyperlinks>
    <hyperlink ref="B2" location="'1.1'!A1" display="1.1. Поточний рахунок платіжного балансу України (сезонно скориговані дані)"/>
    <hyperlink ref="BF2" location="'1.1'!A1" display="1.1. Поточний рахунок платіжного балансу України (сезонно скориговані дані)"/>
    <hyperlink ref="BN2" location="'1.1'!A1" display="1.1. Поточний рахунок платіжного балансу України (сезонно скориговані дані)"/>
  </hyperlinks>
  <pageMargins left="0.75" right="0.75" top="1" bottom="1" header="0.5" footer="0.5"/>
  <pageSetup paperSize="9" orientation="landscape" horizont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7620</xdr:colOff>
                    <xdr:row>0</xdr:row>
                    <xdr:rowOff>22860</xdr:rowOff>
                  </from>
                  <to>
                    <xdr:col>0</xdr:col>
                    <xdr:colOff>480060</xdr:colOff>
                    <xdr:row>1</xdr:row>
                    <xdr:rowOff>121920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40"/>
  <sheetViews>
    <sheetView zoomScale="70" zoomScaleNormal="70" workbookViewId="0">
      <selection activeCell="AY8" sqref="AY8"/>
    </sheetView>
  </sheetViews>
  <sheetFormatPr defaultColWidth="9.109375" defaultRowHeight="13.2" outlineLevelCol="2"/>
  <cols>
    <col min="1" max="1" width="39.6640625" style="12" customWidth="1"/>
    <col min="2" max="2" width="35.6640625" style="12" hidden="1" customWidth="1" outlineLevel="2"/>
    <col min="3" max="3" width="37.21875" style="12" hidden="1" customWidth="1" outlineLevel="2"/>
    <col min="4" max="4" width="7.88671875" style="12" hidden="1" customWidth="1" outlineLevel="1" collapsed="1"/>
    <col min="5" max="6" width="7.88671875" style="12" hidden="1" customWidth="1" outlineLevel="1"/>
    <col min="7" max="7" width="8.6640625" style="12" hidden="1" customWidth="1" outlineLevel="1"/>
    <col min="8" max="8" width="12.77734375" style="12" customWidth="1" collapsed="1"/>
    <col min="9" max="9" width="8.109375" style="12" hidden="1" customWidth="1" outlineLevel="1"/>
    <col min="10" max="10" width="7.6640625" style="12" hidden="1" customWidth="1" outlineLevel="1"/>
    <col min="11" max="11" width="7.44140625" style="12" hidden="1" customWidth="1" outlineLevel="1"/>
    <col min="12" max="12" width="7.88671875" style="12" hidden="1" customWidth="1" outlineLevel="1"/>
    <col min="13" max="13" width="12.77734375" style="12" customWidth="1" collapsed="1"/>
    <col min="14" max="14" width="7.6640625" style="12" hidden="1" customWidth="1" outlineLevel="1"/>
    <col min="15" max="15" width="8" style="12" hidden="1" customWidth="1" outlineLevel="1"/>
    <col min="16" max="16" width="10.109375" style="12" hidden="1" customWidth="1" outlineLevel="1"/>
    <col min="17" max="17" width="7.88671875" style="12" hidden="1" customWidth="1" outlineLevel="1"/>
    <col min="18" max="18" width="12.77734375" style="12" customWidth="1" collapsed="1"/>
    <col min="19" max="21" width="10.109375" style="12" hidden="1" customWidth="1" outlineLevel="1"/>
    <col min="22" max="22" width="8.109375" style="12" hidden="1" customWidth="1" outlineLevel="1"/>
    <col min="23" max="23" width="12.77734375" style="12" customWidth="1" collapsed="1"/>
    <col min="24" max="27" width="10.109375" style="12" hidden="1" customWidth="1" outlineLevel="1"/>
    <col min="28" max="28" width="12.77734375" style="12" customWidth="1" collapsed="1"/>
    <col min="29" max="29" width="10.109375" style="12" hidden="1" customWidth="1" outlineLevel="1"/>
    <col min="30" max="32" width="10.109375" style="15" hidden="1" customWidth="1" outlineLevel="1"/>
    <col min="33" max="33" width="12.77734375" style="15" customWidth="1" collapsed="1"/>
    <col min="34" max="37" width="10.109375" style="15" hidden="1" customWidth="1" outlineLevel="1"/>
    <col min="38" max="38" width="12.77734375" style="15" customWidth="1" collapsed="1"/>
    <col min="39" max="39" width="10.109375" style="15" hidden="1" customWidth="1" outlineLevel="1"/>
    <col min="40" max="41" width="10.77734375" style="15" hidden="1" customWidth="1" outlineLevel="1"/>
    <col min="42" max="42" width="0" style="15" hidden="1" customWidth="1" outlineLevel="1"/>
    <col min="43" max="43" width="12.77734375" style="15" customWidth="1" collapsed="1"/>
    <col min="44" max="105" width="9.109375" style="15"/>
    <col min="106" max="116" width="9.109375" style="13"/>
    <col min="117" max="124" width="9.109375" style="9"/>
    <col min="125" max="16384" width="9.109375" style="12"/>
  </cols>
  <sheetData>
    <row r="1" spans="1:126">
      <c r="A1" s="21" t="str">
        <f>IF('1'!$A$1=1,"до змісту","to title")</f>
        <v>до змісту</v>
      </c>
    </row>
    <row r="2" spans="1:126" ht="24" customHeight="1">
      <c r="A2" s="11" t="str">
        <f>IF('1'!$A$1=1,DC2,DM2)</f>
        <v>1.1 Поточний рахунок платіжного балансу України (сезонно скориговані дані)</v>
      </c>
      <c r="B2" s="11"/>
      <c r="C2" s="11"/>
      <c r="DC2" s="14" t="s">
        <v>41</v>
      </c>
      <c r="DD2" s="14"/>
      <c r="DE2" s="14"/>
      <c r="DM2" s="10" t="s">
        <v>17</v>
      </c>
      <c r="DU2" s="9"/>
      <c r="DV2" s="9"/>
    </row>
    <row r="3" spans="1:126" s="11" customFormat="1" ht="22.5" customHeight="1">
      <c r="A3" s="12" t="str">
        <f>IF('1'!$A$1=1,DC3,DM3)</f>
        <v>Млн дол. США</v>
      </c>
      <c r="B3" s="12"/>
      <c r="C3" s="12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4"/>
      <c r="DC3" s="13" t="s">
        <v>42</v>
      </c>
      <c r="DD3" s="13"/>
      <c r="DE3" s="13"/>
      <c r="DF3" s="14"/>
      <c r="DG3" s="14"/>
      <c r="DH3" s="14"/>
      <c r="DI3" s="14"/>
      <c r="DJ3" s="14"/>
      <c r="DK3" s="14"/>
      <c r="DL3" s="14"/>
      <c r="DM3" s="9" t="s">
        <v>18</v>
      </c>
      <c r="DN3" s="10"/>
      <c r="DO3" s="10"/>
      <c r="DP3" s="10"/>
      <c r="DQ3" s="10"/>
      <c r="DR3" s="10"/>
      <c r="DS3" s="10"/>
      <c r="DT3" s="10"/>
      <c r="DU3" s="10"/>
      <c r="DV3" s="10"/>
    </row>
    <row r="4" spans="1:126" ht="15.6" customHeight="1">
      <c r="A4" s="59" t="str">
        <f>IF('1'!$A$1=1,B4,C4)</f>
        <v>Статті платіжного балансу</v>
      </c>
      <c r="B4" s="59" t="s">
        <v>19</v>
      </c>
      <c r="C4" s="59" t="s">
        <v>20</v>
      </c>
      <c r="D4" s="61">
        <v>2016</v>
      </c>
      <c r="E4" s="62"/>
      <c r="F4" s="62"/>
      <c r="G4" s="63"/>
      <c r="H4" s="71">
        <v>2016</v>
      </c>
      <c r="I4" s="61">
        <v>2017</v>
      </c>
      <c r="J4" s="62"/>
      <c r="K4" s="62"/>
      <c r="L4" s="62"/>
      <c r="M4" s="71">
        <v>2017</v>
      </c>
      <c r="N4" s="61">
        <v>2018</v>
      </c>
      <c r="O4" s="62"/>
      <c r="P4" s="62"/>
      <c r="Q4" s="63"/>
      <c r="R4" s="71">
        <v>2018</v>
      </c>
      <c r="S4" s="68">
        <v>2019</v>
      </c>
      <c r="T4" s="69"/>
      <c r="U4" s="69"/>
      <c r="V4" s="70"/>
      <c r="W4" s="71">
        <v>2019</v>
      </c>
      <c r="X4" s="68">
        <v>2020</v>
      </c>
      <c r="Y4" s="69"/>
      <c r="Z4" s="69"/>
      <c r="AA4" s="70"/>
      <c r="AB4" s="71">
        <v>2020</v>
      </c>
      <c r="AC4" s="68">
        <v>2021</v>
      </c>
      <c r="AD4" s="69"/>
      <c r="AE4" s="69"/>
      <c r="AF4" s="70"/>
      <c r="AG4" s="71">
        <v>2021</v>
      </c>
      <c r="AH4" s="65">
        <v>2022</v>
      </c>
      <c r="AI4" s="67"/>
      <c r="AJ4" s="67"/>
      <c r="AK4" s="66"/>
      <c r="AL4" s="71">
        <v>2022</v>
      </c>
      <c r="AM4" s="65">
        <v>2023</v>
      </c>
      <c r="AN4" s="67"/>
      <c r="AO4" s="67"/>
      <c r="AP4" s="66"/>
      <c r="AQ4" s="71">
        <v>2023</v>
      </c>
      <c r="DU4" s="9"/>
      <c r="DV4" s="9"/>
    </row>
    <row r="5" spans="1:126" ht="15" customHeight="1">
      <c r="A5" s="60"/>
      <c r="B5" s="64"/>
      <c r="C5" s="64"/>
      <c r="D5" s="55" t="s">
        <v>37</v>
      </c>
      <c r="E5" s="55" t="s">
        <v>38</v>
      </c>
      <c r="F5" s="55" t="s">
        <v>39</v>
      </c>
      <c r="G5" s="55" t="s">
        <v>40</v>
      </c>
      <c r="H5" s="72"/>
      <c r="I5" s="22" t="s">
        <v>37</v>
      </c>
      <c r="J5" s="22" t="s">
        <v>38</v>
      </c>
      <c r="K5" s="22" t="s">
        <v>39</v>
      </c>
      <c r="L5" s="73" t="s">
        <v>40</v>
      </c>
      <c r="M5" s="72"/>
      <c r="N5" s="22" t="s">
        <v>37</v>
      </c>
      <c r="O5" s="22" t="s">
        <v>38</v>
      </c>
      <c r="P5" s="22" t="s">
        <v>39</v>
      </c>
      <c r="Q5" s="22" t="s">
        <v>40</v>
      </c>
      <c r="R5" s="72"/>
      <c r="S5" s="22" t="s">
        <v>37</v>
      </c>
      <c r="T5" s="22" t="s">
        <v>38</v>
      </c>
      <c r="U5" s="22" t="s">
        <v>39</v>
      </c>
      <c r="V5" s="22" t="s">
        <v>40</v>
      </c>
      <c r="W5" s="72"/>
      <c r="X5" s="22" t="s">
        <v>37</v>
      </c>
      <c r="Y5" s="22" t="s">
        <v>38</v>
      </c>
      <c r="Z5" s="22" t="s">
        <v>39</v>
      </c>
      <c r="AA5" s="22" t="s">
        <v>40</v>
      </c>
      <c r="AB5" s="72"/>
      <c r="AC5" s="22" t="s">
        <v>37</v>
      </c>
      <c r="AD5" s="22" t="s">
        <v>38</v>
      </c>
      <c r="AE5" s="24" t="s">
        <v>39</v>
      </c>
      <c r="AF5" s="22" t="s">
        <v>40</v>
      </c>
      <c r="AG5" s="72"/>
      <c r="AH5" s="23" t="s">
        <v>37</v>
      </c>
      <c r="AI5" s="23" t="s">
        <v>38</v>
      </c>
      <c r="AJ5" s="43" t="s">
        <v>39</v>
      </c>
      <c r="AK5" s="22" t="s">
        <v>40</v>
      </c>
      <c r="AL5" s="72"/>
      <c r="AM5" s="23" t="s">
        <v>37</v>
      </c>
      <c r="AN5" s="23" t="s">
        <v>38</v>
      </c>
      <c r="AO5" s="23" t="s">
        <v>39</v>
      </c>
      <c r="AP5" s="22" t="s">
        <v>40</v>
      </c>
      <c r="AQ5" s="72"/>
    </row>
    <row r="6" spans="1:126" s="17" customFormat="1" ht="21.9" customHeight="1">
      <c r="A6" s="25" t="str">
        <f>IF('1'!$A$1=1,B6,C6)</f>
        <v>РАХУНОК ПОТОЧНИХ ОПЕРАЦІЙ</v>
      </c>
      <c r="B6" s="25" t="s">
        <v>0</v>
      </c>
      <c r="C6" s="44" t="s">
        <v>23</v>
      </c>
      <c r="D6" s="18">
        <f t="shared" ref="D6" si="0">D7+D16+D19</f>
        <v>-329.08212050968314</v>
      </c>
      <c r="E6" s="18">
        <f>E7+E16+E19</f>
        <v>-862.64477517265277</v>
      </c>
      <c r="F6" s="18">
        <f>F7+F16+F19</f>
        <v>-725.43991964886959</v>
      </c>
      <c r="G6" s="18">
        <f>G7+G16+G19</f>
        <v>-145.27936881462324</v>
      </c>
      <c r="H6" s="27">
        <f>D6+E6+F6+G6</f>
        <v>-2062.4461841458287</v>
      </c>
      <c r="I6" s="26">
        <f t="shared" ref="I6:J6" si="1">I7+I16+I19</f>
        <v>-992.14863719935329</v>
      </c>
      <c r="J6" s="26">
        <f t="shared" si="1"/>
        <v>-896.49378473602667</v>
      </c>
      <c r="K6" s="26">
        <f t="shared" ref="K6:O6" si="2">K7+K16+K19</f>
        <v>-538.60433424774715</v>
      </c>
      <c r="L6" s="26">
        <f t="shared" si="2"/>
        <v>-976.48093148150247</v>
      </c>
      <c r="M6" s="26">
        <f>SUM(I6:L6)</f>
        <v>-3403.7276876646297</v>
      </c>
      <c r="N6" s="26">
        <f t="shared" si="2"/>
        <v>-1917.5715646649151</v>
      </c>
      <c r="O6" s="26">
        <f t="shared" si="2"/>
        <v>-943.72242339105992</v>
      </c>
      <c r="P6" s="26">
        <f t="shared" ref="P6:AP6" si="3">P7+P16+P19</f>
        <v>-1417.0810566080081</v>
      </c>
      <c r="Q6" s="26">
        <f t="shared" si="3"/>
        <v>-1891.1931301544682</v>
      </c>
      <c r="R6" s="26">
        <f>SUM(N6:Q6)</f>
        <v>-6169.5681748184516</v>
      </c>
      <c r="S6" s="26">
        <f t="shared" si="3"/>
        <v>-853.35551423140214</v>
      </c>
      <c r="T6" s="26">
        <f t="shared" si="3"/>
        <v>-1931.5511662398003</v>
      </c>
      <c r="U6" s="26">
        <f t="shared" si="3"/>
        <v>-3077.2006291313778</v>
      </c>
      <c r="V6" s="26">
        <f t="shared" si="3"/>
        <v>1500.6644279472021</v>
      </c>
      <c r="W6" s="26">
        <f>SUM(S6:V6)</f>
        <v>-4361.4428816553782</v>
      </c>
      <c r="X6" s="26">
        <f t="shared" si="3"/>
        <v>1624.6152829307375</v>
      </c>
      <c r="Y6" s="26">
        <f t="shared" si="3"/>
        <v>1691.6530421798395</v>
      </c>
      <c r="Z6" s="26">
        <f t="shared" si="3"/>
        <v>1122.3685072456042</v>
      </c>
      <c r="AA6" s="26">
        <f t="shared" si="3"/>
        <v>854.69110327422504</v>
      </c>
      <c r="AB6" s="26">
        <f>SUM(X6:AA6)</f>
        <v>5293.3279356304065</v>
      </c>
      <c r="AC6" s="26">
        <f t="shared" si="3"/>
        <v>-978.23074840951222</v>
      </c>
      <c r="AD6" s="26">
        <f t="shared" si="3"/>
        <v>-122.25038061053374</v>
      </c>
      <c r="AE6" s="26">
        <f t="shared" si="3"/>
        <v>-485.55746328723194</v>
      </c>
      <c r="AF6" s="26">
        <f t="shared" si="3"/>
        <v>-1909.2802353859552</v>
      </c>
      <c r="AG6" s="26">
        <f>SUM(AC6:AF6)</f>
        <v>-3495.3188276932333</v>
      </c>
      <c r="AH6" s="26">
        <f t="shared" si="3"/>
        <v>1905.2466532483311</v>
      </c>
      <c r="AI6" s="26">
        <f t="shared" si="3"/>
        <v>266.65161436130256</v>
      </c>
      <c r="AJ6" s="26">
        <f t="shared" si="3"/>
        <v>4607.1945424167425</v>
      </c>
      <c r="AK6" s="26">
        <f t="shared" si="3"/>
        <v>588.54675536051946</v>
      </c>
      <c r="AL6" s="26">
        <f>SUM(AH6:AK6)</f>
        <v>7367.6395653868958</v>
      </c>
      <c r="AM6" s="26">
        <f t="shared" si="3"/>
        <v>-1584.5787990086646</v>
      </c>
      <c r="AN6" s="26">
        <f t="shared" si="3"/>
        <v>-888.13569889521114</v>
      </c>
      <c r="AO6" s="26">
        <f t="shared" si="3"/>
        <v>-4239.1720241025432</v>
      </c>
      <c r="AP6" s="26">
        <f t="shared" si="3"/>
        <v>-2606.7233367605095</v>
      </c>
      <c r="AQ6" s="28">
        <f>SUM(AM6:AP6)</f>
        <v>-9318.6098587669294</v>
      </c>
      <c r="AV6" s="5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</row>
    <row r="7" spans="1:126" s="17" customFormat="1" ht="21.9" customHeight="1">
      <c r="A7" s="29" t="str">
        <f>IF('1'!$A$1=1,B7,C7)</f>
        <v xml:space="preserve"> БАЛАНС ТОВАРІВ ТА ПОСЛУГ</v>
      </c>
      <c r="B7" s="29" t="s">
        <v>1</v>
      </c>
      <c r="C7" s="45" t="s">
        <v>24</v>
      </c>
      <c r="D7" s="30">
        <f t="shared" ref="D7" si="4">D10+D13</f>
        <v>-2189.46269611665</v>
      </c>
      <c r="E7" s="30">
        <f t="shared" ref="E7:I9" si="5">E10+E13</f>
        <v>-1056.6251819110198</v>
      </c>
      <c r="F7" s="30">
        <f t="shared" si="5"/>
        <v>-1523.6101768741805</v>
      </c>
      <c r="G7" s="30">
        <f t="shared" si="5"/>
        <v>-1543.5340552452503</v>
      </c>
      <c r="H7" s="31">
        <f t="shared" ref="H7:H21" si="6">D7+E7+F7+G7</f>
        <v>-6313.2321101471007</v>
      </c>
      <c r="I7" s="30">
        <f t="shared" si="5"/>
        <v>-1922.3216146242203</v>
      </c>
      <c r="J7" s="30">
        <f t="shared" ref="J7:K7" si="7">J10+J13</f>
        <v>-2399.2641528812496</v>
      </c>
      <c r="K7" s="30">
        <f t="shared" si="7"/>
        <v>-1902.654817676409</v>
      </c>
      <c r="L7" s="30">
        <f t="shared" ref="L7:O7" si="8">L10+L13</f>
        <v>-2458.0753094461702</v>
      </c>
      <c r="M7" s="30">
        <f t="shared" ref="M7:M21" si="9">SUM(I7:L7)</f>
        <v>-8682.3158946280491</v>
      </c>
      <c r="N7" s="30">
        <f t="shared" si="8"/>
        <v>-2553.1950741137202</v>
      </c>
      <c r="O7" s="30">
        <f t="shared" si="8"/>
        <v>-2627.64982076469</v>
      </c>
      <c r="P7" s="30">
        <f t="shared" ref="P7:V7" si="10">P10+P13</f>
        <v>-3365.5382336407606</v>
      </c>
      <c r="Q7" s="30">
        <f t="shared" si="10"/>
        <v>-2804.5076366435683</v>
      </c>
      <c r="R7" s="30">
        <f t="shared" ref="R7:R21" si="11">SUM(N7:Q7)</f>
        <v>-11350.890765162738</v>
      </c>
      <c r="S7" s="30">
        <f t="shared" si="10"/>
        <v>-2581.1175236804092</v>
      </c>
      <c r="T7" s="30">
        <f t="shared" si="10"/>
        <v>-3619.3353029716304</v>
      </c>
      <c r="U7" s="30">
        <f t="shared" si="10"/>
        <v>-3208.8348992886295</v>
      </c>
      <c r="V7" s="30">
        <f t="shared" si="10"/>
        <v>-3124.1694373954488</v>
      </c>
      <c r="W7" s="30">
        <f t="shared" ref="W7:W21" si="12">SUM(S7:V7)</f>
        <v>-12533.457163336117</v>
      </c>
      <c r="X7" s="30">
        <f t="shared" ref="X7:Y7" si="13">X10+X13</f>
        <v>-1797.5906711120206</v>
      </c>
      <c r="Y7" s="30">
        <f t="shared" si="13"/>
        <v>440.40667137007949</v>
      </c>
      <c r="Z7" s="30">
        <f t="shared" ref="Z7" si="14">Z10+Z13</f>
        <v>-295.06114125785007</v>
      </c>
      <c r="AA7" s="30">
        <f t="shared" ref="AA7:AK7" si="15">AA10+AA13</f>
        <v>-724.95626086494121</v>
      </c>
      <c r="AB7" s="30">
        <f t="shared" ref="AB7:AB21" si="16">SUM(X7:AA7)</f>
        <v>-2377.2014018647324</v>
      </c>
      <c r="AC7" s="30">
        <f t="shared" si="15"/>
        <v>-1462.6499336802704</v>
      </c>
      <c r="AD7" s="30">
        <f t="shared" si="15"/>
        <v>46.115980170199691</v>
      </c>
      <c r="AE7" s="30">
        <f t="shared" si="15"/>
        <v>612.84032371136118</v>
      </c>
      <c r="AF7" s="30">
        <f t="shared" si="15"/>
        <v>-1521.3516808577901</v>
      </c>
      <c r="AG7" s="30">
        <f t="shared" ref="AG7:AG21" si="17">SUM(AC7:AF7)</f>
        <v>-2325.0453106564996</v>
      </c>
      <c r="AH7" s="30">
        <f t="shared" si="15"/>
        <v>-2195.09889012043</v>
      </c>
      <c r="AI7" s="30">
        <f t="shared" si="15"/>
        <v>-7555.775562227559</v>
      </c>
      <c r="AJ7" s="30">
        <f t="shared" si="15"/>
        <v>-6582.3444032435318</v>
      </c>
      <c r="AK7" s="30">
        <f t="shared" si="15"/>
        <v>-9172.0347639504707</v>
      </c>
      <c r="AL7" s="30">
        <f t="shared" ref="AL7:AL21" si="18">SUM(AH7:AK7)</f>
        <v>-25505.253619541989</v>
      </c>
      <c r="AM7" s="30">
        <f t="shared" ref="AM7" si="19">AM10+AM13</f>
        <v>-10510.489900711938</v>
      </c>
      <c r="AN7" s="30">
        <f t="shared" ref="AN7:AP7" si="20">AN10+AN13</f>
        <v>-8806.8840759971499</v>
      </c>
      <c r="AO7" s="30">
        <f t="shared" si="20"/>
        <v>-9588.9961751936007</v>
      </c>
      <c r="AP7" s="30">
        <f t="shared" si="20"/>
        <v>-9150.6178230689402</v>
      </c>
      <c r="AQ7" s="32">
        <f t="shared" ref="AQ7:AQ21" si="21">SUM(AM7:AP7)</f>
        <v>-38056.987974971627</v>
      </c>
      <c r="AV7" s="5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</row>
    <row r="8" spans="1:126" s="15" customFormat="1" ht="21.9" customHeight="1">
      <c r="A8" s="29" t="str">
        <f>IF('1'!$A$1=1,B8,C8)</f>
        <v xml:space="preserve">   ЕКСПОРТ ТОВАРІВ ТА ПОСЛУГ</v>
      </c>
      <c r="B8" s="29" t="s">
        <v>2</v>
      </c>
      <c r="C8" s="46" t="s">
        <v>25</v>
      </c>
      <c r="D8" s="16">
        <f t="shared" ref="D8" si="22">D11+D14</f>
        <v>10185.788096450349</v>
      </c>
      <c r="E8" s="16">
        <f t="shared" si="5"/>
        <v>11401.364735651499</v>
      </c>
      <c r="F8" s="30">
        <f t="shared" si="5"/>
        <v>11898.060494739309</v>
      </c>
      <c r="G8" s="30">
        <f t="shared" si="5"/>
        <v>12467.75519587843</v>
      </c>
      <c r="H8" s="31">
        <f t="shared" si="6"/>
        <v>45952.968522719588</v>
      </c>
      <c r="I8" s="16">
        <f t="shared" si="5"/>
        <v>13064.982113913629</v>
      </c>
      <c r="J8" s="16">
        <f t="shared" ref="J8:K8" si="23">J11+J14</f>
        <v>13195.836121742601</v>
      </c>
      <c r="K8" s="16">
        <f t="shared" si="23"/>
        <v>13671.61239639614</v>
      </c>
      <c r="L8" s="16">
        <f t="shared" ref="L8:N8" si="24">L11+L14</f>
        <v>13933.707691958771</v>
      </c>
      <c r="M8" s="30">
        <f t="shared" si="9"/>
        <v>53866.138324011146</v>
      </c>
      <c r="N8" s="16">
        <f t="shared" si="24"/>
        <v>14250.33350716448</v>
      </c>
      <c r="O8" s="16">
        <f t="shared" ref="O8:V8" si="25">O11+O14</f>
        <v>15134.14442292467</v>
      </c>
      <c r="P8" s="16">
        <f t="shared" si="25"/>
        <v>14693.000861449069</v>
      </c>
      <c r="Q8" s="30">
        <f t="shared" si="25"/>
        <v>15001.37264570341</v>
      </c>
      <c r="R8" s="30">
        <f t="shared" si="11"/>
        <v>59078.851437241625</v>
      </c>
      <c r="S8" s="16">
        <f t="shared" si="25"/>
        <v>15507.27422488905</v>
      </c>
      <c r="T8" s="16">
        <f t="shared" si="25"/>
        <v>16185.650408687601</v>
      </c>
      <c r="U8" s="16">
        <f t="shared" si="25"/>
        <v>16409.22003171518</v>
      </c>
      <c r="V8" s="30">
        <f t="shared" si="25"/>
        <v>15421.105650275</v>
      </c>
      <c r="W8" s="30">
        <f t="shared" si="12"/>
        <v>63523.250315566831</v>
      </c>
      <c r="X8" s="16">
        <f t="shared" ref="X8:Y8" si="26">X11+X14</f>
        <v>15623.228241138269</v>
      </c>
      <c r="Y8" s="16">
        <f t="shared" si="26"/>
        <v>13947.052192750569</v>
      </c>
      <c r="Z8" s="16">
        <f t="shared" ref="Z8:AA8" si="27">Z11+Z14</f>
        <v>15077.82482764562</v>
      </c>
      <c r="AA8" s="30">
        <f t="shared" si="27"/>
        <v>15931.10360494252</v>
      </c>
      <c r="AB8" s="30">
        <f t="shared" si="16"/>
        <v>60579.208866476984</v>
      </c>
      <c r="AC8" s="30">
        <f t="shared" ref="AC8:AK8" si="28">AC11+AC14</f>
        <v>16607.778031675429</v>
      </c>
      <c r="AD8" s="30">
        <f t="shared" si="28"/>
        <v>20473.123081916041</v>
      </c>
      <c r="AE8" s="30">
        <f t="shared" si="28"/>
        <v>22490.06946077308</v>
      </c>
      <c r="AF8" s="30">
        <f t="shared" si="28"/>
        <v>21839.896727283049</v>
      </c>
      <c r="AG8" s="30">
        <f t="shared" si="17"/>
        <v>81410.867301647595</v>
      </c>
      <c r="AH8" s="30">
        <f t="shared" si="28"/>
        <v>17568.819015522691</v>
      </c>
      <c r="AI8" s="30">
        <f t="shared" si="28"/>
        <v>12432.14290358178</v>
      </c>
      <c r="AJ8" s="30">
        <f t="shared" si="28"/>
        <v>13977.739381531948</v>
      </c>
      <c r="AK8" s="30">
        <f t="shared" si="28"/>
        <v>13547.866873718111</v>
      </c>
      <c r="AL8" s="30">
        <f t="shared" si="18"/>
        <v>57526.568174354528</v>
      </c>
      <c r="AM8" s="30">
        <f t="shared" ref="AM8" si="29">AM11+AM14</f>
        <v>13902.99545059192</v>
      </c>
      <c r="AN8" s="30">
        <f t="shared" ref="AN8:AP8" si="30">AN11+AN14</f>
        <v>13656.215943251998</v>
      </c>
      <c r="AO8" s="30">
        <f t="shared" si="30"/>
        <v>11841.025894438761</v>
      </c>
      <c r="AP8" s="30">
        <f t="shared" si="30"/>
        <v>11996.086630027548</v>
      </c>
      <c r="AQ8" s="32">
        <f t="shared" si="21"/>
        <v>51396.323918310227</v>
      </c>
      <c r="AV8" s="54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</row>
    <row r="9" spans="1:126" s="15" customFormat="1" ht="21.9" customHeight="1">
      <c r="A9" s="29" t="str">
        <f>IF('1'!$A$1=1,B9,C9)</f>
        <v xml:space="preserve">   ІМПОРТ ТОВАРІВ ТА ПОСЛУГ</v>
      </c>
      <c r="B9" s="29" t="s">
        <v>3</v>
      </c>
      <c r="C9" s="46" t="s">
        <v>26</v>
      </c>
      <c r="D9" s="16">
        <f t="shared" ref="D9" si="31">D12+D15</f>
        <v>12375.250792567</v>
      </c>
      <c r="E9" s="16">
        <f t="shared" si="5"/>
        <v>12457.98991756252</v>
      </c>
      <c r="F9" s="30">
        <f t="shared" si="5"/>
        <v>13421.67067161349</v>
      </c>
      <c r="G9" s="30">
        <f t="shared" si="5"/>
        <v>14011.289251123681</v>
      </c>
      <c r="H9" s="31">
        <f t="shared" si="6"/>
        <v>52266.200632866683</v>
      </c>
      <c r="I9" s="16">
        <f t="shared" si="5"/>
        <v>14987.30372853785</v>
      </c>
      <c r="J9" s="16">
        <f t="shared" ref="J9:K9" si="32">J12+J15</f>
        <v>15595.10027462385</v>
      </c>
      <c r="K9" s="16">
        <f t="shared" si="32"/>
        <v>15574.26721407255</v>
      </c>
      <c r="L9" s="16">
        <f t="shared" ref="L9:O9" si="33">L12+L15</f>
        <v>16391.78300140494</v>
      </c>
      <c r="M9" s="30">
        <f t="shared" si="9"/>
        <v>62548.454218639192</v>
      </c>
      <c r="N9" s="16">
        <f t="shared" si="33"/>
        <v>16803.528581278199</v>
      </c>
      <c r="O9" s="16">
        <f t="shared" si="33"/>
        <v>17761.794243689361</v>
      </c>
      <c r="P9" s="16">
        <f t="shared" ref="P9:V9" si="34">P12+P15</f>
        <v>18058.539095089829</v>
      </c>
      <c r="Q9" s="30">
        <f t="shared" si="34"/>
        <v>17805.880282346978</v>
      </c>
      <c r="R9" s="30">
        <f t="shared" si="11"/>
        <v>70429.742202404363</v>
      </c>
      <c r="S9" s="16">
        <f t="shared" si="34"/>
        <v>18088.391748569462</v>
      </c>
      <c r="T9" s="16">
        <f t="shared" si="34"/>
        <v>19804.985711659232</v>
      </c>
      <c r="U9" s="16">
        <f t="shared" si="34"/>
        <v>19618.054931003811</v>
      </c>
      <c r="V9" s="30">
        <f t="shared" si="34"/>
        <v>18545.275087670449</v>
      </c>
      <c r="W9" s="30">
        <f t="shared" si="12"/>
        <v>76056.707478902958</v>
      </c>
      <c r="X9" s="16">
        <f t="shared" ref="X9:Y9" si="35">X12+X15</f>
        <v>17420.818912250292</v>
      </c>
      <c r="Y9" s="16">
        <f t="shared" si="35"/>
        <v>13506.645521380489</v>
      </c>
      <c r="Z9" s="16">
        <f t="shared" ref="Z9:AA9" si="36">Z12+Z15</f>
        <v>15372.885968903469</v>
      </c>
      <c r="AA9" s="30">
        <f t="shared" si="36"/>
        <v>16656.05986580746</v>
      </c>
      <c r="AB9" s="30">
        <f t="shared" si="16"/>
        <v>62956.410268341715</v>
      </c>
      <c r="AC9" s="30">
        <f t="shared" ref="AC9:AK9" si="37">AC12+AC15</f>
        <v>18070.427965355702</v>
      </c>
      <c r="AD9" s="30">
        <f t="shared" si="37"/>
        <v>20427.007101745839</v>
      </c>
      <c r="AE9" s="30">
        <f t="shared" si="37"/>
        <v>21877.22913706172</v>
      </c>
      <c r="AF9" s="30">
        <f t="shared" si="37"/>
        <v>23361.24840814084</v>
      </c>
      <c r="AG9" s="30">
        <f t="shared" si="17"/>
        <v>83735.912612304091</v>
      </c>
      <c r="AH9" s="30">
        <f t="shared" si="37"/>
        <v>19763.91790564312</v>
      </c>
      <c r="AI9" s="30">
        <f t="shared" si="37"/>
        <v>19987.91846580934</v>
      </c>
      <c r="AJ9" s="30">
        <f t="shared" si="37"/>
        <v>20560.083784775481</v>
      </c>
      <c r="AK9" s="30">
        <f t="shared" si="37"/>
        <v>22719.901637668579</v>
      </c>
      <c r="AL9" s="30">
        <f t="shared" si="18"/>
        <v>83031.821793896524</v>
      </c>
      <c r="AM9" s="30">
        <f t="shared" ref="AM9" si="38">AM12+AM15</f>
        <v>24413.485351303862</v>
      </c>
      <c r="AN9" s="30">
        <f t="shared" ref="AN9:AP9" si="39">AN12+AN15</f>
        <v>22463.100019249148</v>
      </c>
      <c r="AO9" s="30">
        <f t="shared" si="39"/>
        <v>21430.022069632359</v>
      </c>
      <c r="AP9" s="30">
        <f t="shared" si="39"/>
        <v>21146.704453096492</v>
      </c>
      <c r="AQ9" s="32">
        <f t="shared" si="21"/>
        <v>89453.311893281862</v>
      </c>
      <c r="AV9" s="54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</row>
    <row r="10" spans="1:126" s="17" customFormat="1" ht="21.9" customHeight="1">
      <c r="A10" s="29" t="str">
        <f>IF('1'!$A$1=1,B10,C10)</f>
        <v xml:space="preserve">     БАЛАНС ТОВАРІВ</v>
      </c>
      <c r="B10" s="29" t="s">
        <v>4</v>
      </c>
      <c r="C10" s="45" t="s">
        <v>27</v>
      </c>
      <c r="D10" s="18">
        <f t="shared" ref="D10" si="40">D11-D12</f>
        <v>-2377.26469470764</v>
      </c>
      <c r="E10" s="18">
        <f>E11-E12</f>
        <v>-1165.66218289262</v>
      </c>
      <c r="F10" s="18">
        <f>F11-F12</f>
        <v>-1494.3442385778108</v>
      </c>
      <c r="G10" s="18">
        <f>G11-G12</f>
        <v>-1781.6613776673403</v>
      </c>
      <c r="H10" s="33">
        <f t="shared" si="6"/>
        <v>-6818.932493845411</v>
      </c>
      <c r="I10" s="18">
        <f t="shared" ref="I10:J10" si="41">I11-I12</f>
        <v>-2087.6466377567103</v>
      </c>
      <c r="J10" s="18">
        <f t="shared" si="41"/>
        <v>-2628.6318200876394</v>
      </c>
      <c r="K10" s="18">
        <f t="shared" ref="K10:O10" si="42">K11-K12</f>
        <v>-2193.6557758554991</v>
      </c>
      <c r="L10" s="18">
        <f t="shared" si="42"/>
        <v>-2684.0170925570001</v>
      </c>
      <c r="M10" s="18">
        <f t="shared" si="9"/>
        <v>-9593.9513262568489</v>
      </c>
      <c r="N10" s="18">
        <f t="shared" si="42"/>
        <v>-2781.8059883444002</v>
      </c>
      <c r="O10" s="18">
        <f t="shared" si="42"/>
        <v>-2924.2469065037003</v>
      </c>
      <c r="P10" s="18">
        <f t="shared" ref="P10:V10" si="43">P11-P12</f>
        <v>-3796.0366281731003</v>
      </c>
      <c r="Q10" s="18">
        <f t="shared" si="43"/>
        <v>-3165.4858129894983</v>
      </c>
      <c r="R10" s="18">
        <f t="shared" si="11"/>
        <v>-12667.575336010699</v>
      </c>
      <c r="S10" s="18">
        <f t="shared" si="43"/>
        <v>-2977.8142198551996</v>
      </c>
      <c r="T10" s="18">
        <f t="shared" si="43"/>
        <v>-3999.1125461159008</v>
      </c>
      <c r="U10" s="18">
        <f t="shared" si="43"/>
        <v>-3665.5118733719992</v>
      </c>
      <c r="V10" s="18">
        <f t="shared" si="43"/>
        <v>-3632.0037514554988</v>
      </c>
      <c r="W10" s="18">
        <f t="shared" si="12"/>
        <v>-14274.442390798598</v>
      </c>
      <c r="X10" s="18">
        <f t="shared" ref="X10:AK10" si="44">X11-X12</f>
        <v>-2389.4946784289004</v>
      </c>
      <c r="Y10" s="18">
        <f t="shared" si="44"/>
        <v>-1045.0901550587005</v>
      </c>
      <c r="Z10" s="18">
        <f t="shared" si="44"/>
        <v>-1414.4342632316002</v>
      </c>
      <c r="AA10" s="18">
        <f t="shared" si="44"/>
        <v>-1859.243255732501</v>
      </c>
      <c r="AB10" s="18">
        <f t="shared" si="16"/>
        <v>-6708.2623524517021</v>
      </c>
      <c r="AC10" s="18">
        <f t="shared" si="44"/>
        <v>-2461.7128433385005</v>
      </c>
      <c r="AD10" s="18">
        <f t="shared" si="44"/>
        <v>-984.0027112364005</v>
      </c>
      <c r="AE10" s="18">
        <f t="shared" si="44"/>
        <v>-379.68720921839849</v>
      </c>
      <c r="AF10" s="18">
        <f t="shared" si="44"/>
        <v>-2459.3834269795007</v>
      </c>
      <c r="AG10" s="18">
        <f t="shared" si="17"/>
        <v>-6284.7861907728002</v>
      </c>
      <c r="AH10" s="18">
        <f t="shared" si="44"/>
        <v>-1643.2409230096</v>
      </c>
      <c r="AI10" s="18">
        <f t="shared" si="44"/>
        <v>-4305.4341047844791</v>
      </c>
      <c r="AJ10" s="18">
        <f t="shared" si="44"/>
        <v>-3418.8660206762015</v>
      </c>
      <c r="AK10" s="18">
        <f t="shared" si="44"/>
        <v>-5144.7381480052409</v>
      </c>
      <c r="AL10" s="18">
        <f t="shared" si="18"/>
        <v>-14512.279196475522</v>
      </c>
      <c r="AM10" s="18">
        <f t="shared" ref="AM10:AP10" si="45">AM11-AM12</f>
        <v>-6763.5970298370994</v>
      </c>
      <c r="AN10" s="18">
        <f t="shared" si="45"/>
        <v>-7174.4081478150601</v>
      </c>
      <c r="AO10" s="18">
        <f t="shared" si="45"/>
        <v>-8034.1639893086403</v>
      </c>
      <c r="AP10" s="18">
        <f t="shared" si="45"/>
        <v>-7276.3033397068812</v>
      </c>
      <c r="AQ10" s="35">
        <f t="shared" si="21"/>
        <v>-29248.472506667684</v>
      </c>
      <c r="AV10" s="5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</row>
    <row r="11" spans="1:126" s="19" customFormat="1" ht="21.9" customHeight="1">
      <c r="A11" s="29" t="str">
        <f>IF('1'!$A$1=1,B11,C11)</f>
        <v xml:space="preserve">        ЕКСПОРТ ТОВАРІВ</v>
      </c>
      <c r="B11" s="39" t="s">
        <v>5</v>
      </c>
      <c r="C11" s="30" t="s">
        <v>28</v>
      </c>
      <c r="D11" s="16">
        <v>7128.70336896756</v>
      </c>
      <c r="E11" s="16">
        <v>8361.9289568859003</v>
      </c>
      <c r="F11" s="30">
        <v>8821.1802621329898</v>
      </c>
      <c r="G11" s="30">
        <v>9198.4362665067601</v>
      </c>
      <c r="H11" s="31">
        <f t="shared" si="6"/>
        <v>33510.248854493213</v>
      </c>
      <c r="I11" s="16">
        <v>9689.5960181784903</v>
      </c>
      <c r="J11" s="16">
        <v>9652.9991860039609</v>
      </c>
      <c r="K11" s="16">
        <v>10017.100090288601</v>
      </c>
      <c r="L11" s="16">
        <v>10284.7068762859</v>
      </c>
      <c r="M11" s="30">
        <f t="shared" si="9"/>
        <v>39644.402170756948</v>
      </c>
      <c r="N11" s="16">
        <v>10511.465983457299</v>
      </c>
      <c r="O11" s="16">
        <v>11193.595465292599</v>
      </c>
      <c r="P11" s="16">
        <v>10599.988880999599</v>
      </c>
      <c r="Q11" s="30">
        <v>10968.004570573001</v>
      </c>
      <c r="R11" s="30">
        <f t="shared" si="11"/>
        <v>43273.054900322495</v>
      </c>
      <c r="S11" s="16">
        <v>11371.509015264401</v>
      </c>
      <c r="T11" s="16">
        <v>11770.9268279392</v>
      </c>
      <c r="U11" s="16">
        <v>11910.5558667447</v>
      </c>
      <c r="V11" s="30">
        <v>11027.424754686001</v>
      </c>
      <c r="W11" s="30">
        <f t="shared" si="12"/>
        <v>46080.416464634298</v>
      </c>
      <c r="X11" s="16">
        <v>11380.1026524646</v>
      </c>
      <c r="Y11" s="16">
        <v>10446.274710699599</v>
      </c>
      <c r="Z11" s="16">
        <v>11264.4769059384</v>
      </c>
      <c r="AA11" s="30">
        <v>11925.833036465299</v>
      </c>
      <c r="AB11" s="30">
        <f t="shared" si="16"/>
        <v>45016.687305567903</v>
      </c>
      <c r="AC11" s="30">
        <v>12552.5607729242</v>
      </c>
      <c r="AD11" s="30">
        <v>16017.634364260401</v>
      </c>
      <c r="AE11" s="30">
        <v>17627.1657256709</v>
      </c>
      <c r="AF11" s="30">
        <v>16864.5022471757</v>
      </c>
      <c r="AG11" s="30">
        <f t="shared" si="17"/>
        <v>63061.863110031205</v>
      </c>
      <c r="AH11" s="30">
        <v>12772.286320868099</v>
      </c>
      <c r="AI11" s="30">
        <v>8532.1122884380202</v>
      </c>
      <c r="AJ11" s="30">
        <v>10039.883173230999</v>
      </c>
      <c r="AK11" s="30">
        <v>9527.5911955948595</v>
      </c>
      <c r="AL11" s="30">
        <f t="shared" si="18"/>
        <v>40871.872978131978</v>
      </c>
      <c r="AM11" s="30">
        <v>9783.9369622630002</v>
      </c>
      <c r="AN11" s="30">
        <v>9404.8847811160394</v>
      </c>
      <c r="AO11" s="30">
        <v>7703.7992053100597</v>
      </c>
      <c r="AP11" s="30">
        <v>7880.4916659707196</v>
      </c>
      <c r="AQ11" s="32">
        <f t="shared" si="21"/>
        <v>34773.112614659825</v>
      </c>
      <c r="AR11" s="30"/>
      <c r="AS11" s="30"/>
      <c r="AT11" s="30"/>
      <c r="AU11" s="30"/>
      <c r="AV11" s="54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</row>
    <row r="12" spans="1:126" s="19" customFormat="1" ht="21.9" customHeight="1">
      <c r="A12" s="29" t="str">
        <f>IF('1'!$A$1=1,B12,C12)</f>
        <v xml:space="preserve">        ІМПОРТ ТОВАРІВ </v>
      </c>
      <c r="B12" s="39" t="s">
        <v>6</v>
      </c>
      <c r="C12" s="30" t="s">
        <v>29</v>
      </c>
      <c r="D12" s="16">
        <v>9505.9680636752</v>
      </c>
      <c r="E12" s="16">
        <v>9527.5911397785203</v>
      </c>
      <c r="F12" s="30">
        <v>10315.524500710801</v>
      </c>
      <c r="G12" s="30">
        <v>10980.0976441741</v>
      </c>
      <c r="H12" s="31">
        <f t="shared" si="6"/>
        <v>40329.181348338621</v>
      </c>
      <c r="I12" s="16">
        <v>11777.242655935201</v>
      </c>
      <c r="J12" s="16">
        <v>12281.6310060916</v>
      </c>
      <c r="K12" s="16">
        <v>12210.7558661441</v>
      </c>
      <c r="L12" s="16">
        <v>12968.7239688429</v>
      </c>
      <c r="M12" s="30">
        <f t="shared" si="9"/>
        <v>49238.353497013799</v>
      </c>
      <c r="N12" s="16">
        <v>13293.2719718017</v>
      </c>
      <c r="O12" s="16">
        <v>14117.8423717963</v>
      </c>
      <c r="P12" s="16">
        <v>14396.025509172699</v>
      </c>
      <c r="Q12" s="30">
        <v>14133.490383562499</v>
      </c>
      <c r="R12" s="30">
        <f t="shared" si="11"/>
        <v>55940.6302363332</v>
      </c>
      <c r="S12" s="16">
        <v>14349.3232351196</v>
      </c>
      <c r="T12" s="16">
        <v>15770.039374055101</v>
      </c>
      <c r="U12" s="16">
        <v>15576.067740116699</v>
      </c>
      <c r="V12" s="30">
        <v>14659.428506141499</v>
      </c>
      <c r="W12" s="30">
        <f t="shared" si="12"/>
        <v>60354.858855432896</v>
      </c>
      <c r="X12" s="16">
        <v>13769.597330893501</v>
      </c>
      <c r="Y12" s="16">
        <v>11491.3648657583</v>
      </c>
      <c r="Z12" s="16">
        <v>12678.91116917</v>
      </c>
      <c r="AA12" s="30">
        <v>13785.0762921978</v>
      </c>
      <c r="AB12" s="30">
        <f t="shared" si="16"/>
        <v>51724.949658019606</v>
      </c>
      <c r="AC12" s="30">
        <v>15014.273616262701</v>
      </c>
      <c r="AD12" s="30">
        <v>17001.637075496801</v>
      </c>
      <c r="AE12" s="30">
        <v>18006.852934889299</v>
      </c>
      <c r="AF12" s="30">
        <v>19323.885674155201</v>
      </c>
      <c r="AG12" s="30">
        <f t="shared" si="17"/>
        <v>69346.649300803998</v>
      </c>
      <c r="AH12" s="30">
        <v>14415.527243877699</v>
      </c>
      <c r="AI12" s="30">
        <v>12837.546393222499</v>
      </c>
      <c r="AJ12" s="30">
        <v>13458.749193907201</v>
      </c>
      <c r="AK12" s="30">
        <v>14672.3293436001</v>
      </c>
      <c r="AL12" s="30">
        <f t="shared" si="18"/>
        <v>55384.152174607501</v>
      </c>
      <c r="AM12" s="30">
        <v>16547.5339921001</v>
      </c>
      <c r="AN12" s="30">
        <v>16579.2929289311</v>
      </c>
      <c r="AO12" s="30">
        <v>15737.9631946187</v>
      </c>
      <c r="AP12" s="30">
        <v>15156.795005677601</v>
      </c>
      <c r="AQ12" s="32">
        <f t="shared" si="21"/>
        <v>64021.585121327502</v>
      </c>
      <c r="AR12" s="30"/>
      <c r="AS12" s="30"/>
      <c r="AT12" s="30"/>
      <c r="AU12" s="30"/>
      <c r="AV12" s="54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</row>
    <row r="13" spans="1:126" s="18" customFormat="1" ht="21.9" customHeight="1">
      <c r="A13" s="29" t="str">
        <f>IF('1'!$A$1=1,B13,C13)</f>
        <v xml:space="preserve">     БАЛАНС ПОСЛУГ</v>
      </c>
      <c r="B13" s="36" t="s">
        <v>7</v>
      </c>
      <c r="C13" s="18" t="s">
        <v>30</v>
      </c>
      <c r="D13" s="18">
        <f t="shared" ref="D13:J13" si="46">D14-D15</f>
        <v>187.80199859099002</v>
      </c>
      <c r="E13" s="18">
        <f t="shared" si="46"/>
        <v>109.03700098160016</v>
      </c>
      <c r="F13" s="18">
        <f>F14-F15</f>
        <v>-29.265938296369768</v>
      </c>
      <c r="G13" s="18">
        <f t="shared" si="46"/>
        <v>238.12732242208995</v>
      </c>
      <c r="H13" s="33">
        <f t="shared" si="6"/>
        <v>505.70038369831036</v>
      </c>
      <c r="I13" s="34">
        <f t="shared" si="46"/>
        <v>165.32502313249006</v>
      </c>
      <c r="J13" s="34">
        <f t="shared" si="46"/>
        <v>229.3676672063898</v>
      </c>
      <c r="K13" s="34">
        <f t="shared" ref="K13:V13" si="47">K14-K15</f>
        <v>291.00095817909005</v>
      </c>
      <c r="L13" s="34">
        <f t="shared" si="47"/>
        <v>225.94178311082987</v>
      </c>
      <c r="M13" s="18">
        <f t="shared" si="9"/>
        <v>911.63543162879978</v>
      </c>
      <c r="N13" s="18">
        <f t="shared" si="47"/>
        <v>228.61091423068001</v>
      </c>
      <c r="O13" s="18">
        <f t="shared" si="47"/>
        <v>296.59708573901025</v>
      </c>
      <c r="P13" s="18">
        <f t="shared" si="47"/>
        <v>430.49839453233972</v>
      </c>
      <c r="Q13" s="18">
        <f t="shared" si="47"/>
        <v>360.97817634593002</v>
      </c>
      <c r="R13" s="18">
        <f t="shared" si="11"/>
        <v>1316.68457084796</v>
      </c>
      <c r="S13" s="18">
        <f t="shared" si="47"/>
        <v>396.6966961747903</v>
      </c>
      <c r="T13" s="18">
        <f t="shared" si="47"/>
        <v>379.77724314427041</v>
      </c>
      <c r="U13" s="18">
        <f t="shared" si="47"/>
        <v>456.67697408336971</v>
      </c>
      <c r="V13" s="18">
        <f t="shared" si="47"/>
        <v>507.83431406005002</v>
      </c>
      <c r="W13" s="18">
        <f t="shared" si="12"/>
        <v>1740.9852274624805</v>
      </c>
      <c r="X13" s="18">
        <f t="shared" ref="X13:AA13" si="48">X14-X15</f>
        <v>591.90400731687987</v>
      </c>
      <c r="Y13" s="18">
        <f t="shared" si="48"/>
        <v>1485.49682642878</v>
      </c>
      <c r="Z13" s="18">
        <f t="shared" si="48"/>
        <v>1119.3731219737501</v>
      </c>
      <c r="AA13" s="18">
        <f t="shared" si="48"/>
        <v>1134.2869948675598</v>
      </c>
      <c r="AB13" s="18">
        <f t="shared" si="16"/>
        <v>4331.0609505869697</v>
      </c>
      <c r="AC13" s="18">
        <f>AC14-AC15</f>
        <v>999.06290965823018</v>
      </c>
      <c r="AD13" s="18">
        <f>AD14-AD15</f>
        <v>1030.1186914066002</v>
      </c>
      <c r="AE13" s="18">
        <f>AE14-AE15</f>
        <v>992.52753292975967</v>
      </c>
      <c r="AF13" s="18">
        <f>AF14-AF15</f>
        <v>938.03174612171051</v>
      </c>
      <c r="AG13" s="18">
        <f t="shared" si="17"/>
        <v>3959.7408801163006</v>
      </c>
      <c r="AH13" s="18">
        <f t="shared" ref="AH13:AK13" si="49">AH14-AH15</f>
        <v>-551.85796711083003</v>
      </c>
      <c r="AI13" s="18">
        <f t="shared" si="49"/>
        <v>-3250.3414574430799</v>
      </c>
      <c r="AJ13" s="18">
        <f t="shared" si="49"/>
        <v>-3163.4783825673303</v>
      </c>
      <c r="AK13" s="18">
        <f t="shared" si="49"/>
        <v>-4027.2966159452299</v>
      </c>
      <c r="AL13" s="18">
        <f t="shared" si="18"/>
        <v>-10992.974423066469</v>
      </c>
      <c r="AM13" s="18">
        <f t="shared" ref="AM13:AP13" si="50">AM14-AM15</f>
        <v>-3746.8928708748399</v>
      </c>
      <c r="AN13" s="18">
        <f t="shared" si="50"/>
        <v>-1632.4759281820898</v>
      </c>
      <c r="AO13" s="18">
        <f t="shared" si="50"/>
        <v>-1554.8321858849604</v>
      </c>
      <c r="AP13" s="18">
        <f t="shared" si="50"/>
        <v>-1874.3144833620599</v>
      </c>
      <c r="AQ13" s="35">
        <f t="shared" si="21"/>
        <v>-8808.5154683039509</v>
      </c>
      <c r="AV13" s="54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</row>
    <row r="14" spans="1:126" s="19" customFormat="1" ht="21.9" customHeight="1">
      <c r="A14" s="29" t="str">
        <f>IF('1'!$A$1=1,B14,C14)</f>
        <v xml:space="preserve">        ЕКСПОРТ ПОСЛУГ</v>
      </c>
      <c r="B14" s="39" t="s">
        <v>8</v>
      </c>
      <c r="C14" s="30" t="s">
        <v>31</v>
      </c>
      <c r="D14" s="16">
        <v>3057.0847274827902</v>
      </c>
      <c r="E14" s="16">
        <v>3039.4357787655999</v>
      </c>
      <c r="F14" s="30">
        <v>3076.8802326063201</v>
      </c>
      <c r="G14" s="30">
        <v>3269.31892937167</v>
      </c>
      <c r="H14" s="31">
        <f t="shared" si="6"/>
        <v>12442.71966822638</v>
      </c>
      <c r="I14" s="16">
        <v>3375.3860957351399</v>
      </c>
      <c r="J14" s="16">
        <v>3542.83693573864</v>
      </c>
      <c r="K14" s="16">
        <v>3654.5123061075401</v>
      </c>
      <c r="L14" s="16">
        <v>3649.00081567287</v>
      </c>
      <c r="M14" s="30">
        <f t="shared" si="9"/>
        <v>14221.736153254191</v>
      </c>
      <c r="N14" s="16">
        <v>3738.8675237071802</v>
      </c>
      <c r="O14" s="16">
        <v>3940.5489576320701</v>
      </c>
      <c r="P14" s="16">
        <v>4093.0119804494698</v>
      </c>
      <c r="Q14" s="30">
        <v>4033.36807513041</v>
      </c>
      <c r="R14" s="30">
        <f t="shared" si="11"/>
        <v>15805.79653691913</v>
      </c>
      <c r="S14" s="16">
        <v>4135.7652096246502</v>
      </c>
      <c r="T14" s="16">
        <v>4414.7235807484003</v>
      </c>
      <c r="U14" s="16">
        <v>4498.6641649704798</v>
      </c>
      <c r="V14" s="30">
        <v>4393.6808955890001</v>
      </c>
      <c r="W14" s="30">
        <f t="shared" si="12"/>
        <v>17442.833850932529</v>
      </c>
      <c r="X14" s="16">
        <v>4243.1255886736699</v>
      </c>
      <c r="Y14" s="16">
        <v>3500.7774820509699</v>
      </c>
      <c r="Z14" s="16">
        <v>3813.3479217072199</v>
      </c>
      <c r="AA14" s="30">
        <v>4005.27056847722</v>
      </c>
      <c r="AB14" s="30">
        <f t="shared" si="16"/>
        <v>15562.521560909081</v>
      </c>
      <c r="AC14" s="30">
        <v>4055.21725875123</v>
      </c>
      <c r="AD14" s="30">
        <v>4455.4887176556404</v>
      </c>
      <c r="AE14" s="30">
        <v>4862.9037351021798</v>
      </c>
      <c r="AF14" s="30">
        <v>4975.3944801073503</v>
      </c>
      <c r="AG14" s="30">
        <f t="shared" si="17"/>
        <v>18349.004191616401</v>
      </c>
      <c r="AH14" s="30">
        <v>4796.5326946545902</v>
      </c>
      <c r="AI14" s="30">
        <v>3900.0306151437599</v>
      </c>
      <c r="AJ14" s="30">
        <v>3937.8562083009501</v>
      </c>
      <c r="AK14" s="30">
        <v>4020.2756781232501</v>
      </c>
      <c r="AL14" s="30">
        <f t="shared" si="18"/>
        <v>16654.69519622255</v>
      </c>
      <c r="AM14" s="30">
        <v>4119.0584883289202</v>
      </c>
      <c r="AN14" s="30">
        <v>4251.3311621359599</v>
      </c>
      <c r="AO14" s="30">
        <v>4137.2266891286999</v>
      </c>
      <c r="AP14" s="30">
        <v>4115.5949640568297</v>
      </c>
      <c r="AQ14" s="32">
        <f t="shared" si="21"/>
        <v>16623.211303650409</v>
      </c>
      <c r="AR14" s="30"/>
      <c r="AS14" s="30"/>
      <c r="AT14" s="30"/>
      <c r="AU14" s="30"/>
      <c r="AV14" s="54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</row>
    <row r="15" spans="1:126" s="19" customFormat="1" ht="21.9" customHeight="1">
      <c r="A15" s="29" t="str">
        <f>IF('1'!$A$1=1,B15,C15)</f>
        <v xml:space="preserve">        ІМПОРТ ПОСЛУГ</v>
      </c>
      <c r="B15" s="39" t="s">
        <v>9</v>
      </c>
      <c r="C15" s="30" t="s">
        <v>32</v>
      </c>
      <c r="D15" s="16">
        <v>2869.2827288918002</v>
      </c>
      <c r="E15" s="16">
        <v>2930.3987777839998</v>
      </c>
      <c r="F15" s="30">
        <v>3106.1461709026898</v>
      </c>
      <c r="G15" s="30">
        <v>3031.1916069495801</v>
      </c>
      <c r="H15" s="31">
        <f t="shared" si="6"/>
        <v>11937.019284528071</v>
      </c>
      <c r="I15" s="16">
        <v>3210.0610726026498</v>
      </c>
      <c r="J15" s="16">
        <v>3313.4692685322502</v>
      </c>
      <c r="K15" s="16">
        <v>3363.51134792845</v>
      </c>
      <c r="L15" s="16">
        <v>3423.0590325620401</v>
      </c>
      <c r="M15" s="30">
        <f t="shared" si="9"/>
        <v>13310.100721625389</v>
      </c>
      <c r="N15" s="16">
        <v>3510.2566094765002</v>
      </c>
      <c r="O15" s="16">
        <v>3643.9518718930599</v>
      </c>
      <c r="P15" s="16">
        <v>3662.5135859171301</v>
      </c>
      <c r="Q15" s="30">
        <v>3672.38989878448</v>
      </c>
      <c r="R15" s="30">
        <f t="shared" si="11"/>
        <v>14489.11196607117</v>
      </c>
      <c r="S15" s="16">
        <v>3739.0685134498599</v>
      </c>
      <c r="T15" s="16">
        <v>4034.9463376041299</v>
      </c>
      <c r="U15" s="16">
        <v>4041.98719088711</v>
      </c>
      <c r="V15" s="30">
        <v>3885.8465815289501</v>
      </c>
      <c r="W15" s="30">
        <f t="shared" si="12"/>
        <v>15701.84862347005</v>
      </c>
      <c r="X15" s="16">
        <v>3651.22158135679</v>
      </c>
      <c r="Y15" s="16">
        <v>2015.2806556221899</v>
      </c>
      <c r="Z15" s="16">
        <v>2693.9747997334698</v>
      </c>
      <c r="AA15" s="30">
        <v>2870.9835736096602</v>
      </c>
      <c r="AB15" s="30">
        <f t="shared" si="16"/>
        <v>11231.460610322112</v>
      </c>
      <c r="AC15" s="30">
        <v>3056.1543490929998</v>
      </c>
      <c r="AD15" s="30">
        <v>3425.3700262490402</v>
      </c>
      <c r="AE15" s="30">
        <v>3870.3762021724201</v>
      </c>
      <c r="AF15" s="30">
        <v>4037.3627339856398</v>
      </c>
      <c r="AG15" s="30">
        <f t="shared" si="17"/>
        <v>14389.263311500099</v>
      </c>
      <c r="AH15" s="30">
        <v>5348.3906617654202</v>
      </c>
      <c r="AI15" s="30">
        <v>7150.3720725868397</v>
      </c>
      <c r="AJ15" s="30">
        <v>7101.3345908682804</v>
      </c>
      <c r="AK15" s="30">
        <v>8047.57229406848</v>
      </c>
      <c r="AL15" s="30">
        <f t="shared" si="18"/>
        <v>27647.669619289019</v>
      </c>
      <c r="AM15" s="30">
        <v>7865.9513592037601</v>
      </c>
      <c r="AN15" s="30">
        <v>5883.8070903180496</v>
      </c>
      <c r="AO15" s="30">
        <v>5692.0588750136603</v>
      </c>
      <c r="AP15" s="30">
        <v>5989.9094474188896</v>
      </c>
      <c r="AQ15" s="32">
        <f t="shared" si="21"/>
        <v>25431.72677195436</v>
      </c>
      <c r="AR15" s="30"/>
      <c r="AS15" s="30"/>
      <c r="AT15" s="30"/>
      <c r="AU15" s="30"/>
      <c r="AV15" s="54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</row>
    <row r="16" spans="1:126" s="18" customFormat="1" ht="21.9" customHeight="1">
      <c r="A16" s="29" t="str">
        <f>IF('1'!$A$1=1,B16,C16)</f>
        <v>БАЛАНС ПЕРВИННИХ ДОХОДІВ</v>
      </c>
      <c r="B16" s="36" t="s">
        <v>21</v>
      </c>
      <c r="C16" s="18" t="s">
        <v>33</v>
      </c>
      <c r="D16" s="18">
        <f t="shared" ref="D16:J16" si="51">D17-D18</f>
        <v>1030.8681084117259</v>
      </c>
      <c r="E16" s="18">
        <f t="shared" si="51"/>
        <v>-795.85261788407001</v>
      </c>
      <c r="F16" s="18">
        <f>F17-F18</f>
        <v>-106.0992614392801</v>
      </c>
      <c r="G16" s="18">
        <f t="shared" si="51"/>
        <v>486.95047435011998</v>
      </c>
      <c r="H16" s="33">
        <f t="shared" si="6"/>
        <v>615.86670343849573</v>
      </c>
      <c r="I16" s="34">
        <f t="shared" si="51"/>
        <v>4.707698792489964</v>
      </c>
      <c r="J16" s="34">
        <f t="shared" si="51"/>
        <v>540.73623551361993</v>
      </c>
      <c r="K16" s="34">
        <f t="shared" ref="K16:U16" si="52">K17-K18</f>
        <v>499.79072570034987</v>
      </c>
      <c r="L16" s="34">
        <f t="shared" si="52"/>
        <v>602.93577521918974</v>
      </c>
      <c r="M16" s="18">
        <f t="shared" si="9"/>
        <v>1648.1704352256495</v>
      </c>
      <c r="N16" s="18">
        <f t="shared" si="52"/>
        <v>-342.17024604727976</v>
      </c>
      <c r="O16" s="18">
        <f t="shared" si="52"/>
        <v>660.55678157103011</v>
      </c>
      <c r="P16" s="18">
        <f t="shared" si="52"/>
        <v>1076.1569264676398</v>
      </c>
      <c r="Q16" s="18">
        <f t="shared" si="52"/>
        <v>110.44805082473022</v>
      </c>
      <c r="R16" s="18">
        <f t="shared" si="11"/>
        <v>1504.9915128161203</v>
      </c>
      <c r="S16" s="18">
        <f t="shared" si="52"/>
        <v>813.27297812324014</v>
      </c>
      <c r="T16" s="18">
        <f t="shared" si="52"/>
        <v>713.79203640404012</v>
      </c>
      <c r="U16" s="18">
        <f t="shared" si="52"/>
        <v>-671.56348392053042</v>
      </c>
      <c r="V16" s="18">
        <f>V17-V18</f>
        <v>1074.9018862144799</v>
      </c>
      <c r="W16" s="18">
        <f t="shared" si="12"/>
        <v>1930.4034168212297</v>
      </c>
      <c r="X16" s="18">
        <f t="shared" ref="X16:AA16" si="53">X17-X18</f>
        <v>2415.84874205093</v>
      </c>
      <c r="Y16" s="18">
        <f t="shared" si="53"/>
        <v>170.20571482590003</v>
      </c>
      <c r="Z16" s="18">
        <f t="shared" si="53"/>
        <v>519.89998564399002</v>
      </c>
      <c r="AA16" s="18">
        <f t="shared" si="53"/>
        <v>462.7661659515702</v>
      </c>
      <c r="AB16" s="18">
        <f t="shared" si="16"/>
        <v>3568.7206084723903</v>
      </c>
      <c r="AC16" s="18">
        <f>AC17-AC18</f>
        <v>-739.90592382403975</v>
      </c>
      <c r="AD16" s="18">
        <f>AD17-AD18</f>
        <v>-1403.2226207916096</v>
      </c>
      <c r="AE16" s="18">
        <f>AE17-AE18</f>
        <v>-2145.98348600799</v>
      </c>
      <c r="AF16" s="18">
        <f>AF17-AF18</f>
        <v>-1537.7529447822599</v>
      </c>
      <c r="AG16" s="18">
        <f t="shared" si="17"/>
        <v>-5826.8649754058988</v>
      </c>
      <c r="AH16" s="18">
        <f t="shared" ref="AH16:AK16" si="54">AH17-AH18</f>
        <v>1443.4192687859802</v>
      </c>
      <c r="AI16" s="18">
        <f t="shared" si="54"/>
        <v>2199.6369165716401</v>
      </c>
      <c r="AJ16" s="18">
        <f t="shared" si="54"/>
        <v>2670.8633778170738</v>
      </c>
      <c r="AK16" s="18">
        <f t="shared" si="54"/>
        <v>2187.9896313158897</v>
      </c>
      <c r="AL16" s="18">
        <f t="shared" si="18"/>
        <v>8501.9091944905831</v>
      </c>
      <c r="AM16" s="18">
        <f t="shared" ref="AM16" si="55">AM17-AM18</f>
        <v>1437.3030845297699</v>
      </c>
      <c r="AN16" s="18">
        <f t="shared" ref="AN16:AP16" si="56">AN17-AN18</f>
        <v>1205.9623572545097</v>
      </c>
      <c r="AO16" s="18">
        <f t="shared" si="56"/>
        <v>716.34629340921992</v>
      </c>
      <c r="AP16" s="18">
        <f t="shared" si="56"/>
        <v>1583.5110416388402</v>
      </c>
      <c r="AQ16" s="35">
        <f t="shared" si="21"/>
        <v>4943.1227768323397</v>
      </c>
      <c r="AV16" s="54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</row>
    <row r="17" spans="1:124" s="19" customFormat="1" ht="21.9" customHeight="1">
      <c r="A17" s="29" t="str">
        <f>IF('1'!$A$1=1,B17,C17)</f>
        <v xml:space="preserve">        надходження</v>
      </c>
      <c r="B17" s="39" t="s">
        <v>10</v>
      </c>
      <c r="C17" s="30" t="s">
        <v>34</v>
      </c>
      <c r="D17" s="16">
        <v>1513.3867525011899</v>
      </c>
      <c r="E17" s="16">
        <v>1688.27853898135</v>
      </c>
      <c r="F17" s="30">
        <v>1809.6158690694299</v>
      </c>
      <c r="G17" s="30">
        <v>1855.92947411863</v>
      </c>
      <c r="H17" s="31">
        <f t="shared" si="6"/>
        <v>6867.2106346706005</v>
      </c>
      <c r="I17" s="16">
        <v>1934.5290966694899</v>
      </c>
      <c r="J17" s="16">
        <v>2302.87099196605</v>
      </c>
      <c r="K17" s="16">
        <v>2446.7776404075698</v>
      </c>
      <c r="L17" s="16">
        <v>2614.1444586020898</v>
      </c>
      <c r="M17" s="30">
        <f t="shared" si="9"/>
        <v>9298.3221876451989</v>
      </c>
      <c r="N17" s="16">
        <v>2785.1054157857702</v>
      </c>
      <c r="O17" s="16">
        <v>2870.4961384854601</v>
      </c>
      <c r="P17" s="16">
        <v>3042.6964239009299</v>
      </c>
      <c r="Q17" s="30">
        <v>3162.7436755853801</v>
      </c>
      <c r="R17" s="30">
        <f t="shared" si="11"/>
        <v>11861.04165375754</v>
      </c>
      <c r="S17" s="16">
        <v>3144.7633014926801</v>
      </c>
      <c r="T17" s="16">
        <v>3297.95586747376</v>
      </c>
      <c r="U17" s="16">
        <v>3466.15630749916</v>
      </c>
      <c r="V17" s="30">
        <v>3394.7074492469601</v>
      </c>
      <c r="W17" s="30">
        <f t="shared" si="12"/>
        <v>13303.582925712561</v>
      </c>
      <c r="X17" s="16">
        <v>3216.49921187468</v>
      </c>
      <c r="Y17" s="16">
        <v>2793.5199958185499</v>
      </c>
      <c r="Z17" s="16">
        <v>2968.3407225983601</v>
      </c>
      <c r="AA17" s="30">
        <v>3220.4309114530101</v>
      </c>
      <c r="AB17" s="30">
        <f t="shared" si="16"/>
        <v>12198.7908417446</v>
      </c>
      <c r="AC17" s="30">
        <v>3507.1845332959401</v>
      </c>
      <c r="AD17" s="30">
        <v>3633.2311595647402</v>
      </c>
      <c r="AE17" s="30">
        <v>3371.91611318381</v>
      </c>
      <c r="AF17" s="30">
        <v>3511.2877647314599</v>
      </c>
      <c r="AG17" s="30">
        <f t="shared" si="17"/>
        <v>14023.619570775951</v>
      </c>
      <c r="AH17" s="30">
        <v>3407.0574694305701</v>
      </c>
      <c r="AI17" s="30">
        <v>3278.4802566847202</v>
      </c>
      <c r="AJ17" s="30">
        <v>3235.1059947613098</v>
      </c>
      <c r="AK17" s="30">
        <v>3241.7739812743198</v>
      </c>
      <c r="AL17" s="30">
        <f t="shared" si="18"/>
        <v>13162.41770215092</v>
      </c>
      <c r="AM17" s="30">
        <v>3318.6147422235499</v>
      </c>
      <c r="AN17" s="30">
        <v>3168.3218161323398</v>
      </c>
      <c r="AO17" s="30">
        <v>3036.8505620431201</v>
      </c>
      <c r="AP17" s="30">
        <v>2734.4737378832601</v>
      </c>
      <c r="AQ17" s="32">
        <f t="shared" si="21"/>
        <v>12258.26085828227</v>
      </c>
      <c r="AR17" s="30"/>
      <c r="AS17" s="30"/>
      <c r="AT17" s="30"/>
      <c r="AU17" s="30"/>
      <c r="AV17" s="54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</row>
    <row r="18" spans="1:124" s="19" customFormat="1" ht="21.9" customHeight="1">
      <c r="A18" s="29" t="str">
        <f>IF('1'!$A$1=1,B18,C18)</f>
        <v xml:space="preserve">        виплати</v>
      </c>
      <c r="B18" s="39" t="s">
        <v>11</v>
      </c>
      <c r="C18" s="30" t="s">
        <v>35</v>
      </c>
      <c r="D18" s="16">
        <v>482.51864408946398</v>
      </c>
      <c r="E18" s="16">
        <v>2484.1311568654201</v>
      </c>
      <c r="F18" s="30">
        <v>1915.71513050871</v>
      </c>
      <c r="G18" s="30">
        <v>1368.97899976851</v>
      </c>
      <c r="H18" s="31">
        <f t="shared" si="6"/>
        <v>6251.3439312321043</v>
      </c>
      <c r="I18" s="16">
        <v>1929.821397877</v>
      </c>
      <c r="J18" s="16">
        <v>1762.1347564524301</v>
      </c>
      <c r="K18" s="16">
        <v>1946.98691470722</v>
      </c>
      <c r="L18" s="16">
        <v>2011.2086833829001</v>
      </c>
      <c r="M18" s="30">
        <f t="shared" si="9"/>
        <v>7650.1517524195497</v>
      </c>
      <c r="N18" s="16">
        <v>3127.27566183305</v>
      </c>
      <c r="O18" s="16">
        <v>2209.9393569144299</v>
      </c>
      <c r="P18" s="16">
        <v>1966.5394974332901</v>
      </c>
      <c r="Q18" s="30">
        <v>3052.2956247606498</v>
      </c>
      <c r="R18" s="30">
        <f t="shared" si="11"/>
        <v>10356.050140941421</v>
      </c>
      <c r="S18" s="16">
        <v>2331.4903233694399</v>
      </c>
      <c r="T18" s="16">
        <v>2584.1638310697199</v>
      </c>
      <c r="U18" s="16">
        <v>4137.7197914196904</v>
      </c>
      <c r="V18" s="30">
        <v>2319.8055630324802</v>
      </c>
      <c r="W18" s="30">
        <f t="shared" si="12"/>
        <v>11373.17950889133</v>
      </c>
      <c r="X18" s="16">
        <v>800.65046982374997</v>
      </c>
      <c r="Y18" s="16">
        <v>2623.3142809926499</v>
      </c>
      <c r="Z18" s="16">
        <v>2448.4407369543701</v>
      </c>
      <c r="AA18" s="30">
        <v>2757.6647455014399</v>
      </c>
      <c r="AB18" s="30">
        <f t="shared" si="16"/>
        <v>8630.0702332722103</v>
      </c>
      <c r="AC18" s="30">
        <v>4247.0904571199799</v>
      </c>
      <c r="AD18" s="30">
        <v>5036.4537803563499</v>
      </c>
      <c r="AE18" s="30">
        <v>5517.8995991918</v>
      </c>
      <c r="AF18" s="30">
        <v>5049.0407095137198</v>
      </c>
      <c r="AG18" s="30">
        <f t="shared" si="17"/>
        <v>19850.484546181848</v>
      </c>
      <c r="AH18" s="75">
        <v>1963.6382006445899</v>
      </c>
      <c r="AI18" s="30">
        <v>1078.8433401130801</v>
      </c>
      <c r="AJ18" s="75">
        <v>564.24261694423603</v>
      </c>
      <c r="AK18" s="30">
        <v>1053.7843499584301</v>
      </c>
      <c r="AL18" s="30">
        <f t="shared" si="18"/>
        <v>4660.5085076603355</v>
      </c>
      <c r="AM18" s="30">
        <v>1881.31165769378</v>
      </c>
      <c r="AN18" s="30">
        <v>1962.3594588778301</v>
      </c>
      <c r="AO18" s="30">
        <v>2320.5042686339002</v>
      </c>
      <c r="AP18" s="30">
        <v>1150.9626962444199</v>
      </c>
      <c r="AQ18" s="32">
        <f t="shared" si="21"/>
        <v>7315.1380814499298</v>
      </c>
      <c r="AR18" s="30"/>
      <c r="AS18" s="30"/>
      <c r="AT18" s="30"/>
      <c r="AU18" s="30"/>
      <c r="AV18" s="54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</row>
    <row r="19" spans="1:124" s="18" customFormat="1" ht="21.9" customHeight="1">
      <c r="A19" s="29" t="str">
        <f>IF('1'!$A$1=1,B19,C19)</f>
        <v>БАЛАНС ВТОРИННИХ ДОХОДІВ</v>
      </c>
      <c r="B19" s="36" t="s">
        <v>22</v>
      </c>
      <c r="C19" s="18" t="s">
        <v>36</v>
      </c>
      <c r="D19" s="18">
        <f t="shared" ref="D19:J19" si="57">D20-D21</f>
        <v>829.51246719524102</v>
      </c>
      <c r="E19" s="18">
        <f t="shared" si="57"/>
        <v>989.83302462243705</v>
      </c>
      <c r="F19" s="18">
        <f>F20-F21</f>
        <v>904.26951866459103</v>
      </c>
      <c r="G19" s="18">
        <f t="shared" si="57"/>
        <v>911.30421208050711</v>
      </c>
      <c r="H19" s="33">
        <f t="shared" si="6"/>
        <v>3634.9192225627762</v>
      </c>
      <c r="I19" s="34">
        <f t="shared" si="57"/>
        <v>925.46527863237702</v>
      </c>
      <c r="J19" s="34">
        <f t="shared" si="57"/>
        <v>962.03413263160303</v>
      </c>
      <c r="K19" s="34">
        <f t="shared" ref="K19:V19" si="58">K20-K21</f>
        <v>864.25975772831202</v>
      </c>
      <c r="L19" s="34">
        <f t="shared" si="58"/>
        <v>878.65860274547799</v>
      </c>
      <c r="M19" s="18">
        <f t="shared" si="9"/>
        <v>3630.4177717377697</v>
      </c>
      <c r="N19" s="18">
        <f t="shared" si="58"/>
        <v>977.79375549608494</v>
      </c>
      <c r="O19" s="18">
        <f t="shared" si="58"/>
        <v>1023.3706158026</v>
      </c>
      <c r="P19" s="18">
        <f t="shared" si="58"/>
        <v>872.30025056511295</v>
      </c>
      <c r="Q19" s="18">
        <f t="shared" si="58"/>
        <v>802.86645566436994</v>
      </c>
      <c r="R19" s="18">
        <f t="shared" si="11"/>
        <v>3676.331077528168</v>
      </c>
      <c r="S19" s="18">
        <f t="shared" si="58"/>
        <v>914.48903132576697</v>
      </c>
      <c r="T19" s="18">
        <f t="shared" si="58"/>
        <v>973.99210032779001</v>
      </c>
      <c r="U19" s="18">
        <f t="shared" si="58"/>
        <v>803.19775407778206</v>
      </c>
      <c r="V19" s="18">
        <f t="shared" si="58"/>
        <v>3549.931979128171</v>
      </c>
      <c r="W19" s="18">
        <f t="shared" si="12"/>
        <v>6241.61086485951</v>
      </c>
      <c r="X19" s="18">
        <f t="shared" ref="X19:AA19" si="59">X20-X21</f>
        <v>1006.3572119918281</v>
      </c>
      <c r="Y19" s="18">
        <f t="shared" si="59"/>
        <v>1081.04065598386</v>
      </c>
      <c r="Z19" s="18">
        <f t="shared" si="59"/>
        <v>897.52966285946411</v>
      </c>
      <c r="AA19" s="18">
        <f t="shared" si="59"/>
        <v>1116.8811981875961</v>
      </c>
      <c r="AB19" s="18">
        <f t="shared" si="16"/>
        <v>4101.8087290227486</v>
      </c>
      <c r="AC19" s="18">
        <f t="shared" ref="AC19:AK19" si="60">AC20-AC21</f>
        <v>1224.3251090947979</v>
      </c>
      <c r="AD19" s="18">
        <f t="shared" si="60"/>
        <v>1234.8562600108762</v>
      </c>
      <c r="AE19" s="18">
        <f t="shared" si="60"/>
        <v>1047.5856990093969</v>
      </c>
      <c r="AF19" s="18">
        <f t="shared" si="60"/>
        <v>1149.8243902540949</v>
      </c>
      <c r="AG19" s="18">
        <f t="shared" si="17"/>
        <v>4656.5914583691665</v>
      </c>
      <c r="AH19" s="18">
        <f t="shared" si="60"/>
        <v>2656.9262745827809</v>
      </c>
      <c r="AI19" s="18">
        <f t="shared" si="60"/>
        <v>5622.790260017222</v>
      </c>
      <c r="AJ19" s="18">
        <f t="shared" si="60"/>
        <v>8518.6755678432</v>
      </c>
      <c r="AK19" s="18">
        <f t="shared" si="60"/>
        <v>7572.5918879951005</v>
      </c>
      <c r="AL19" s="18">
        <f t="shared" si="18"/>
        <v>24370.983990438304</v>
      </c>
      <c r="AM19" s="18">
        <f t="shared" ref="AM19" si="61">AM20-AM21</f>
        <v>7488.6080171735048</v>
      </c>
      <c r="AN19" s="18">
        <f t="shared" ref="AN19:AP19" si="62">AN20-AN21</f>
        <v>6712.7860198474291</v>
      </c>
      <c r="AO19" s="18">
        <f t="shared" si="62"/>
        <v>4633.4778576818371</v>
      </c>
      <c r="AP19" s="18">
        <f t="shared" si="62"/>
        <v>4960.383444669591</v>
      </c>
      <c r="AQ19" s="35">
        <f t="shared" si="21"/>
        <v>23795.255339372365</v>
      </c>
      <c r="AV19" s="54"/>
      <c r="DB19" s="49"/>
      <c r="DC19" s="49"/>
      <c r="DD19" s="49"/>
      <c r="DE19" s="49"/>
      <c r="DF19" s="49"/>
      <c r="DG19" s="49"/>
      <c r="DH19" s="49"/>
      <c r="DI19" s="49"/>
      <c r="DJ19" s="49"/>
      <c r="DK19" s="49"/>
      <c r="DL19" s="49"/>
      <c r="DM19" s="49"/>
      <c r="DN19" s="49"/>
      <c r="DO19" s="49"/>
      <c r="DP19" s="49"/>
      <c r="DQ19" s="49"/>
      <c r="DR19" s="49"/>
      <c r="DS19" s="49"/>
      <c r="DT19" s="49"/>
    </row>
    <row r="20" spans="1:124" s="19" customFormat="1" ht="21.9" customHeight="1">
      <c r="A20" s="29" t="str">
        <f>IF('1'!$A$1=1,B20,C20)</f>
        <v xml:space="preserve">        надходження</v>
      </c>
      <c r="B20" s="39" t="s">
        <v>10</v>
      </c>
      <c r="C20" s="30" t="s">
        <v>34</v>
      </c>
      <c r="D20" s="16">
        <v>1075.1476281861401</v>
      </c>
      <c r="E20" s="16">
        <v>1229.6312472714601</v>
      </c>
      <c r="F20" s="30">
        <v>1161.4306811592501</v>
      </c>
      <c r="G20" s="30">
        <v>1159.4136626090301</v>
      </c>
      <c r="H20" s="31">
        <f t="shared" si="6"/>
        <v>4625.6232192258803</v>
      </c>
      <c r="I20" s="16">
        <v>1180.00391390347</v>
      </c>
      <c r="J20" s="16">
        <v>1251.88796955111</v>
      </c>
      <c r="K20" s="16">
        <v>1170.47155992646</v>
      </c>
      <c r="L20" s="16">
        <v>1209.76676040343</v>
      </c>
      <c r="M20" s="30">
        <f t="shared" si="9"/>
        <v>4812.1302037844707</v>
      </c>
      <c r="N20" s="16">
        <v>1308.9741239745399</v>
      </c>
      <c r="O20" s="16">
        <v>1347.90010545618</v>
      </c>
      <c r="P20" s="16">
        <v>1187.9114864278399</v>
      </c>
      <c r="Q20" s="30">
        <v>1129.2446982983099</v>
      </c>
      <c r="R20" s="30">
        <f t="shared" si="11"/>
        <v>4974.0304141568695</v>
      </c>
      <c r="S20" s="16">
        <v>1238.3355242934799</v>
      </c>
      <c r="T20" s="16">
        <v>1323.22173006757</v>
      </c>
      <c r="U20" s="16">
        <v>1152.7269925517401</v>
      </c>
      <c r="V20" s="30">
        <v>3941.8945770912901</v>
      </c>
      <c r="W20" s="30">
        <f t="shared" si="12"/>
        <v>7656.1788240040805</v>
      </c>
      <c r="X20" s="16">
        <v>1404.90231703167</v>
      </c>
      <c r="Y20" s="16">
        <v>1418.6735292271001</v>
      </c>
      <c r="Z20" s="16">
        <v>1301.1151057740401</v>
      </c>
      <c r="AA20" s="30">
        <v>1553.8847292108801</v>
      </c>
      <c r="AB20" s="30">
        <f t="shared" si="16"/>
        <v>5678.5756812436903</v>
      </c>
      <c r="AC20" s="30">
        <v>1782.35868096335</v>
      </c>
      <c r="AD20" s="30">
        <v>1753.3939122428601</v>
      </c>
      <c r="AE20" s="30">
        <v>1550.07066316992</v>
      </c>
      <c r="AF20" s="30">
        <v>1780.69506901298</v>
      </c>
      <c r="AG20" s="30">
        <f t="shared" si="17"/>
        <v>6866.51832538911</v>
      </c>
      <c r="AH20" s="30">
        <v>3183.4636296465101</v>
      </c>
      <c r="AI20" s="30">
        <v>6617.1468638031702</v>
      </c>
      <c r="AJ20" s="30">
        <v>9696.35721942901</v>
      </c>
      <c r="AK20" s="30">
        <v>7855.7239790676804</v>
      </c>
      <c r="AL20" s="30">
        <f t="shared" si="18"/>
        <v>27352.691691946369</v>
      </c>
      <c r="AM20" s="30">
        <v>7831.3938529833604</v>
      </c>
      <c r="AN20" s="30">
        <v>6988.3991753271102</v>
      </c>
      <c r="AO20" s="30">
        <v>4874.0312518403798</v>
      </c>
      <c r="AP20" s="30">
        <v>5230.8817703582899</v>
      </c>
      <c r="AQ20" s="32">
        <f t="shared" si="21"/>
        <v>24924.706050509139</v>
      </c>
      <c r="AR20" s="30"/>
      <c r="AS20" s="30"/>
      <c r="AT20" s="30"/>
      <c r="AU20" s="30"/>
      <c r="AV20" s="54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</row>
    <row r="21" spans="1:124" s="20" customFormat="1" ht="21.9" customHeight="1">
      <c r="A21" s="40" t="str">
        <f>IF('1'!$A$1=1,B21,C21)</f>
        <v xml:space="preserve">        виплати</v>
      </c>
      <c r="B21" s="40" t="s">
        <v>11</v>
      </c>
      <c r="C21" s="47" t="s">
        <v>35</v>
      </c>
      <c r="D21" s="16">
        <v>245.63516099089901</v>
      </c>
      <c r="E21" s="16">
        <v>239.79822264902299</v>
      </c>
      <c r="F21" s="30">
        <v>257.16116249465898</v>
      </c>
      <c r="G21" s="30">
        <v>248.10945052852301</v>
      </c>
      <c r="H21" s="74">
        <f t="shared" si="6"/>
        <v>990.70399666310391</v>
      </c>
      <c r="I21" s="41">
        <v>254.538635271093</v>
      </c>
      <c r="J21" s="41">
        <v>289.85383691950699</v>
      </c>
      <c r="K21" s="41">
        <v>306.21180219814801</v>
      </c>
      <c r="L21" s="41">
        <v>331.10815765795201</v>
      </c>
      <c r="M21" s="42">
        <f t="shared" si="9"/>
        <v>1181.7124320467001</v>
      </c>
      <c r="N21" s="41">
        <v>331.18036847845502</v>
      </c>
      <c r="O21" s="41">
        <v>324.52948965358001</v>
      </c>
      <c r="P21" s="41">
        <v>315.61123586272703</v>
      </c>
      <c r="Q21" s="42">
        <v>326.37824263393998</v>
      </c>
      <c r="R21" s="42">
        <f t="shared" si="11"/>
        <v>1297.699336628702</v>
      </c>
      <c r="S21" s="41">
        <v>323.846492967713</v>
      </c>
      <c r="T21" s="41">
        <v>349.22962973978002</v>
      </c>
      <c r="U21" s="41">
        <v>349.529238473958</v>
      </c>
      <c r="V21" s="42">
        <v>391.96259796311898</v>
      </c>
      <c r="W21" s="42">
        <f t="shared" si="12"/>
        <v>1414.5679591445701</v>
      </c>
      <c r="X21" s="41">
        <v>398.54510503984199</v>
      </c>
      <c r="Y21" s="41">
        <v>337.63287324324</v>
      </c>
      <c r="Z21" s="41">
        <v>403.58544291457599</v>
      </c>
      <c r="AA21" s="42">
        <v>437.00353102328398</v>
      </c>
      <c r="AB21" s="42">
        <f t="shared" si="16"/>
        <v>1576.7669522209419</v>
      </c>
      <c r="AC21" s="42">
        <v>558.03357186855203</v>
      </c>
      <c r="AD21" s="42">
        <v>518.537652231984</v>
      </c>
      <c r="AE21" s="42">
        <v>502.48496416052302</v>
      </c>
      <c r="AF21" s="42">
        <v>630.87067875888499</v>
      </c>
      <c r="AG21" s="42">
        <f t="shared" si="17"/>
        <v>2209.926867019944</v>
      </c>
      <c r="AH21" s="42">
        <v>526.53735506372902</v>
      </c>
      <c r="AI21" s="41">
        <v>994.35660378594798</v>
      </c>
      <c r="AJ21" s="41">
        <v>1177.68165158581</v>
      </c>
      <c r="AK21" s="42">
        <v>283.13209107258001</v>
      </c>
      <c r="AL21" s="42">
        <f t="shared" si="18"/>
        <v>2981.7077015080667</v>
      </c>
      <c r="AM21" s="42">
        <v>342.785835809856</v>
      </c>
      <c r="AN21" s="42">
        <v>275.61315547968098</v>
      </c>
      <c r="AO21" s="42">
        <v>240.553394158543</v>
      </c>
      <c r="AP21" s="42">
        <v>270.49832568869903</v>
      </c>
      <c r="AQ21" s="76">
        <f t="shared" si="21"/>
        <v>1129.4507111367791</v>
      </c>
      <c r="AR21" s="15"/>
      <c r="AS21" s="15"/>
      <c r="AT21" s="15"/>
      <c r="AU21" s="15"/>
      <c r="AV21" s="54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50"/>
      <c r="DC21" s="50"/>
      <c r="DD21" s="50"/>
      <c r="DE21" s="50"/>
      <c r="DF21" s="50"/>
      <c r="DG21" s="50"/>
      <c r="DH21" s="50"/>
      <c r="DI21" s="50"/>
      <c r="DJ21" s="50"/>
      <c r="DK21" s="50"/>
      <c r="DL21" s="50"/>
      <c r="DM21" s="50"/>
      <c r="DN21" s="50"/>
      <c r="DO21" s="50"/>
      <c r="DP21" s="50"/>
      <c r="DQ21" s="50"/>
      <c r="DR21" s="50"/>
      <c r="DS21" s="50"/>
      <c r="DT21" s="50"/>
    </row>
    <row r="22" spans="1:124" s="15" customFormat="1">
      <c r="A22" s="37"/>
      <c r="B22" s="37"/>
      <c r="C22" s="37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</row>
    <row r="23" spans="1:124" s="15" customFormat="1"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</row>
    <row r="25" spans="1:124">
      <c r="D25" s="38"/>
      <c r="E25" s="38"/>
      <c r="F25" s="38"/>
      <c r="G25" s="38"/>
      <c r="H25" s="38"/>
    </row>
    <row r="26" spans="1:124">
      <c r="D26" s="38"/>
      <c r="E26" s="38"/>
      <c r="F26" s="38"/>
      <c r="G26" s="38"/>
      <c r="H26" s="38"/>
    </row>
    <row r="27" spans="1:124">
      <c r="D27" s="38"/>
      <c r="E27" s="38"/>
      <c r="F27" s="38"/>
      <c r="G27" s="38"/>
      <c r="H27" s="38"/>
    </row>
    <row r="28" spans="1:124">
      <c r="D28" s="38"/>
      <c r="E28" s="38"/>
      <c r="F28" s="38"/>
      <c r="G28" s="38"/>
      <c r="H28" s="38"/>
    </row>
    <row r="29" spans="1:124">
      <c r="D29" s="38"/>
      <c r="E29" s="38"/>
      <c r="F29" s="38"/>
      <c r="G29" s="38"/>
      <c r="H29" s="38"/>
    </row>
    <row r="30" spans="1:124">
      <c r="D30" s="38"/>
      <c r="E30" s="38"/>
      <c r="F30" s="38"/>
      <c r="G30" s="38"/>
      <c r="H30" s="38"/>
    </row>
    <row r="31" spans="1:124">
      <c r="D31" s="38"/>
      <c r="E31" s="38"/>
      <c r="F31" s="38"/>
      <c r="G31" s="38"/>
      <c r="H31" s="38"/>
    </row>
    <row r="32" spans="1:124">
      <c r="D32" s="38"/>
      <c r="E32" s="38"/>
      <c r="F32" s="38"/>
      <c r="G32" s="38"/>
      <c r="H32" s="38"/>
    </row>
    <row r="33" spans="4:8">
      <c r="D33" s="38"/>
      <c r="E33" s="38"/>
      <c r="F33" s="38"/>
      <c r="G33" s="38"/>
      <c r="H33" s="38"/>
    </row>
    <row r="34" spans="4:8">
      <c r="D34" s="38"/>
      <c r="E34" s="38"/>
      <c r="F34" s="38"/>
      <c r="G34" s="38"/>
      <c r="H34" s="38"/>
    </row>
    <row r="35" spans="4:8">
      <c r="D35" s="38"/>
      <c r="E35" s="38"/>
      <c r="F35" s="38"/>
      <c r="G35" s="38"/>
      <c r="H35" s="38"/>
    </row>
    <row r="36" spans="4:8">
      <c r="D36" s="38"/>
      <c r="E36" s="38"/>
      <c r="F36" s="38"/>
      <c r="G36" s="38"/>
      <c r="H36" s="38"/>
    </row>
    <row r="37" spans="4:8">
      <c r="D37" s="38"/>
      <c r="E37" s="38"/>
      <c r="F37" s="38"/>
      <c r="G37" s="38"/>
      <c r="H37" s="38"/>
    </row>
    <row r="38" spans="4:8">
      <c r="D38" s="38"/>
      <c r="E38" s="38"/>
      <c r="F38" s="38"/>
      <c r="G38" s="38"/>
      <c r="H38" s="38"/>
    </row>
    <row r="39" spans="4:8">
      <c r="D39" s="38"/>
      <c r="E39" s="38"/>
      <c r="F39" s="38"/>
      <c r="G39" s="38"/>
      <c r="H39" s="38"/>
    </row>
    <row r="40" spans="4:8">
      <c r="D40" s="38"/>
      <c r="E40" s="38"/>
      <c r="F40" s="38"/>
      <c r="G40" s="38"/>
      <c r="H40" s="38"/>
    </row>
  </sheetData>
  <mergeCells count="19">
    <mergeCell ref="M4:M5"/>
    <mergeCell ref="R4:R5"/>
    <mergeCell ref="W4:W5"/>
    <mergeCell ref="AB4:AB5"/>
    <mergeCell ref="AG4:AG5"/>
    <mergeCell ref="AH4:AK4"/>
    <mergeCell ref="N4:Q4"/>
    <mergeCell ref="AM4:AP4"/>
    <mergeCell ref="S4:V4"/>
    <mergeCell ref="X4:AA4"/>
    <mergeCell ref="AC4:AF4"/>
    <mergeCell ref="AL4:AL5"/>
    <mergeCell ref="AQ4:AQ5"/>
    <mergeCell ref="A4:A5"/>
    <mergeCell ref="I4:L4"/>
    <mergeCell ref="D4:G4"/>
    <mergeCell ref="B4:B5"/>
    <mergeCell ref="C4:C5"/>
    <mergeCell ref="H4:H5"/>
  </mergeCells>
  <phoneticPr fontId="22" type="noConversion"/>
  <hyperlinks>
    <hyperlink ref="A1" location="'1'!A1" display="до змісту"/>
  </hyperlinks>
  <printOptions horizontalCentered="1" verticalCentered="1"/>
  <pageMargins left="0.15748031496062992" right="0.31496062992125984" top="0.98425196850393704" bottom="0.98425196850393704" header="0.51181102362204722" footer="0.51181102362204722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1</vt:lpstr>
      <vt:lpstr>1.1</vt:lpstr>
      <vt:lpstr>'1'!Область_друку</vt:lpstr>
      <vt:lpstr>'1.1'!Область_друку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Туча Ольга Миколаївна</dc:creator>
  <cp:lastModifiedBy>Охріменко Людмила Василівна</cp:lastModifiedBy>
  <cp:lastPrinted>2024-09-26T12:29:43Z</cp:lastPrinted>
  <dcterms:created xsi:type="dcterms:W3CDTF">2015-06-24T07:46:12Z</dcterms:created>
  <dcterms:modified xsi:type="dcterms:W3CDTF">2024-09-26T12:30:09Z</dcterms:modified>
</cp:coreProperties>
</file>