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EX_SEC_STATISTICS\PB\ВИДАННЯ\2024\2_кв та 2023_уточ._розміщ_USD\"/>
    </mc:Choice>
  </mc:AlternateContent>
  <bookViews>
    <workbookView xWindow="0" yWindow="0" windowWidth="19200" windowHeight="6888" tabRatio="393"/>
  </bookViews>
  <sheets>
    <sheet name="1" sheetId="3" r:id="rId1"/>
    <sheet name="1.1" sheetId="18" r:id="rId2"/>
    <sheet name="1.2" sheetId="19" r:id="rId3"/>
    <sheet name="1.3" sheetId="20" r:id="rId4"/>
    <sheet name="1.4" sheetId="2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'1'!$B$1:$G$11</definedName>
    <definedName name="_xlnm.Print_Area" localSheetId="1">'1.1'!$A$2:$AG$42</definedName>
    <definedName name="_xlnm.Print_Area" localSheetId="2">'1.2'!$A$2:$AG$42</definedName>
    <definedName name="_xlnm.Print_Area" localSheetId="3">'1.3'!$A$2:$AG$41</definedName>
    <definedName name="_xlnm.Print_Area" localSheetId="4">'1.4'!$A$2:$AG$44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G7" i="18" l="1"/>
  <c r="A44" i="21" l="1"/>
  <c r="A41" i="20"/>
  <c r="AG31" i="18"/>
  <c r="A42" i="19" l="1"/>
  <c r="A41" i="18"/>
  <c r="A42" i="18"/>
  <c r="T7" i="19" l="1"/>
  <c r="B11" i="3" l="1"/>
  <c r="B10" i="21" l="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G23" i="20"/>
  <c r="AC5" i="20"/>
  <c r="AG27" i="18" l="1"/>
  <c r="T8" i="18"/>
  <c r="AG8" i="21" l="1"/>
  <c r="AG9" i="21"/>
  <c r="AG11" i="21"/>
  <c r="AG12" i="21"/>
  <c r="AG13" i="21"/>
  <c r="AG14" i="21"/>
  <c r="AG15" i="21"/>
  <c r="AG16" i="21"/>
  <c r="AG17" i="21"/>
  <c r="AG18" i="21"/>
  <c r="AG19" i="21"/>
  <c r="AG20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34" i="21"/>
  <c r="AG35" i="21"/>
  <c r="AG36" i="21"/>
  <c r="AG37" i="21"/>
  <c r="AG38" i="21"/>
  <c r="AG7" i="21"/>
  <c r="AG18" i="20"/>
  <c r="AG9" i="20"/>
  <c r="AG10" i="20"/>
  <c r="AG11" i="20"/>
  <c r="AG12" i="20"/>
  <c r="AG13" i="20"/>
  <c r="AG14" i="20"/>
  <c r="AG15" i="20"/>
  <c r="AG16" i="20"/>
  <c r="AG17" i="20"/>
  <c r="AG19" i="20"/>
  <c r="AG20" i="20"/>
  <c r="AG21" i="20"/>
  <c r="AG22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8" i="20"/>
  <c r="AG9" i="19"/>
  <c r="AG10" i="19"/>
  <c r="AG11" i="19"/>
  <c r="AG12" i="19"/>
  <c r="AG16" i="19"/>
  <c r="AG14" i="19"/>
  <c r="AG17" i="19"/>
  <c r="AG13" i="19"/>
  <c r="AG20" i="19"/>
  <c r="AG15" i="19"/>
  <c r="AG18" i="19"/>
  <c r="AG19" i="19"/>
  <c r="AG21" i="19"/>
  <c r="AG23" i="19"/>
  <c r="AG22" i="19"/>
  <c r="AG24" i="19"/>
  <c r="AG27" i="19"/>
  <c r="AG26" i="19"/>
  <c r="AG25" i="19"/>
  <c r="AG28" i="19"/>
  <c r="AG29" i="19"/>
  <c r="AG30" i="19"/>
  <c r="AG31" i="19"/>
  <c r="AG32" i="19"/>
  <c r="AG33" i="19"/>
  <c r="AG34" i="19"/>
  <c r="AG35" i="19"/>
  <c r="AG36" i="19"/>
  <c r="AG7" i="19"/>
  <c r="AG9" i="18" l="1"/>
  <c r="AG10" i="18"/>
  <c r="AG12" i="18"/>
  <c r="AG13" i="18"/>
  <c r="AG11" i="18"/>
  <c r="AG14" i="18"/>
  <c r="AG15" i="18"/>
  <c r="AG16" i="18"/>
  <c r="AG18" i="18"/>
  <c r="AG17" i="18"/>
  <c r="AG20" i="18"/>
  <c r="AG19" i="18"/>
  <c r="AG21" i="18"/>
  <c r="AG22" i="18"/>
  <c r="AG23" i="18"/>
  <c r="AG24" i="18"/>
  <c r="AG25" i="18"/>
  <c r="AG26" i="18"/>
  <c r="AG28" i="18"/>
  <c r="AG29" i="18"/>
  <c r="AG30" i="18"/>
  <c r="AG33" i="18"/>
  <c r="AG32" i="18"/>
  <c r="AG34" i="18"/>
  <c r="AG35" i="18"/>
  <c r="AG36" i="18"/>
  <c r="AF11" i="19" l="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B21" i="21"/>
  <c r="AF8" i="21" l="1"/>
  <c r="AF9" i="21"/>
  <c r="AF11" i="21"/>
  <c r="AF12" i="21"/>
  <c r="AF13" i="21"/>
  <c r="AF14" i="21"/>
  <c r="AF15" i="21"/>
  <c r="AF16" i="21"/>
  <c r="AF17" i="21"/>
  <c r="AF18" i="21"/>
  <c r="AF19" i="21"/>
  <c r="AF20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F37" i="21"/>
  <c r="AF38" i="21"/>
  <c r="AF7" i="21"/>
  <c r="AF11" i="20" l="1"/>
  <c r="AF16" i="20"/>
  <c r="AF9" i="20" l="1"/>
  <c r="AF10" i="20"/>
  <c r="AF12" i="20"/>
  <c r="AF13" i="20"/>
  <c r="AF14" i="20"/>
  <c r="AF15" i="20"/>
  <c r="AF17" i="20"/>
  <c r="AF18" i="20"/>
  <c r="AF19" i="20"/>
  <c r="AF20" i="20"/>
  <c r="AF21" i="20"/>
  <c r="AF22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8" i="20"/>
  <c r="AE16" i="20"/>
  <c r="AD16" i="20"/>
  <c r="AC16" i="20"/>
  <c r="AB16" i="20"/>
  <c r="AA16" i="20"/>
  <c r="Z16" i="20"/>
  <c r="Y16" i="20"/>
  <c r="X16" i="20"/>
  <c r="W16" i="20"/>
  <c r="V16" i="20"/>
  <c r="U16" i="20"/>
  <c r="B16" i="20"/>
  <c r="AF36" i="19"/>
  <c r="AE34" i="19"/>
  <c r="AF9" i="19"/>
  <c r="AF10" i="19"/>
  <c r="AF12" i="19"/>
  <c r="AF14" i="19"/>
  <c r="AF16" i="19"/>
  <c r="AF17" i="19"/>
  <c r="AF13" i="19"/>
  <c r="AF20" i="19"/>
  <c r="AF15" i="19"/>
  <c r="AF18" i="19"/>
  <c r="AF19" i="19"/>
  <c r="AF21" i="19"/>
  <c r="AF23" i="19"/>
  <c r="AF22" i="19"/>
  <c r="AF24" i="19"/>
  <c r="AF27" i="19"/>
  <c r="AF26" i="19"/>
  <c r="AF25" i="19"/>
  <c r="AF28" i="19"/>
  <c r="AF29" i="19"/>
  <c r="AF30" i="19"/>
  <c r="AF31" i="19"/>
  <c r="AF32" i="19"/>
  <c r="AF33" i="19"/>
  <c r="AF34" i="19"/>
  <c r="AF35" i="19"/>
  <c r="AF7" i="19"/>
  <c r="S8" i="19"/>
  <c r="AG8" i="19" s="1"/>
  <c r="S8" i="18"/>
  <c r="AG8" i="18" s="1"/>
  <c r="AF9" i="18" l="1"/>
  <c r="AF13" i="18"/>
  <c r="AF12" i="18"/>
  <c r="AF14" i="18"/>
  <c r="AF11" i="18"/>
  <c r="AF10" i="18"/>
  <c r="AF17" i="18"/>
  <c r="AF15" i="18"/>
  <c r="AF20" i="18"/>
  <c r="AF21" i="18"/>
  <c r="AF16" i="18"/>
  <c r="AF22" i="18"/>
  <c r="AF18" i="18"/>
  <c r="AF19" i="18"/>
  <c r="AF25" i="18"/>
  <c r="AF23" i="18"/>
  <c r="AF24" i="18"/>
  <c r="AF28" i="18"/>
  <c r="AF26" i="18"/>
  <c r="AF33" i="18"/>
  <c r="AF34" i="18"/>
  <c r="AF30" i="18"/>
  <c r="AF32" i="18"/>
  <c r="AF27" i="18"/>
  <c r="AF29" i="18"/>
  <c r="AF31" i="18"/>
  <c r="AF35" i="18"/>
  <c r="AF36" i="18"/>
  <c r="AF7" i="18"/>
  <c r="AB23" i="20" l="1"/>
  <c r="AA23" i="20" l="1"/>
  <c r="AC23" i="20"/>
  <c r="AE7" i="18"/>
  <c r="AE30" i="19" l="1"/>
  <c r="R8" i="19"/>
  <c r="AF8" i="19" s="1"/>
  <c r="AE18" i="21" l="1"/>
  <c r="AE19" i="20"/>
  <c r="AE8" i="21"/>
  <c r="AE9" i="21"/>
  <c r="AE11" i="21"/>
  <c r="AE12" i="21"/>
  <c r="AE13" i="21"/>
  <c r="AE14" i="21"/>
  <c r="AE15" i="21"/>
  <c r="AE16" i="21"/>
  <c r="AE17" i="21"/>
  <c r="AE19" i="21"/>
  <c r="AE20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7" i="21"/>
  <c r="AE9" i="20"/>
  <c r="AE10" i="20"/>
  <c r="AE11" i="20"/>
  <c r="AE12" i="20"/>
  <c r="AE13" i="20"/>
  <c r="AE14" i="20"/>
  <c r="AE15" i="20"/>
  <c r="AE17" i="20"/>
  <c r="AE18" i="20"/>
  <c r="AE20" i="20"/>
  <c r="AE21" i="20"/>
  <c r="AE22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8" i="20"/>
  <c r="AE35" i="19"/>
  <c r="Q8" i="19"/>
  <c r="AE8" i="19" s="1"/>
  <c r="AE10" i="19"/>
  <c r="AE9" i="19"/>
  <c r="AE12" i="19"/>
  <c r="AE13" i="19"/>
  <c r="AE14" i="19"/>
  <c r="AE17" i="19"/>
  <c r="AE19" i="19"/>
  <c r="AE20" i="19"/>
  <c r="AE21" i="19"/>
  <c r="AE15" i="19"/>
  <c r="AE24" i="19"/>
  <c r="AE23" i="19"/>
  <c r="AE22" i="19"/>
  <c r="AE16" i="19"/>
  <c r="AE18" i="19"/>
  <c r="AE11" i="19"/>
  <c r="AE26" i="19"/>
  <c r="AE27" i="19"/>
  <c r="AE28" i="19"/>
  <c r="AE29" i="19"/>
  <c r="AE25" i="19"/>
  <c r="AE32" i="19"/>
  <c r="AE31" i="19"/>
  <c r="AE33" i="19"/>
  <c r="AE36" i="19"/>
  <c r="AE7" i="19"/>
  <c r="AE36" i="18" l="1"/>
  <c r="R8" i="18"/>
  <c r="AF8" i="18" s="1"/>
  <c r="AE9" i="18" l="1"/>
  <c r="AE13" i="18"/>
  <c r="AE14" i="18"/>
  <c r="AE12" i="18"/>
  <c r="AE11" i="18"/>
  <c r="AE10" i="18"/>
  <c r="AE17" i="18"/>
  <c r="AE21" i="18"/>
  <c r="AE22" i="18"/>
  <c r="AE20" i="18"/>
  <c r="AE16" i="18"/>
  <c r="AE18" i="18"/>
  <c r="AE19" i="18"/>
  <c r="AE15" i="18"/>
  <c r="AE25" i="18"/>
  <c r="AE23" i="18"/>
  <c r="AE24" i="18"/>
  <c r="AE26" i="18"/>
  <c r="AE34" i="18"/>
  <c r="AE28" i="18"/>
  <c r="AE30" i="18"/>
  <c r="AE33" i="18"/>
  <c r="AE32" i="18"/>
  <c r="AE27" i="18"/>
  <c r="AE29" i="18"/>
  <c r="AE35" i="18"/>
  <c r="AE31" i="18"/>
  <c r="AD7" i="18" l="1"/>
  <c r="AD22" i="20"/>
  <c r="B7" i="21"/>
  <c r="A43" i="21"/>
  <c r="U38" i="21"/>
  <c r="V38" i="21"/>
  <c r="W38" i="21"/>
  <c r="X38" i="21"/>
  <c r="Y38" i="21"/>
  <c r="Z38" i="21"/>
  <c r="AA38" i="21"/>
  <c r="AB38" i="21"/>
  <c r="AC38" i="21"/>
  <c r="AD38" i="21"/>
  <c r="U35" i="21"/>
  <c r="V35" i="21"/>
  <c r="W35" i="21"/>
  <c r="X35" i="21"/>
  <c r="Y35" i="21"/>
  <c r="Z35" i="21"/>
  <c r="AA35" i="21"/>
  <c r="AB35" i="21"/>
  <c r="AC35" i="21"/>
  <c r="AD35" i="21"/>
  <c r="U36" i="21"/>
  <c r="V36" i="21"/>
  <c r="W36" i="21"/>
  <c r="X36" i="21"/>
  <c r="Y36" i="21"/>
  <c r="Z36" i="21"/>
  <c r="AA36" i="21"/>
  <c r="AB36" i="21"/>
  <c r="AC36" i="21"/>
  <c r="AD36" i="21"/>
  <c r="U32" i="21"/>
  <c r="V32" i="21"/>
  <c r="W32" i="21"/>
  <c r="X32" i="21"/>
  <c r="Y32" i="21"/>
  <c r="Z32" i="21"/>
  <c r="AA32" i="21"/>
  <c r="AB32" i="21"/>
  <c r="AC32" i="21"/>
  <c r="AD32" i="21"/>
  <c r="U33" i="21"/>
  <c r="V33" i="21"/>
  <c r="W33" i="21"/>
  <c r="X33" i="21"/>
  <c r="Y33" i="21"/>
  <c r="Z33" i="21"/>
  <c r="AA33" i="21"/>
  <c r="AB33" i="21"/>
  <c r="AC33" i="21"/>
  <c r="AD33" i="21"/>
  <c r="B38" i="21"/>
  <c r="B36" i="21"/>
  <c r="B35" i="21"/>
  <c r="B33" i="21"/>
  <c r="B32" i="21"/>
  <c r="B18" i="20"/>
  <c r="B15" i="20"/>
  <c r="B14" i="20"/>
  <c r="B12" i="20"/>
  <c r="B11" i="20"/>
  <c r="U18" i="20" l="1"/>
  <c r="V18" i="20"/>
  <c r="W18" i="20"/>
  <c r="X18" i="20"/>
  <c r="Y18" i="20"/>
  <c r="Z18" i="20"/>
  <c r="AA18" i="20"/>
  <c r="AB18" i="20"/>
  <c r="AC18" i="20"/>
  <c r="AD18" i="20"/>
  <c r="U14" i="20"/>
  <c r="V14" i="20"/>
  <c r="W14" i="20"/>
  <c r="X14" i="20"/>
  <c r="Y14" i="20"/>
  <c r="Z14" i="20"/>
  <c r="AA14" i="20"/>
  <c r="AB14" i="20"/>
  <c r="AC14" i="20"/>
  <c r="AD14" i="20"/>
  <c r="U15" i="20"/>
  <c r="V15" i="20"/>
  <c r="W15" i="20"/>
  <c r="X15" i="20"/>
  <c r="Y15" i="20"/>
  <c r="Z15" i="20"/>
  <c r="AA15" i="20"/>
  <c r="AB15" i="20"/>
  <c r="AC15" i="20"/>
  <c r="AD15" i="20"/>
  <c r="U11" i="20"/>
  <c r="V11" i="20"/>
  <c r="W11" i="20"/>
  <c r="X11" i="20"/>
  <c r="Y11" i="20"/>
  <c r="Z11" i="20"/>
  <c r="AA11" i="20"/>
  <c r="AB11" i="20"/>
  <c r="AC11" i="20"/>
  <c r="AD11" i="20"/>
  <c r="U12" i="20"/>
  <c r="V12" i="20"/>
  <c r="W12" i="20"/>
  <c r="X12" i="20"/>
  <c r="Y12" i="20"/>
  <c r="Z12" i="20"/>
  <c r="AA12" i="20"/>
  <c r="AB12" i="20"/>
  <c r="AC12" i="20"/>
  <c r="AD12" i="20"/>
  <c r="A41" i="19" l="1"/>
  <c r="A40" i="20"/>
  <c r="B8" i="20"/>
  <c r="B8" i="19" l="1"/>
  <c r="B7" i="19"/>
  <c r="H8" i="19"/>
  <c r="I8" i="19"/>
  <c r="J8" i="19"/>
  <c r="K8" i="19"/>
  <c r="L8" i="19"/>
  <c r="M8" i="19"/>
  <c r="N8" i="19"/>
  <c r="O8" i="19"/>
  <c r="P8" i="19"/>
  <c r="G8" i="19"/>
  <c r="B8" i="18"/>
  <c r="B7" i="18"/>
  <c r="AC8" i="19" l="1"/>
  <c r="AA8" i="19"/>
  <c r="Y8" i="19"/>
  <c r="W8" i="19"/>
  <c r="U8" i="19"/>
  <c r="AD8" i="19"/>
  <c r="AB8" i="19"/>
  <c r="Z8" i="19"/>
  <c r="X8" i="19"/>
  <c r="V8" i="19"/>
  <c r="H8" i="18"/>
  <c r="I8" i="18"/>
  <c r="J8" i="18"/>
  <c r="K8" i="18"/>
  <c r="L8" i="18"/>
  <c r="M8" i="18"/>
  <c r="N8" i="18"/>
  <c r="O8" i="18"/>
  <c r="P8" i="18"/>
  <c r="Q8" i="18"/>
  <c r="AE8" i="18" s="1"/>
  <c r="G8" i="18"/>
  <c r="Z8" i="18" l="1"/>
  <c r="V8" i="18"/>
  <c r="AB8" i="18"/>
  <c r="X8" i="18"/>
  <c r="AD8" i="18"/>
  <c r="AC8" i="18"/>
  <c r="AA8" i="18"/>
  <c r="Y8" i="18"/>
  <c r="W8" i="18"/>
  <c r="U8" i="18"/>
  <c r="AD7" i="21"/>
  <c r="V7" i="21"/>
  <c r="W7" i="21"/>
  <c r="X7" i="21"/>
  <c r="Y7" i="21"/>
  <c r="Z7" i="21"/>
  <c r="AA7" i="21"/>
  <c r="AB7" i="21"/>
  <c r="AC7" i="21"/>
  <c r="U7" i="21"/>
  <c r="AB8" i="20"/>
  <c r="AC8" i="20"/>
  <c r="AD8" i="20"/>
  <c r="V8" i="20" l="1"/>
  <c r="W8" i="20"/>
  <c r="X8" i="20"/>
  <c r="Y8" i="20"/>
  <c r="Z8" i="20"/>
  <c r="AA8" i="20"/>
  <c r="U8" i="20"/>
  <c r="V7" i="19" l="1"/>
  <c r="W7" i="19"/>
  <c r="X7" i="19"/>
  <c r="Y7" i="19"/>
  <c r="Z7" i="19"/>
  <c r="AA7" i="19"/>
  <c r="AB7" i="19"/>
  <c r="AC7" i="19"/>
  <c r="AD7" i="19"/>
  <c r="U7" i="19"/>
  <c r="V7" i="18" l="1"/>
  <c r="W7" i="18"/>
  <c r="X7" i="18"/>
  <c r="Y7" i="18"/>
  <c r="Z7" i="18"/>
  <c r="AA7" i="18"/>
  <c r="AB7" i="18"/>
  <c r="AC7" i="18"/>
  <c r="U7" i="18"/>
  <c r="AD9" i="21" l="1"/>
  <c r="AD11" i="21"/>
  <c r="AD12" i="21"/>
  <c r="AD13" i="21"/>
  <c r="AD14" i="21"/>
  <c r="AD15" i="21"/>
  <c r="AD16" i="21"/>
  <c r="AD17" i="21"/>
  <c r="AD18" i="21"/>
  <c r="AD19" i="21"/>
  <c r="AD20" i="21"/>
  <c r="AD22" i="21"/>
  <c r="AD23" i="21"/>
  <c r="AD24" i="21"/>
  <c r="AD25" i="21"/>
  <c r="AD26" i="21"/>
  <c r="AD27" i="21"/>
  <c r="AD28" i="21"/>
  <c r="AD29" i="21"/>
  <c r="AD30" i="21"/>
  <c r="AD31" i="21"/>
  <c r="AD34" i="21"/>
  <c r="AD37" i="21"/>
  <c r="AD8" i="21"/>
  <c r="AD10" i="20"/>
  <c r="AD13" i="20"/>
  <c r="AD17" i="20"/>
  <c r="AD19" i="20"/>
  <c r="AD20" i="20"/>
  <c r="AD21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9" i="20"/>
  <c r="AD33" i="19"/>
  <c r="AD9" i="19"/>
  <c r="AD12" i="19"/>
  <c r="AD13" i="19"/>
  <c r="AD17" i="19"/>
  <c r="AD14" i="19"/>
  <c r="AD19" i="19"/>
  <c r="AD21" i="19"/>
  <c r="AD36" i="19"/>
  <c r="AD20" i="19"/>
  <c r="AD15" i="19"/>
  <c r="AD24" i="19"/>
  <c r="AD23" i="19"/>
  <c r="AD16" i="19"/>
  <c r="AD22" i="19"/>
  <c r="AD11" i="19"/>
  <c r="AD18" i="19"/>
  <c r="AD26" i="19"/>
  <c r="AD28" i="19"/>
  <c r="AD27" i="19"/>
  <c r="AD29" i="19"/>
  <c r="AD25" i="19"/>
  <c r="AD30" i="19"/>
  <c r="AD32" i="19"/>
  <c r="AD34" i="19"/>
  <c r="AD31" i="19"/>
  <c r="AD35" i="19"/>
  <c r="AD10" i="19"/>
  <c r="AD13" i="18" l="1"/>
  <c r="AD12" i="18"/>
  <c r="AD14" i="18"/>
  <c r="AD11" i="18"/>
  <c r="AD18" i="18"/>
  <c r="AD10" i="18"/>
  <c r="AD17" i="18"/>
  <c r="AD22" i="18"/>
  <c r="AD36" i="18"/>
  <c r="AD15" i="18"/>
  <c r="AD21" i="18"/>
  <c r="AD20" i="18"/>
  <c r="AD16" i="18"/>
  <c r="AD19" i="18"/>
  <c r="AD25" i="18"/>
  <c r="AD23" i="18"/>
  <c r="AD24" i="18"/>
  <c r="AD34" i="18"/>
  <c r="AD26" i="18"/>
  <c r="AD28" i="18"/>
  <c r="AD30" i="18"/>
  <c r="AD33" i="18"/>
  <c r="AD27" i="18"/>
  <c r="AD32" i="18"/>
  <c r="AD29" i="18"/>
  <c r="AD31" i="18"/>
  <c r="AD35" i="18"/>
  <c r="AD9" i="18"/>
  <c r="AC29" i="18" l="1"/>
  <c r="AC31" i="18"/>
  <c r="AC35" i="18"/>
  <c r="AC24" i="20" l="1"/>
  <c r="AC17" i="20"/>
  <c r="AC23" i="19"/>
  <c r="AC35" i="19"/>
  <c r="AC8" i="21" l="1"/>
  <c r="AC9" i="21"/>
  <c r="AC11" i="21"/>
  <c r="AC12" i="21"/>
  <c r="AC13" i="21"/>
  <c r="AC14" i="21"/>
  <c r="AC15" i="21"/>
  <c r="AC16" i="21"/>
  <c r="AC17" i="21"/>
  <c r="AC18" i="21"/>
  <c r="AC19" i="21"/>
  <c r="AC20" i="21"/>
  <c r="AC22" i="21"/>
  <c r="AC23" i="21"/>
  <c r="AC24" i="21"/>
  <c r="AC25" i="21"/>
  <c r="AC26" i="21"/>
  <c r="AC27" i="21"/>
  <c r="AC28" i="21"/>
  <c r="AC29" i="21"/>
  <c r="AC30" i="21"/>
  <c r="AC31" i="21"/>
  <c r="AC34" i="21"/>
  <c r="AC37" i="21"/>
  <c r="AC9" i="20"/>
  <c r="AC10" i="20"/>
  <c r="AC13" i="20"/>
  <c r="AC19" i="20"/>
  <c r="AC20" i="20"/>
  <c r="AC21" i="20"/>
  <c r="AC22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9" i="19" l="1"/>
  <c r="AC12" i="19"/>
  <c r="AC13" i="19"/>
  <c r="AC14" i="19"/>
  <c r="AC17" i="19"/>
  <c r="AC19" i="19"/>
  <c r="AC36" i="19"/>
  <c r="AC20" i="19"/>
  <c r="AC21" i="19"/>
  <c r="AC24" i="19"/>
  <c r="AC15" i="19"/>
  <c r="AC22" i="19"/>
  <c r="AC16" i="19"/>
  <c r="AC26" i="19"/>
  <c r="AC18" i="19"/>
  <c r="AC11" i="19"/>
  <c r="AC28" i="19"/>
  <c r="AC27" i="19"/>
  <c r="AC25" i="19"/>
  <c r="AC29" i="19"/>
  <c r="AC30" i="19"/>
  <c r="AC34" i="19"/>
  <c r="AC32" i="19"/>
  <c r="AC31" i="19"/>
  <c r="AC33" i="19"/>
  <c r="AC10" i="19"/>
  <c r="AC13" i="18"/>
  <c r="AC12" i="18"/>
  <c r="AC14" i="18"/>
  <c r="AC11" i="18"/>
  <c r="AC18" i="18"/>
  <c r="AC10" i="18"/>
  <c r="AC17" i="18"/>
  <c r="AC22" i="18"/>
  <c r="AC36" i="18"/>
  <c r="AC15" i="18"/>
  <c r="AC21" i="18"/>
  <c r="AC20" i="18"/>
  <c r="AC16" i="18"/>
  <c r="AC19" i="18"/>
  <c r="AC25" i="18"/>
  <c r="AC23" i="18"/>
  <c r="AC24" i="18"/>
  <c r="AC34" i="18"/>
  <c r="AC26" i="18"/>
  <c r="AC28" i="18"/>
  <c r="AC30" i="18"/>
  <c r="AC33" i="18"/>
  <c r="AC27" i="18"/>
  <c r="AC32" i="18"/>
  <c r="AC9" i="18"/>
  <c r="AB18" i="21" l="1"/>
  <c r="AB8" i="21" l="1"/>
  <c r="AB9" i="21"/>
  <c r="AB11" i="21"/>
  <c r="AB12" i="21"/>
  <c r="AB13" i="21"/>
  <c r="AB14" i="21"/>
  <c r="AB15" i="21"/>
  <c r="AB16" i="21"/>
  <c r="AB17" i="21"/>
  <c r="AB19" i="21"/>
  <c r="AB20" i="21"/>
  <c r="AB22" i="21"/>
  <c r="AB23" i="21"/>
  <c r="AB24" i="21"/>
  <c r="AB25" i="21"/>
  <c r="AB26" i="21"/>
  <c r="AB27" i="21"/>
  <c r="AB28" i="21"/>
  <c r="AB29" i="21"/>
  <c r="AB30" i="21"/>
  <c r="AB31" i="21"/>
  <c r="AB34" i="21"/>
  <c r="AB37" i="21"/>
  <c r="AB36" i="18"/>
  <c r="AB21" i="20" l="1"/>
  <c r="AB9" i="20"/>
  <c r="AB10" i="20"/>
  <c r="AB13" i="20"/>
  <c r="AB17" i="20"/>
  <c r="AB19" i="20"/>
  <c r="AB20" i="20"/>
  <c r="AB22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17" i="19"/>
  <c r="AA14" i="19"/>
  <c r="AB13" i="19"/>
  <c r="AB9" i="19"/>
  <c r="AB12" i="19"/>
  <c r="AB19" i="19"/>
  <c r="AB36" i="19"/>
  <c r="AB14" i="19"/>
  <c r="AB20" i="19"/>
  <c r="AB21" i="19"/>
  <c r="AB23" i="19"/>
  <c r="AB15" i="19"/>
  <c r="AB24" i="19"/>
  <c r="AB22" i="19"/>
  <c r="AB16" i="19"/>
  <c r="AB18" i="19"/>
  <c r="AB26" i="19"/>
  <c r="AB11" i="19"/>
  <c r="AB28" i="19"/>
  <c r="AB27" i="19"/>
  <c r="AB25" i="19"/>
  <c r="AB29" i="19"/>
  <c r="AB30" i="19"/>
  <c r="AB34" i="19"/>
  <c r="AB32" i="19"/>
  <c r="AB31" i="19"/>
  <c r="AB33" i="19"/>
  <c r="AB35" i="19"/>
  <c r="AB10" i="19"/>
  <c r="AA10" i="19"/>
  <c r="AB33" i="18"/>
  <c r="AB9" i="18"/>
  <c r="AB14" i="18"/>
  <c r="AB11" i="18"/>
  <c r="AB12" i="18"/>
  <c r="AB10" i="18"/>
  <c r="AB15" i="18"/>
  <c r="AB18" i="18"/>
  <c r="AB17" i="18"/>
  <c r="AB20" i="18"/>
  <c r="AB16" i="18"/>
  <c r="AB22" i="18"/>
  <c r="AB21" i="18"/>
  <c r="AB19" i="18"/>
  <c r="AB25" i="18"/>
  <c r="AB23" i="18"/>
  <c r="AB24" i="18"/>
  <c r="AB28" i="18"/>
  <c r="AB26" i="18"/>
  <c r="AB27" i="18"/>
  <c r="AB30" i="18"/>
  <c r="AB34" i="18"/>
  <c r="AB31" i="18"/>
  <c r="AB32" i="18"/>
  <c r="AB29" i="18"/>
  <c r="AB35" i="18"/>
  <c r="AB13" i="18"/>
  <c r="A42" i="21" l="1"/>
  <c r="A39" i="20"/>
  <c r="A40" i="19"/>
  <c r="A40" i="18"/>
  <c r="Z31" i="18" l="1"/>
  <c r="AA31" i="18" l="1"/>
  <c r="Z34" i="18"/>
  <c r="Y34" i="18"/>
  <c r="AA8" i="21" l="1"/>
  <c r="AA9" i="21"/>
  <c r="AA11" i="21"/>
  <c r="AA12" i="21"/>
  <c r="AA13" i="21"/>
  <c r="AA14" i="21"/>
  <c r="AA15" i="21"/>
  <c r="AA16" i="21"/>
  <c r="AA17" i="21"/>
  <c r="AA18" i="21"/>
  <c r="AA19" i="21"/>
  <c r="AA20" i="21"/>
  <c r="AA22" i="21"/>
  <c r="AA23" i="21"/>
  <c r="AA24" i="21"/>
  <c r="AA25" i="21"/>
  <c r="AA26" i="21"/>
  <c r="AA27" i="21"/>
  <c r="AA28" i="21"/>
  <c r="AA29" i="21"/>
  <c r="AA30" i="21"/>
  <c r="AA31" i="21"/>
  <c r="AA34" i="21"/>
  <c r="AA37" i="21"/>
  <c r="AA9" i="20"/>
  <c r="AA10" i="20"/>
  <c r="AA13" i="20"/>
  <c r="AA17" i="20"/>
  <c r="AA19" i="20"/>
  <c r="AA20" i="20"/>
  <c r="AA21" i="20"/>
  <c r="AA22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9" i="19"/>
  <c r="AA13" i="19"/>
  <c r="AA12" i="19"/>
  <c r="AA36" i="19"/>
  <c r="AA20" i="19"/>
  <c r="AA19" i="19"/>
  <c r="AA17" i="19"/>
  <c r="AA21" i="19"/>
  <c r="AA23" i="19"/>
  <c r="AA24" i="19"/>
  <c r="AA15" i="19"/>
  <c r="AA22" i="19"/>
  <c r="AA16" i="19"/>
  <c r="AA18" i="19"/>
  <c r="AA26" i="19"/>
  <c r="AA11" i="19"/>
  <c r="AA28" i="19"/>
  <c r="AA27" i="19"/>
  <c r="AA25" i="19"/>
  <c r="AA29" i="19"/>
  <c r="AA30" i="19"/>
  <c r="AA34" i="19"/>
  <c r="AA32" i="19"/>
  <c r="AA31" i="19"/>
  <c r="AA33" i="19"/>
  <c r="AA35" i="19"/>
  <c r="AA13" i="18" l="1"/>
  <c r="AA9" i="18"/>
  <c r="AA11" i="18"/>
  <c r="AA14" i="18"/>
  <c r="AA12" i="18"/>
  <c r="AA10" i="18"/>
  <c r="AA18" i="18"/>
  <c r="AA21" i="18"/>
  <c r="AA16" i="18"/>
  <c r="AA17" i="18"/>
  <c r="AA15" i="18"/>
  <c r="AA20" i="18"/>
  <c r="AA36" i="18"/>
  <c r="AA19" i="18"/>
  <c r="AA22" i="18"/>
  <c r="AA25" i="18"/>
  <c r="AA24" i="18"/>
  <c r="AA23" i="18"/>
  <c r="AA26" i="18"/>
  <c r="AA28" i="18"/>
  <c r="AA27" i="18"/>
  <c r="AA30" i="18"/>
  <c r="AA34" i="18"/>
  <c r="AA29" i="18"/>
  <c r="AA33" i="18"/>
  <c r="AA32" i="18"/>
  <c r="AA35" i="18"/>
  <c r="Z33" i="19" l="1"/>
  <c r="Y31" i="18" l="1"/>
  <c r="Z8" i="21"/>
  <c r="Z9" i="21"/>
  <c r="Z11" i="21"/>
  <c r="Z12" i="21"/>
  <c r="Z13" i="21"/>
  <c r="Z14" i="21"/>
  <c r="Z15" i="21"/>
  <c r="Z16" i="21"/>
  <c r="Z17" i="21"/>
  <c r="Z18" i="21"/>
  <c r="Z19" i="21"/>
  <c r="Z20" i="21"/>
  <c r="Z22" i="21"/>
  <c r="Z23" i="21"/>
  <c r="Z24" i="21"/>
  <c r="Z25" i="21"/>
  <c r="Z26" i="21"/>
  <c r="Z27" i="21"/>
  <c r="Z28" i="21"/>
  <c r="Z29" i="21"/>
  <c r="Z30" i="21"/>
  <c r="Z31" i="21"/>
  <c r="Z34" i="21"/>
  <c r="Z37" i="21"/>
  <c r="Z9" i="20"/>
  <c r="Z10" i="20"/>
  <c r="Z13" i="20"/>
  <c r="Z17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10" i="19"/>
  <c r="Z9" i="19"/>
  <c r="Z19" i="19"/>
  <c r="Z13" i="19"/>
  <c r="Z12" i="19"/>
  <c r="Z17" i="19"/>
  <c r="Z36" i="19"/>
  <c r="Z15" i="19"/>
  <c r="Z21" i="19"/>
  <c r="Z20" i="19"/>
  <c r="Z14" i="19"/>
  <c r="Z23" i="19"/>
  <c r="Z24" i="19"/>
  <c r="Z16" i="19"/>
  <c r="Z11" i="19"/>
  <c r="Z18" i="19"/>
  <c r="Z26" i="19"/>
  <c r="Z22" i="19"/>
  <c r="Z27" i="19"/>
  <c r="Z28" i="19"/>
  <c r="Z25" i="19"/>
  <c r="Z30" i="19"/>
  <c r="Z29" i="19"/>
  <c r="Z34" i="19"/>
  <c r="Z32" i="19"/>
  <c r="Z31" i="19"/>
  <c r="Z35" i="19"/>
  <c r="Z20" i="18"/>
  <c r="Z13" i="18"/>
  <c r="Z9" i="18"/>
  <c r="Z11" i="18"/>
  <c r="Z12" i="18"/>
  <c r="Z14" i="18"/>
  <c r="Z10" i="18"/>
  <c r="Z21" i="18"/>
  <c r="Z16" i="18"/>
  <c r="Z18" i="18"/>
  <c r="Z17" i="18"/>
  <c r="Z15" i="18"/>
  <c r="Z36" i="18"/>
  <c r="Z25" i="18"/>
  <c r="Z22" i="18"/>
  <c r="Z19" i="18"/>
  <c r="Z24" i="18"/>
  <c r="Z23" i="18"/>
  <c r="Z26" i="18"/>
  <c r="Z27" i="18"/>
  <c r="Z30" i="18"/>
  <c r="Z28" i="18"/>
  <c r="Z33" i="18"/>
  <c r="Z29" i="18"/>
  <c r="Z32" i="18"/>
  <c r="Z35" i="18"/>
  <c r="W18" i="21"/>
  <c r="A41" i="21"/>
  <c r="A40" i="21"/>
  <c r="B37" i="21"/>
  <c r="B34" i="21"/>
  <c r="B31" i="21"/>
  <c r="B30" i="21"/>
  <c r="B29" i="21"/>
  <c r="B28" i="21"/>
  <c r="B27" i="21"/>
  <c r="B26" i="21"/>
  <c r="B25" i="21"/>
  <c r="B24" i="21"/>
  <c r="B23" i="21"/>
  <c r="B22" i="21"/>
  <c r="B20" i="21"/>
  <c r="B19" i="21"/>
  <c r="B18" i="21"/>
  <c r="B17" i="21"/>
  <c r="B16" i="21"/>
  <c r="B15" i="21"/>
  <c r="B14" i="21"/>
  <c r="B13" i="21"/>
  <c r="B12" i="21"/>
  <c r="B11" i="21"/>
  <c r="B9" i="21"/>
  <c r="B8" i="21"/>
  <c r="B5" i="21"/>
  <c r="A5" i="21"/>
  <c r="AC4" i="21"/>
  <c r="A4" i="21"/>
  <c r="A3" i="21"/>
  <c r="A2" i="21"/>
  <c r="A1" i="21"/>
  <c r="A38" i="20"/>
  <c r="A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7" i="20"/>
  <c r="B13" i="20"/>
  <c r="B10" i="20"/>
  <c r="B9" i="20"/>
  <c r="A6" i="20"/>
  <c r="B6" i="20"/>
  <c r="A4" i="20"/>
  <c r="A3" i="20"/>
  <c r="A2" i="20"/>
  <c r="A1" i="20"/>
  <c r="B35" i="19"/>
  <c r="B31" i="19"/>
  <c r="B33" i="19"/>
  <c r="B32" i="19"/>
  <c r="B34" i="19"/>
  <c r="B29" i="19"/>
  <c r="B30" i="19"/>
  <c r="B25" i="19"/>
  <c r="B28" i="19"/>
  <c r="B27" i="19"/>
  <c r="B22" i="19"/>
  <c r="B26" i="19"/>
  <c r="B18" i="19"/>
  <c r="B11" i="19"/>
  <c r="B16" i="19"/>
  <c r="B24" i="19"/>
  <c r="B23" i="19"/>
  <c r="B14" i="19"/>
  <c r="B20" i="19"/>
  <c r="B21" i="19"/>
  <c r="B15" i="19"/>
  <c r="B36" i="19"/>
  <c r="B17" i="19"/>
  <c r="B12" i="19"/>
  <c r="B13" i="19"/>
  <c r="B19" i="19"/>
  <c r="B9" i="19"/>
  <c r="B10" i="19"/>
  <c r="B5" i="19"/>
  <c r="A5" i="19"/>
  <c r="A39" i="19"/>
  <c r="A38" i="19"/>
  <c r="AC4" i="19"/>
  <c r="A4" i="19"/>
  <c r="A3" i="19"/>
  <c r="A2" i="19"/>
  <c r="A1" i="19"/>
  <c r="A39" i="18"/>
  <c r="A38" i="18"/>
  <c r="B35" i="18"/>
  <c r="B31" i="18"/>
  <c r="B32" i="18"/>
  <c r="B29" i="18"/>
  <c r="B33" i="18"/>
  <c r="B28" i="18"/>
  <c r="B30" i="18"/>
  <c r="B34" i="18"/>
  <c r="B27" i="18"/>
  <c r="B26" i="18"/>
  <c r="B23" i="18"/>
  <c r="B24" i="18"/>
  <c r="B19" i="18"/>
  <c r="B22" i="18"/>
  <c r="B25" i="18"/>
  <c r="B20" i="18"/>
  <c r="B36" i="18"/>
  <c r="B15" i="18"/>
  <c r="B17" i="18"/>
  <c r="B18" i="18"/>
  <c r="B16" i="18"/>
  <c r="B21" i="18"/>
  <c r="B10" i="18"/>
  <c r="B14" i="18"/>
  <c r="B12" i="18"/>
  <c r="B11" i="18"/>
  <c r="B9" i="18"/>
  <c r="B13" i="18"/>
  <c r="B5" i="18"/>
  <c r="A5" i="18"/>
  <c r="AC4" i="18"/>
  <c r="A4" i="18"/>
  <c r="A3" i="18"/>
  <c r="A2" i="18"/>
  <c r="A1" i="18"/>
  <c r="B5" i="3"/>
  <c r="B4" i="3"/>
  <c r="B3" i="3"/>
  <c r="B2" i="3"/>
  <c r="B1" i="3"/>
  <c r="Y8" i="21"/>
  <c r="Y9" i="21"/>
  <c r="Y11" i="21"/>
  <c r="Y12" i="21"/>
  <c r="Y13" i="21"/>
  <c r="Y14" i="21"/>
  <c r="Y15" i="21"/>
  <c r="Y16" i="21"/>
  <c r="Y17" i="21"/>
  <c r="Y19" i="21"/>
  <c r="Y20" i="21"/>
  <c r="Y22" i="21"/>
  <c r="Y23" i="21"/>
  <c r="Y24" i="21"/>
  <c r="U25" i="21"/>
  <c r="Y25" i="21"/>
  <c r="Y26" i="21"/>
  <c r="Y27" i="21"/>
  <c r="Y28" i="21"/>
  <c r="Y29" i="21"/>
  <c r="Y30" i="21"/>
  <c r="Y31" i="21"/>
  <c r="Y34" i="21"/>
  <c r="Y37" i="21"/>
  <c r="Y9" i="20"/>
  <c r="Y10" i="20"/>
  <c r="Y13" i="20"/>
  <c r="Y17" i="20"/>
  <c r="Y19" i="20"/>
  <c r="Y20" i="20"/>
  <c r="Y21" i="20"/>
  <c r="V22" i="20"/>
  <c r="U22" i="20"/>
  <c r="Y22" i="20"/>
  <c r="Y23" i="20"/>
  <c r="Y24" i="20"/>
  <c r="U25" i="20"/>
  <c r="W25" i="20"/>
  <c r="Y26" i="20"/>
  <c r="X26" i="20"/>
  <c r="X27" i="20"/>
  <c r="Y27" i="20"/>
  <c r="V28" i="20"/>
  <c r="Y28" i="20"/>
  <c r="Y30" i="20"/>
  <c r="Y31" i="20"/>
  <c r="V32" i="20"/>
  <c r="Y32" i="20"/>
  <c r="Y34" i="20"/>
  <c r="Y35" i="20"/>
  <c r="Y36" i="20"/>
  <c r="Y9" i="19"/>
  <c r="Y19" i="19"/>
  <c r="Y13" i="19"/>
  <c r="Y12" i="19"/>
  <c r="Y17" i="19"/>
  <c r="Y36" i="19"/>
  <c r="Y15" i="19"/>
  <c r="Y20" i="19"/>
  <c r="Y14" i="19"/>
  <c r="Y23" i="19"/>
  <c r="Y24" i="19"/>
  <c r="Y16" i="19"/>
  <c r="Y11" i="19"/>
  <c r="Y18" i="19"/>
  <c r="Y26" i="19"/>
  <c r="Y22" i="19"/>
  <c r="Y27" i="19"/>
  <c r="Y28" i="19"/>
  <c r="Y25" i="19"/>
  <c r="Y30" i="19"/>
  <c r="Y29" i="19"/>
  <c r="Y34" i="19"/>
  <c r="Y32" i="19"/>
  <c r="Y33" i="19"/>
  <c r="Y31" i="19"/>
  <c r="Y35" i="19"/>
  <c r="Y13" i="18"/>
  <c r="Y9" i="18"/>
  <c r="Y11" i="18"/>
  <c r="Y12" i="18"/>
  <c r="Y14" i="18"/>
  <c r="Y10" i="18"/>
  <c r="Y21" i="18"/>
  <c r="Y16" i="18"/>
  <c r="Y18" i="18"/>
  <c r="Y17" i="18"/>
  <c r="Y15" i="18"/>
  <c r="Y36" i="18"/>
  <c r="Y20" i="18"/>
  <c r="Y25" i="18"/>
  <c r="Y22" i="18"/>
  <c r="Y19" i="18"/>
  <c r="Y24" i="18"/>
  <c r="Y23" i="18"/>
  <c r="Y26" i="18"/>
  <c r="Y27" i="18"/>
  <c r="Y30" i="18"/>
  <c r="Y28" i="18"/>
  <c r="Y33" i="18"/>
  <c r="Y29" i="18"/>
  <c r="Y32" i="18"/>
  <c r="Y35" i="18"/>
  <c r="U37" i="21" l="1"/>
  <c r="U29" i="21"/>
  <c r="V15" i="21"/>
  <c r="V37" i="21"/>
  <c r="U30" i="21"/>
  <c r="V29" i="21"/>
  <c r="U26" i="21"/>
  <c r="V25" i="21"/>
  <c r="U22" i="21"/>
  <c r="U10" i="20"/>
  <c r="U31" i="21"/>
  <c r="U27" i="21"/>
  <c r="U23" i="21"/>
  <c r="U19" i="21"/>
  <c r="V17" i="21"/>
  <c r="X15" i="21"/>
  <c r="X14" i="21"/>
  <c r="U13" i="21"/>
  <c r="X11" i="21"/>
  <c r="U34" i="21"/>
  <c r="V31" i="21"/>
  <c r="U28" i="21"/>
  <c r="V27" i="21"/>
  <c r="U24" i="21"/>
  <c r="V23" i="21"/>
  <c r="V19" i="21"/>
  <c r="X18" i="21"/>
  <c r="V9" i="21"/>
  <c r="U17" i="20"/>
  <c r="V36" i="20"/>
  <c r="X35" i="20"/>
  <c r="X34" i="20"/>
  <c r="W33" i="20"/>
  <c r="U33" i="20"/>
  <c r="W29" i="20"/>
  <c r="U29" i="20"/>
  <c r="V24" i="20"/>
  <c r="U20" i="20"/>
  <c r="U13" i="20"/>
  <c r="V10" i="20"/>
  <c r="U9" i="20"/>
  <c r="V34" i="21"/>
  <c r="V30" i="21"/>
  <c r="V28" i="21"/>
  <c r="V26" i="21"/>
  <c r="V24" i="21"/>
  <c r="V22" i="21"/>
  <c r="V20" i="21"/>
  <c r="X17" i="21"/>
  <c r="U16" i="21"/>
  <c r="U11" i="21"/>
  <c r="X9" i="21"/>
  <c r="U8" i="21"/>
  <c r="X36" i="20"/>
  <c r="U34" i="20"/>
  <c r="X32" i="20"/>
  <c r="X31" i="20"/>
  <c r="U30" i="20"/>
  <c r="X28" i="20"/>
  <c r="U26" i="20"/>
  <c r="X24" i="20"/>
  <c r="X23" i="20"/>
  <c r="U21" i="20"/>
  <c r="V20" i="20"/>
  <c r="U19" i="20"/>
  <c r="V17" i="20"/>
  <c r="V16" i="19"/>
  <c r="V30" i="19"/>
  <c r="V18" i="19"/>
  <c r="X16" i="19"/>
  <c r="X24" i="19"/>
  <c r="X23" i="19"/>
  <c r="U21" i="19"/>
  <c r="U32" i="19"/>
  <c r="V17" i="19"/>
  <c r="V34" i="19"/>
  <c r="X30" i="19"/>
  <c r="U26" i="19"/>
  <c r="V15" i="19"/>
  <c r="X17" i="19"/>
  <c r="X12" i="19"/>
  <c r="U13" i="19"/>
  <c r="X9" i="19"/>
  <c r="U10" i="19"/>
  <c r="W35" i="19"/>
  <c r="U35" i="19"/>
  <c r="W33" i="19"/>
  <c r="U33" i="19"/>
  <c r="X34" i="19"/>
  <c r="U29" i="19"/>
  <c r="X25" i="19"/>
  <c r="W28" i="19"/>
  <c r="U28" i="19"/>
  <c r="W22" i="19"/>
  <c r="U22" i="19"/>
  <c r="X18" i="19"/>
  <c r="U11" i="19"/>
  <c r="U23" i="19"/>
  <c r="U20" i="19"/>
  <c r="X15" i="19"/>
  <c r="U36" i="19"/>
  <c r="U9" i="19"/>
  <c r="V11" i="18"/>
  <c r="U32" i="18"/>
  <c r="U23" i="18"/>
  <c r="U18" i="18"/>
  <c r="U21" i="18"/>
  <c r="W14" i="18"/>
  <c r="U14" i="18"/>
  <c r="X11" i="18"/>
  <c r="U9" i="18"/>
  <c r="U31" i="18"/>
  <c r="X32" i="18"/>
  <c r="V32" i="18"/>
  <c r="U30" i="18"/>
  <c r="U19" i="18"/>
  <c r="U15" i="18"/>
  <c r="U25" i="18"/>
  <c r="U33" i="18"/>
  <c r="U27" i="18"/>
  <c r="U24" i="18"/>
  <c r="X19" i="18"/>
  <c r="V19" i="18"/>
  <c r="U22" i="18"/>
  <c r="X25" i="18"/>
  <c r="V25" i="18"/>
  <c r="X20" i="18"/>
  <c r="V20" i="18"/>
  <c r="U17" i="18"/>
  <c r="X18" i="18"/>
  <c r="V18" i="18"/>
  <c r="V13" i="18"/>
  <c r="W35" i="18"/>
  <c r="U35" i="18"/>
  <c r="U29" i="18"/>
  <c r="X33" i="18"/>
  <c r="V33" i="18"/>
  <c r="U28" i="18"/>
  <c r="X30" i="18"/>
  <c r="V30" i="18"/>
  <c r="U34" i="18"/>
  <c r="X27" i="18"/>
  <c r="V27" i="18"/>
  <c r="U26" i="18"/>
  <c r="X23" i="18"/>
  <c r="V23" i="18"/>
  <c r="U36" i="18"/>
  <c r="X15" i="18"/>
  <c r="V15" i="18"/>
  <c r="U16" i="18"/>
  <c r="X21" i="18"/>
  <c r="V21" i="18"/>
  <c r="X14" i="18"/>
  <c r="U12" i="18"/>
  <c r="X13" i="18"/>
  <c r="X33" i="19"/>
  <c r="X28" i="19"/>
  <c r="X22" i="19"/>
  <c r="W20" i="19"/>
  <c r="V20" i="19"/>
  <c r="W13" i="19"/>
  <c r="V13" i="19"/>
  <c r="Y10" i="19"/>
  <c r="X10" i="19"/>
  <c r="Y33" i="20"/>
  <c r="X33" i="20"/>
  <c r="Y25" i="20"/>
  <c r="X25" i="20"/>
  <c r="W22" i="20"/>
  <c r="X22" i="20"/>
  <c r="X31" i="21"/>
  <c r="W31" i="21"/>
  <c r="X27" i="21"/>
  <c r="W27" i="21"/>
  <c r="X35" i="18"/>
  <c r="X31" i="18"/>
  <c r="V31" i="18"/>
  <c r="X29" i="18"/>
  <c r="V29" i="18"/>
  <c r="X28" i="18"/>
  <c r="V28" i="18"/>
  <c r="X34" i="18"/>
  <c r="V34" i="18"/>
  <c r="X26" i="18"/>
  <c r="V26" i="18"/>
  <c r="X24" i="18"/>
  <c r="V24" i="18"/>
  <c r="X22" i="18"/>
  <c r="V22" i="18"/>
  <c r="X36" i="18"/>
  <c r="V36" i="18"/>
  <c r="X17" i="18"/>
  <c r="V17" i="18"/>
  <c r="X16" i="18"/>
  <c r="V16" i="18"/>
  <c r="X10" i="18"/>
  <c r="V10" i="18"/>
  <c r="U10" i="18"/>
  <c r="V14" i="18"/>
  <c r="X12" i="18"/>
  <c r="W11" i="18"/>
  <c r="U11" i="18"/>
  <c r="W13" i="18"/>
  <c r="U13" i="18"/>
  <c r="V35" i="19"/>
  <c r="U31" i="19"/>
  <c r="V33" i="19"/>
  <c r="X32" i="19"/>
  <c r="W34" i="19"/>
  <c r="U34" i="19"/>
  <c r="W30" i="19"/>
  <c r="U30" i="19"/>
  <c r="U25" i="19"/>
  <c r="V28" i="19"/>
  <c r="U27" i="19"/>
  <c r="V22" i="19"/>
  <c r="X26" i="19"/>
  <c r="W18" i="19"/>
  <c r="U18" i="19"/>
  <c r="W16" i="19"/>
  <c r="U16" i="19"/>
  <c r="U24" i="19"/>
  <c r="W23" i="19"/>
  <c r="V23" i="19"/>
  <c r="X20" i="19"/>
  <c r="Y21" i="19"/>
  <c r="X21" i="19"/>
  <c r="X13" i="19"/>
  <c r="W9" i="19"/>
  <c r="V9" i="19"/>
  <c r="W34" i="20"/>
  <c r="V34" i="20"/>
  <c r="X30" i="20"/>
  <c r="Y29" i="20"/>
  <c r="X29" i="20"/>
  <c r="W26" i="20"/>
  <c r="V26" i="20"/>
  <c r="X34" i="21"/>
  <c r="W34" i="21"/>
  <c r="X30" i="21"/>
  <c r="W30" i="21"/>
  <c r="X28" i="21"/>
  <c r="W28" i="21"/>
  <c r="X26" i="21"/>
  <c r="W26" i="21"/>
  <c r="X24" i="21"/>
  <c r="W24" i="21"/>
  <c r="X22" i="21"/>
  <c r="W22" i="21"/>
  <c r="X19" i="21"/>
  <c r="W19" i="21"/>
  <c r="X13" i="21"/>
  <c r="W11" i="21"/>
  <c r="V11" i="21"/>
  <c r="X35" i="19"/>
  <c r="W30" i="20"/>
  <c r="V30" i="20"/>
  <c r="X37" i="21"/>
  <c r="W37" i="21"/>
  <c r="X29" i="21"/>
  <c r="W29" i="21"/>
  <c r="X25" i="21"/>
  <c r="W25" i="21"/>
  <c r="X23" i="21"/>
  <c r="W23" i="21"/>
  <c r="U20" i="21"/>
  <c r="X20" i="21"/>
  <c r="W20" i="21"/>
  <c r="W13" i="21"/>
  <c r="V13" i="21"/>
  <c r="U14" i="19"/>
  <c r="W15" i="19"/>
  <c r="U15" i="19"/>
  <c r="W17" i="19"/>
  <c r="U17" i="19"/>
  <c r="U12" i="19"/>
  <c r="U19" i="19"/>
  <c r="W36" i="20"/>
  <c r="U36" i="20"/>
  <c r="W35" i="20"/>
  <c r="U35" i="20"/>
  <c r="W32" i="20"/>
  <c r="U32" i="20"/>
  <c r="W31" i="20"/>
  <c r="U31" i="20"/>
  <c r="W28" i="20"/>
  <c r="U28" i="20"/>
  <c r="W27" i="20"/>
  <c r="U27" i="20"/>
  <c r="W24" i="20"/>
  <c r="U24" i="20"/>
  <c r="W23" i="20"/>
  <c r="U23" i="20"/>
  <c r="V21" i="20"/>
  <c r="V19" i="20"/>
  <c r="V13" i="20"/>
  <c r="V9" i="20"/>
  <c r="W17" i="21"/>
  <c r="U17" i="21"/>
  <c r="W15" i="21"/>
  <c r="U15" i="21"/>
  <c r="U14" i="21"/>
  <c r="U12" i="21"/>
  <c r="W9" i="21"/>
  <c r="U9" i="21"/>
  <c r="U20" i="18"/>
  <c r="W9" i="18"/>
  <c r="V9" i="18"/>
  <c r="W31" i="19"/>
  <c r="V31" i="19"/>
  <c r="W29" i="19"/>
  <c r="V29" i="19"/>
  <c r="W27" i="19"/>
  <c r="V27" i="19"/>
  <c r="W11" i="19"/>
  <c r="V11" i="19"/>
  <c r="W14" i="19"/>
  <c r="V14" i="19"/>
  <c r="W36" i="19"/>
  <c r="V36" i="19"/>
  <c r="W19" i="19"/>
  <c r="V19" i="19"/>
  <c r="V35" i="18"/>
  <c r="W31" i="18"/>
  <c r="W32" i="18"/>
  <c r="W29" i="18"/>
  <c r="W33" i="18"/>
  <c r="W28" i="18"/>
  <c r="W30" i="18"/>
  <c r="W34" i="18"/>
  <c r="W27" i="18"/>
  <c r="W26" i="18"/>
  <c r="W23" i="18"/>
  <c r="W24" i="18"/>
  <c r="W19" i="18"/>
  <c r="W22" i="18"/>
  <c r="W25" i="18"/>
  <c r="W20" i="18"/>
  <c r="W36" i="18"/>
  <c r="W15" i="18"/>
  <c r="W17" i="18"/>
  <c r="W18" i="18"/>
  <c r="W16" i="18"/>
  <c r="W21" i="18"/>
  <c r="W10" i="18"/>
  <c r="W12" i="18"/>
  <c r="V12" i="18"/>
  <c r="X9" i="18"/>
  <c r="X31" i="19"/>
  <c r="W32" i="19"/>
  <c r="V32" i="19"/>
  <c r="X29" i="19"/>
  <c r="W25" i="19"/>
  <c r="V25" i="19"/>
  <c r="X27" i="19"/>
  <c r="W26" i="19"/>
  <c r="V26" i="19"/>
  <c r="X11" i="19"/>
  <c r="W24" i="19"/>
  <c r="V24" i="19"/>
  <c r="X14" i="19"/>
  <c r="W21" i="19"/>
  <c r="V21" i="19"/>
  <c r="X36" i="19"/>
  <c r="W12" i="19"/>
  <c r="V12" i="19"/>
  <c r="X19" i="19"/>
  <c r="W10" i="19"/>
  <c r="V10" i="19"/>
  <c r="X21" i="20"/>
  <c r="W21" i="20"/>
  <c r="X19" i="20"/>
  <c r="W19" i="20"/>
  <c r="X13" i="20"/>
  <c r="W13" i="20"/>
  <c r="X9" i="20"/>
  <c r="W9" i="20"/>
  <c r="W16" i="21"/>
  <c r="V16" i="21"/>
  <c r="W12" i="21"/>
  <c r="V12" i="21"/>
  <c r="W8" i="21"/>
  <c r="V8" i="21"/>
  <c r="V35" i="20"/>
  <c r="V33" i="20"/>
  <c r="V31" i="20"/>
  <c r="V29" i="20"/>
  <c r="V27" i="20"/>
  <c r="V25" i="20"/>
  <c r="V23" i="20"/>
  <c r="X20" i="20"/>
  <c r="W20" i="20"/>
  <c r="X17" i="20"/>
  <c r="W17" i="20"/>
  <c r="X10" i="20"/>
  <c r="W10" i="20"/>
  <c r="Y18" i="21"/>
  <c r="X16" i="21"/>
  <c r="W14" i="21"/>
  <c r="V14" i="21"/>
  <c r="X12" i="21"/>
  <c r="X8" i="21"/>
</calcChain>
</file>

<file path=xl/sharedStrings.xml><?xml version="1.0" encoding="utf-8"?>
<sst xmlns="http://schemas.openxmlformats.org/spreadsheetml/2006/main" count="375" uniqueCount="228">
  <si>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</si>
  <si>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</si>
  <si>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</si>
  <si>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</si>
  <si>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</si>
  <si>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</si>
  <si>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</si>
  <si>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</si>
  <si>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Iрландія</t>
  </si>
  <si>
    <t>Румунія</t>
  </si>
  <si>
    <t>Угорщина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</si>
  <si>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</si>
  <si>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</si>
  <si>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</si>
  <si>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</si>
  <si>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</si>
  <si>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</si>
  <si>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</si>
  <si>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</si>
  <si>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</si>
  <si>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</si>
  <si>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</si>
  <si>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</si>
  <si>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</si>
  <si>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</si>
  <si>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</si>
  <si>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</si>
  <si>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</si>
  <si>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</si>
  <si>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</si>
  <si>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(відповідно до КПБ6)</t>
  </si>
  <si>
    <t>-</t>
  </si>
  <si>
    <t xml:space="preserve">1.4.Динаміка товарної структури імпорту з країн ЄС 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</si>
  <si>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</si>
  <si>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</si>
  <si>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</si>
  <si>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</si>
  <si>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</si>
  <si>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</si>
  <si>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</si>
  <si>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</si>
  <si>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</si>
  <si>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</si>
  <si>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 xml:space="preserve">1.3.Динаміка товарної структури експорту в країни ЄС </t>
  </si>
  <si>
    <t>Код згідно з УКТЗЕД</t>
  </si>
  <si>
    <t xml:space="preserve">            % до попереднього року</t>
  </si>
  <si>
    <t xml:space="preserve">№ </t>
  </si>
  <si>
    <t xml:space="preserve">1. Зовнішньоторговельні відносини України  з країнами ЄС </t>
  </si>
  <si>
    <t>№</t>
  </si>
  <si>
    <t>ефірні олії та резиноїди, парфумерні, косметичні та туалетні препарати</t>
  </si>
  <si>
    <t xml:space="preserve">1.3. Динаміка товарної структури експорту в країни ЄС*  </t>
  </si>
  <si>
    <t xml:space="preserve">1.4. Динаміка товарної структури імпорту з країн ЄС* </t>
  </si>
  <si>
    <t>укр</t>
  </si>
  <si>
    <t>eng</t>
  </si>
  <si>
    <t xml:space="preserve">1 Ukraine's External Trade with EU Countries </t>
  </si>
  <si>
    <t xml:space="preserve">1.1 Dynamics of Goods Exports by EU country                   </t>
  </si>
  <si>
    <t xml:space="preserve">1.2 Dynamics of Goods Imports by EU country                   </t>
  </si>
  <si>
    <t xml:space="preserve">1.3 Dynamics of the Commodity Composition of Exports to EU countries            </t>
  </si>
  <si>
    <t xml:space="preserve">1.4 Dynamics of the Commodity Composition of Imports from EU countries        </t>
  </si>
  <si>
    <t>Rank</t>
  </si>
  <si>
    <t>Countries</t>
  </si>
  <si>
    <t>Italy</t>
  </si>
  <si>
    <t>Poland</t>
  </si>
  <si>
    <t>Spain</t>
  </si>
  <si>
    <t>Germany</t>
  </si>
  <si>
    <t>Netherlands</t>
  </si>
  <si>
    <t>Romania</t>
  </si>
  <si>
    <t>France</t>
  </si>
  <si>
    <t>Bulgaria</t>
  </si>
  <si>
    <t>Hungary</t>
  </si>
  <si>
    <t>Czech Republic</t>
  </si>
  <si>
    <t>Slovakia</t>
  </si>
  <si>
    <t>Austria</t>
  </si>
  <si>
    <t>Portugal</t>
  </si>
  <si>
    <t>Belgium</t>
  </si>
  <si>
    <t>Lithuania</t>
  </si>
  <si>
    <t>Greece</t>
  </si>
  <si>
    <t>Latvia</t>
  </si>
  <si>
    <t>Denmark</t>
  </si>
  <si>
    <t>Cyprus</t>
  </si>
  <si>
    <t>Ireland</t>
  </si>
  <si>
    <t>Sweden</t>
  </si>
  <si>
    <t>Estonia</t>
  </si>
  <si>
    <t>Finland</t>
  </si>
  <si>
    <t>Croatia</t>
  </si>
  <si>
    <t>Slovenia</t>
  </si>
  <si>
    <t>Malta</t>
  </si>
  <si>
    <t>Luxembourg</t>
  </si>
  <si>
    <t xml:space="preserve">1.1 Dynamics of Goods Exports by EU country*                   </t>
  </si>
  <si>
    <t>(according to BPM6 methodology)</t>
  </si>
  <si>
    <t>Million USD</t>
  </si>
  <si>
    <t>*According to State Statistics Service of Ukraine data.</t>
  </si>
  <si>
    <t>Index on values on a year-on-year basis in %</t>
  </si>
  <si>
    <t xml:space="preserve">  % до попереднього року</t>
  </si>
  <si>
    <t>1.2 Dynamics of Goods Imports by EU country</t>
  </si>
  <si>
    <t>Code</t>
  </si>
  <si>
    <t>Commodity</t>
  </si>
  <si>
    <t>I квартал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</si>
  <si>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</si>
  <si>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</si>
  <si>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</si>
  <si>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</si>
  <si>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</si>
  <si>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</si>
  <si>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</si>
  <si>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</si>
  <si>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</si>
  <si>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</si>
  <si>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</si>
  <si>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</si>
  <si>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</si>
  <si>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</si>
  <si>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</si>
  <si>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</si>
  <si>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</si>
  <si>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</si>
  <si>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</si>
  <si>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</si>
  <si>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</si>
  <si>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1.3 Dynamics of the Commodity Composition of Exports to EU countries</t>
  </si>
  <si>
    <t xml:space="preserve">   % до попереднього року</t>
  </si>
  <si>
    <t>iron ores and concentrates</t>
  </si>
  <si>
    <t>1.4 Dynamics of the Commodity Composition of Imports from EU countries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</si>
  <si>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</si>
  <si>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</si>
  <si>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</si>
  <si>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</si>
  <si>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</si>
  <si>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</si>
  <si>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</si>
  <si>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</si>
  <si>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</si>
  <si>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</si>
  <si>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</si>
  <si>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</si>
  <si>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</si>
  <si>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у 11 р.б.</t>
  </si>
  <si>
    <t>11 times more</t>
  </si>
  <si>
    <t>1.1. Динаміка експорту товарів за країнами ЄС*</t>
  </si>
  <si>
    <t>1.1.Динаміка експорту товарів за країнами ЄС</t>
  </si>
  <si>
    <t>1.2.Динаміка імпорту товарів за країнами ЄС</t>
  </si>
  <si>
    <t>1.2. Динаміка імпорту товарів за країнами ЄС*</t>
  </si>
  <si>
    <t>Млн дол. США</t>
  </si>
  <si>
    <t>*За даними Державної служби статистики України</t>
  </si>
  <si>
    <t>Notes:</t>
  </si>
  <si>
    <t>Примітки:</t>
  </si>
  <si>
    <t>ЄС 28</t>
  </si>
  <si>
    <t>ЄС 27 **</t>
  </si>
  <si>
    <t>EU 28</t>
  </si>
  <si>
    <t>EU 27**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</si>
  <si>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</si>
  <si>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</si>
  <si>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</si>
  <si>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</si>
  <si>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</si>
  <si>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 xml:space="preserve"> **В даний час до складу ЄС входить 27 країн. Велика Британія вийшла з ЄС 31 січня 2020.</t>
  </si>
  <si>
    <t xml:space="preserve"> **The Union currently counts 27 EU countries. The United Kingdom withdrew from the European Union on 31 January 2020</t>
  </si>
  <si>
    <t xml:space="preserve">wheat </t>
  </si>
  <si>
    <t xml:space="preserve">maize </t>
  </si>
  <si>
    <t>soya beans</t>
  </si>
  <si>
    <t>rape or colza seeds</t>
  </si>
  <si>
    <t>sunflower oil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</si>
  <si>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</si>
  <si>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</si>
  <si>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</si>
  <si>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</si>
  <si>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</si>
  <si>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</si>
  <si>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</si>
  <si>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</si>
  <si>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monitors and projectors</t>
  </si>
  <si>
    <t>motor cars</t>
  </si>
  <si>
    <t>** В даний час до складу ЄС входить 27 країн. Велика Британія вийшла з ЄС 31 січня 2020.</t>
  </si>
  <si>
    <t>** The Union currently counts 27 EU countries. The United Kingdom withdrew from the European Union on 31 January 2020</t>
  </si>
  <si>
    <t>у 37.1 р.б.</t>
  </si>
  <si>
    <t>37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</si>
  <si>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</si>
  <si>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</si>
  <si>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>у 8,4 р.б.</t>
  </si>
  <si>
    <t>8,4 times more</t>
  </si>
  <si>
    <t>насiння соняшнику, подрiбнене або неподрiбнене</t>
  </si>
  <si>
    <t>sunflower seeds, chopped or whole</t>
  </si>
  <si>
    <t>у 215 р.б.</t>
  </si>
  <si>
    <t>215 times more</t>
  </si>
  <si>
    <t>у 62 р.б.</t>
  </si>
  <si>
    <t>62 times more</t>
  </si>
  <si>
    <t>лiкарськi засоби</t>
  </si>
  <si>
    <t>medicines</t>
  </si>
  <si>
    <t>у 5.1 р.б.</t>
  </si>
  <si>
    <t>5.1 times more</t>
  </si>
  <si>
    <t>у 9.6 р.б.</t>
  </si>
  <si>
    <t>9.6 times more</t>
  </si>
  <si>
    <t>Італія</t>
  </si>
  <si>
    <t>Іспанія</t>
  </si>
  <si>
    <t>Словаччина</t>
  </si>
  <si>
    <t>Болгарія</t>
  </si>
  <si>
    <t>Чехія</t>
  </si>
  <si>
    <t>Австрія</t>
  </si>
  <si>
    <t>Литва</t>
  </si>
  <si>
    <t>Франція</t>
  </si>
  <si>
    <t>Латвія</t>
  </si>
  <si>
    <t>Греція</t>
  </si>
  <si>
    <t>Португалія</t>
  </si>
  <si>
    <t>Люксембург</t>
  </si>
  <si>
    <t>Польща</t>
  </si>
  <si>
    <t>Німеччина</t>
  </si>
  <si>
    <t>Нідерланди</t>
  </si>
  <si>
    <t>Бельгія</t>
  </si>
  <si>
    <t>Данія</t>
  </si>
  <si>
    <t>Естонія</t>
  </si>
  <si>
    <t>Хорватія</t>
  </si>
  <si>
    <t>Швеція</t>
  </si>
  <si>
    <t>Фінляндія</t>
  </si>
  <si>
    <t>Словенія</t>
  </si>
  <si>
    <t>Кіпр</t>
  </si>
  <si>
    <t>Мальта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</si>
  <si>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</si>
  <si>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</si>
  <si>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у 7.6 р.б.</t>
  </si>
  <si>
    <t>7.6 times more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</si>
  <si>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</si>
  <si>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</si>
  <si>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Дата останнього оновлення: 30.09.2024</t>
  </si>
  <si>
    <t>Last updated on: 30.09.2024</t>
  </si>
  <si>
    <t>у 7,8 р.б.</t>
  </si>
  <si>
    <t>7,8 times more</t>
  </si>
  <si>
    <t xml:space="preserve">  Дані за 2023 рік було скориговано у зв'язку з уточненням звітної інформації.</t>
  </si>
  <si>
    <t xml:space="preserve">  З 2014 року дані подаються без урахування тимчасово окупованої російською федерацією території України.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</si>
</sst>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7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0"/>
      <name val="Arial"/>
      <family val="2"/>
      <charset val="204"/>
    </font>
    <font>
      <i/>
      <u/>
      <sz val="10"/>
      <color indexed="2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202122"/>
      <name val="Arial"/>
      <family val="2"/>
      <charset val="204"/>
    </font>
    <font>
      <sz val="10"/>
      <color rgb="FF21212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0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4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5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</cellStyleXfs>
  <cellXfs count="357">
    <xf numFmtId="0" fontId="0" fillId="0" borderId="0" xfId="0"/>
    <xf numFmtId="0" fontId="10" fillId="24" borderId="0" xfId="0" applyFont="1" applyFill="1" applyBorder="1"/>
    <xf numFmtId="0" fontId="47" fillId="24" borderId="0" xfId="0" applyFont="1" applyFill="1"/>
    <xf numFmtId="0" fontId="6" fillId="24" borderId="0" xfId="0" applyFont="1" applyFill="1"/>
    <xf numFmtId="0" fontId="48" fillId="24" borderId="0" xfId="0" applyFont="1" applyFill="1"/>
    <xf numFmtId="0" fontId="49" fillId="24" borderId="0" xfId="0" applyFont="1" applyFill="1"/>
    <xf numFmtId="0" fontId="50" fillId="24" borderId="0" xfId="103" applyFont="1" applyFill="1" applyAlignment="1" applyProtection="1"/>
    <xf numFmtId="0" fontId="47" fillId="24" borderId="0" xfId="197" applyFont="1" applyFill="1"/>
    <xf numFmtId="0" fontId="49" fillId="24" borderId="0" xfId="103" applyFont="1" applyFill="1" applyAlignment="1" applyProtection="1"/>
    <xf numFmtId="0" fontId="48" fillId="24" borderId="0" xfId="197" applyFont="1" applyFill="1"/>
    <xf numFmtId="0" fontId="51" fillId="24" borderId="0" xfId="103" applyFont="1" applyFill="1" applyBorder="1" applyAlignment="1" applyProtection="1">
      <alignment wrapText="1"/>
    </xf>
    <xf numFmtId="0" fontId="49" fillId="24" borderId="0" xfId="103" applyFont="1" applyFill="1" applyAlignment="1" applyProtection="1">
      <alignment horizontal="left" vertical="center"/>
    </xf>
    <xf numFmtId="0" fontId="48" fillId="24" borderId="0" xfId="192" applyFont="1" applyFill="1" applyAlignment="1">
      <alignment horizontal="left" vertical="center"/>
    </xf>
    <xf numFmtId="2" fontId="51" fillId="24" borderId="0" xfId="103" applyNumberFormat="1" applyFont="1" applyFill="1" applyBorder="1" applyAlignment="1" applyProtection="1">
      <alignment horizontal="left" wrapText="1"/>
    </xf>
    <xf numFmtId="0" fontId="50" fillId="24" borderId="0" xfId="103" applyFont="1" applyFill="1" applyAlignment="1" applyProtection="1">
      <alignment horizontal="left" vertical="center"/>
    </xf>
    <xf numFmtId="0" fontId="47" fillId="24" borderId="0" xfId="192" applyFont="1" applyFill="1" applyAlignment="1">
      <alignment horizontal="left" vertical="center"/>
    </xf>
    <xf numFmtId="0" fontId="47" fillId="24" borderId="0" xfId="192" applyFont="1" applyFill="1"/>
    <xf numFmtId="0" fontId="48" fillId="24" borderId="0" xfId="192" applyFont="1" applyFill="1"/>
    <xf numFmtId="0" fontId="52" fillId="24" borderId="0" xfId="103" applyFont="1" applyFill="1" applyAlignment="1" applyProtection="1"/>
    <xf numFmtId="0" fontId="53" fillId="24" borderId="0" xfId="197" applyFont="1" applyFill="1"/>
    <xf numFmtId="0" fontId="6" fillId="24" borderId="0" xfId="197" applyFont="1" applyFill="1"/>
    <xf numFmtId="0" fontId="49" fillId="24" borderId="0" xfId="197" applyFont="1" applyFill="1"/>
    <xf numFmtId="0" fontId="54" fillId="24" borderId="0" xfId="197" applyFont="1" applyFill="1" applyAlignment="1">
      <alignment horizontal="left"/>
    </xf>
    <xf numFmtId="0" fontId="49" fillId="24" borderId="0" xfId="197" applyFont="1" applyFill="1" applyAlignment="1">
      <alignment horizontal="left" vertical="center"/>
    </xf>
    <xf numFmtId="0" fontId="48" fillId="24" borderId="0" xfId="203" applyFont="1" applyFill="1" applyAlignment="1">
      <alignment horizontal="centerContinuous" vertical="center"/>
    </xf>
    <xf numFmtId="0" fontId="55" fillId="24" borderId="0" xfId="203" applyFont="1" applyFill="1" applyAlignment="1">
      <alignment horizontal="centerContinuous" vertical="center"/>
    </xf>
    <xf numFmtId="0" fontId="56" fillId="24" borderId="0" xfId="197" applyFont="1" applyFill="1"/>
    <xf numFmtId="0" fontId="54" fillId="24" borderId="0" xfId="197" applyFont="1" applyFill="1"/>
    <xf numFmtId="0" fontId="57" fillId="24" borderId="0" xfId="203" applyFont="1" applyFill="1" applyAlignment="1">
      <alignment horizontal="centerContinuous" vertical="center"/>
    </xf>
    <xf numFmtId="0" fontId="6" fillId="24" borderId="0" xfId="197" applyFont="1" applyFill="1" applyAlignment="1">
      <alignment horizontal="left" vertical="center"/>
    </xf>
    <xf numFmtId="0" fontId="58" fillId="24" borderId="0" xfId="203" applyFont="1" applyFill="1" applyAlignment="1">
      <alignment horizontal="centerContinuous" vertical="center"/>
    </xf>
    <xf numFmtId="0" fontId="59" fillId="24" borderId="0" xfId="203" applyFont="1" applyFill="1" applyAlignment="1">
      <alignment horizontal="centerContinuous" vertical="center"/>
    </xf>
    <xf numFmtId="0" fontId="60" fillId="24" borderId="0" xfId="197" applyFont="1" applyFill="1"/>
    <xf numFmtId="0" fontId="49" fillId="24" borderId="0" xfId="191" applyFont="1" applyFill="1" applyAlignment="1">
      <alignment horizontal="left" vertical="center"/>
    </xf>
    <xf numFmtId="0" fontId="6" fillId="24" borderId="0" xfId="191" applyFont="1" applyFill="1" applyAlignment="1">
      <alignment horizontal="left" vertical="center"/>
    </xf>
    <xf numFmtId="0" fontId="54" fillId="24" borderId="0" xfId="187" applyFont="1" applyFill="1" applyBorder="1" applyAlignment="1">
      <alignment horizontal="left" vertical="center"/>
    </xf>
    <xf numFmtId="0" fontId="57" fillId="24" borderId="0" xfId="193" applyFont="1" applyFill="1" applyBorder="1" applyAlignment="1">
      <alignment horizontal="centerContinuous" vertical="center"/>
    </xf>
    <xf numFmtId="0" fontId="6" fillId="24" borderId="0" xfId="0" applyFont="1" applyFill="1" applyBorder="1"/>
    <xf numFmtId="0" fontId="61" fillId="24" borderId="0" xfId="187" applyFont="1" applyFill="1" applyBorder="1" applyAlignment="1">
      <alignment horizontal="center" vertical="center"/>
    </xf>
    <xf numFmtId="3" fontId="6" fillId="24" borderId="23" xfId="197" applyNumberFormat="1" applyFont="1" applyFill="1" applyBorder="1" applyAlignment="1">
      <alignment horizontal="center" vertical="center"/>
    </xf>
    <xf numFmtId="3" fontId="6" fillId="24" borderId="0" xfId="197" applyNumberFormat="1" applyFont="1" applyFill="1" applyBorder="1" applyAlignment="1">
      <alignment horizontal="center" vertical="center"/>
    </xf>
    <xf numFmtId="169" fontId="54" fillId="24" borderId="0" xfId="197" applyNumberFormat="1" applyFont="1" applyFill="1" applyBorder="1" applyAlignment="1">
      <alignment horizontal="center" vertical="center"/>
    </xf>
    <xf numFmtId="169" fontId="54" fillId="24" borderId="23" xfId="197" applyNumberFormat="1" applyFont="1" applyFill="1" applyBorder="1" applyAlignment="1">
      <alignment horizontal="center" vertical="center"/>
    </xf>
    <xf numFmtId="1" fontId="6" fillId="24" borderId="23" xfId="195" applyNumberFormat="1" applyFont="1" applyFill="1" applyBorder="1" applyAlignment="1">
      <alignment horizontal="center" vertical="center"/>
    </xf>
    <xf numFmtId="1" fontId="6" fillId="24" borderId="0" xfId="195" applyNumberFormat="1" applyFont="1" applyFill="1" applyBorder="1" applyAlignment="1">
      <alignment horizontal="center" vertical="center"/>
    </xf>
    <xf numFmtId="0" fontId="49" fillId="24" borderId="0" xfId="197" applyFont="1" applyFill="1" applyBorder="1"/>
    <xf numFmtId="0" fontId="62" fillId="24" borderId="0" xfId="203" applyFont="1" applyFill="1"/>
    <xf numFmtId="0" fontId="63" fillId="24" borderId="0" xfId="197" applyFont="1" applyFill="1"/>
    <xf numFmtId="0" fontId="63" fillId="24" borderId="0" xfId="203" applyFont="1" applyFill="1"/>
    <xf numFmtId="0" fontId="63" fillId="24" borderId="0" xfId="189" applyFont="1" applyFill="1"/>
    <xf numFmtId="0" fontId="6" fillId="24" borderId="0" xfId="203" applyFont="1" applyFill="1"/>
    <xf numFmtId="0" fontId="10" fillId="24" borderId="0" xfId="203" applyFont="1" applyFill="1"/>
    <xf numFmtId="0" fontId="58" fillId="24" borderId="0" xfId="203" applyFont="1" applyFill="1"/>
    <xf numFmtId="0" fontId="59" fillId="24" borderId="0" xfId="203" applyFont="1" applyFill="1"/>
    <xf numFmtId="0" fontId="53" fillId="24" borderId="0" xfId="201" applyFont="1" applyFill="1"/>
    <xf numFmtId="173" fontId="53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47" fillId="24" borderId="0" xfId="203" applyFont="1" applyFill="1"/>
    <xf numFmtId="0" fontId="64" fillId="0" borderId="0" xfId="0" applyFont="1" applyAlignment="1">
      <alignment vertical="center"/>
    </xf>
    <xf numFmtId="0" fontId="47" fillId="24" borderId="0" xfId="193" applyFont="1" applyFill="1" applyAlignment="1">
      <alignment horizontal="right"/>
    </xf>
    <xf numFmtId="0" fontId="53" fillId="24" borderId="0" xfId="203" applyFont="1" applyFill="1"/>
    <xf numFmtId="1" fontId="6" fillId="24" borderId="0" xfId="197" applyNumberFormat="1" applyFont="1" applyFill="1"/>
    <xf numFmtId="0" fontId="59" fillId="24" borderId="0" xfId="197" applyFont="1" applyFill="1"/>
    <xf numFmtId="0" fontId="56" fillId="24" borderId="0" xfId="187" applyFont="1" applyFill="1" applyBorder="1" applyAlignment="1">
      <alignment horizontal="left" vertical="center"/>
    </xf>
    <xf numFmtId="0" fontId="55" fillId="24" borderId="0" xfId="193" applyFont="1" applyFill="1" applyBorder="1" applyAlignment="1">
      <alignment horizontal="centerContinuous" vertical="center"/>
    </xf>
    <xf numFmtId="169" fontId="54" fillId="24" borderId="0" xfId="197" applyNumberFormat="1" applyFont="1" applyFill="1" applyBorder="1" applyAlignment="1">
      <alignment horizontal="center" vertical="center" wrapText="1"/>
    </xf>
    <xf numFmtId="169" fontId="56" fillId="24" borderId="0" xfId="197" applyNumberFormat="1" applyFont="1" applyFill="1" applyBorder="1" applyAlignment="1">
      <alignment horizontal="center" vertical="center"/>
    </xf>
    <xf numFmtId="169" fontId="56" fillId="24" borderId="0" xfId="197" applyNumberFormat="1" applyFont="1" applyFill="1" applyBorder="1" applyAlignment="1">
      <alignment horizontal="center" vertical="center" wrapText="1"/>
    </xf>
    <xf numFmtId="0" fontId="65" fillId="24" borderId="0" xfId="197" applyFont="1" applyFill="1"/>
    <xf numFmtId="0" fontId="49" fillId="24" borderId="0" xfId="203" applyFont="1" applyFill="1" applyAlignment="1">
      <alignment horizontal="left" vertical="center"/>
    </xf>
    <xf numFmtId="0" fontId="49" fillId="24" borderId="0" xfId="203" applyFont="1" applyFill="1" applyAlignment="1">
      <alignment horizontal="centerContinuous" vertical="center"/>
    </xf>
    <xf numFmtId="0" fontId="49" fillId="24" borderId="0" xfId="0" applyFont="1" applyFill="1" applyBorder="1"/>
    <xf numFmtId="0" fontId="66" fillId="24" borderId="0" xfId="103" applyFont="1" applyFill="1" applyAlignment="1" applyProtection="1"/>
    <xf numFmtId="0" fontId="56" fillId="24" borderId="0" xfId="192" applyFont="1" applyFill="1"/>
    <xf numFmtId="3" fontId="47" fillId="24" borderId="16" xfId="197" applyNumberFormat="1" applyFont="1" applyFill="1" applyBorder="1" applyAlignment="1">
      <alignment horizontal="center" vertical="center"/>
    </xf>
    <xf numFmtId="3" fontId="47" fillId="24" borderId="17" xfId="197" applyNumberFormat="1" applyFont="1" applyFill="1" applyBorder="1" applyAlignment="1">
      <alignment horizontal="center" vertical="center"/>
    </xf>
    <xf numFmtId="0" fontId="6" fillId="24" borderId="19" xfId="192" applyFont="1" applyFill="1" applyBorder="1" applyAlignment="1">
      <alignment horizontal="center"/>
    </xf>
    <xf numFmtId="0" fontId="54" fillId="24" borderId="19" xfId="196" applyFont="1" applyFill="1" applyBorder="1" applyAlignment="1">
      <alignment vertical="center"/>
    </xf>
    <xf numFmtId="3" fontId="47" fillId="24" borderId="23" xfId="197" applyNumberFormat="1" applyFont="1" applyFill="1" applyBorder="1" applyAlignment="1">
      <alignment horizontal="center" vertical="center"/>
    </xf>
    <xf numFmtId="3" fontId="47" fillId="24" borderId="0" xfId="197" applyNumberFormat="1" applyFont="1" applyFill="1" applyBorder="1" applyAlignment="1">
      <alignment horizontal="center" vertical="center"/>
    </xf>
    <xf numFmtId="169" fontId="54" fillId="24" borderId="0" xfId="192" applyNumberFormat="1" applyFont="1" applyFill="1" applyBorder="1" applyAlignment="1">
      <alignment horizontal="center" vertical="center"/>
    </xf>
    <xf numFmtId="169" fontId="54" fillId="24" borderId="23" xfId="192" applyNumberFormat="1" applyFont="1" applyFill="1" applyBorder="1" applyAlignment="1">
      <alignment horizontal="center" vertical="center"/>
    </xf>
    <xf numFmtId="0" fontId="47" fillId="24" borderId="19" xfId="196" applyFont="1" applyFill="1" applyBorder="1" applyAlignment="1">
      <alignment vertical="center" wrapText="1"/>
    </xf>
    <xf numFmtId="3" fontId="54" fillId="24" borderId="23" xfId="197" applyNumberFormat="1" applyFont="1" applyFill="1" applyBorder="1" applyAlignment="1">
      <alignment horizontal="center" vertical="center"/>
    </xf>
    <xf numFmtId="3" fontId="54" fillId="24" borderId="0" xfId="197" applyNumberFormat="1" applyFont="1" applyFill="1" applyBorder="1" applyAlignment="1">
      <alignment horizontal="center" vertical="center"/>
    </xf>
    <xf numFmtId="0" fontId="54" fillId="24" borderId="19" xfId="196" applyFont="1" applyFill="1" applyBorder="1" applyAlignment="1">
      <alignment vertical="center" wrapText="1"/>
    </xf>
    <xf numFmtId="169" fontId="54" fillId="24" borderId="24" xfId="192" applyNumberFormat="1" applyFont="1" applyFill="1" applyBorder="1" applyAlignment="1">
      <alignment horizontal="center" vertical="center"/>
    </xf>
    <xf numFmtId="169" fontId="54" fillId="24" borderId="21" xfId="192" applyNumberFormat="1" applyFont="1" applyFill="1" applyBorder="1" applyAlignment="1">
      <alignment horizontal="center" vertical="center"/>
    </xf>
    <xf numFmtId="0" fontId="63" fillId="24" borderId="0" xfId="193" applyFont="1" applyFill="1" applyAlignment="1">
      <alignment horizontal="right"/>
    </xf>
    <xf numFmtId="0" fontId="54" fillId="24" borderId="0" xfId="192" applyFont="1" applyFill="1" applyBorder="1" applyAlignment="1">
      <alignment horizontal="right" vertical="center"/>
    </xf>
    <xf numFmtId="0" fontId="47" fillId="24" borderId="0" xfId="192" applyFont="1" applyFill="1" applyBorder="1"/>
    <xf numFmtId="170" fontId="59" fillId="24" borderId="0" xfId="192" applyNumberFormat="1" applyFont="1" applyFill="1" applyAlignment="1">
      <alignment horizontal="right" vertical="center"/>
    </xf>
    <xf numFmtId="170" fontId="47" fillId="24" borderId="0" xfId="192" applyNumberFormat="1" applyFont="1" applyFill="1" applyAlignment="1">
      <alignment horizontal="right" vertical="center"/>
    </xf>
    <xf numFmtId="0" fontId="47" fillId="24" borderId="0" xfId="192" applyFont="1" applyFill="1" applyAlignment="1">
      <alignment horizontal="right" vertical="center"/>
    </xf>
    <xf numFmtId="3" fontId="47" fillId="24" borderId="0" xfId="192" applyNumberFormat="1" applyFont="1" applyFill="1" applyBorder="1"/>
    <xf numFmtId="0" fontId="67" fillId="24" borderId="0" xfId="197" applyFont="1" applyFill="1"/>
    <xf numFmtId="169" fontId="47" fillId="24" borderId="0" xfId="192" applyNumberFormat="1" applyFont="1" applyFill="1" applyAlignment="1">
      <alignment horizontal="right" vertical="center"/>
    </xf>
    <xf numFmtId="0" fontId="53" fillId="24" borderId="0" xfId="192" applyFont="1" applyFill="1"/>
    <xf numFmtId="0" fontId="48" fillId="24" borderId="0" xfId="192" applyFont="1" applyFill="1" applyBorder="1" applyAlignment="1">
      <alignment horizontal="left" vertical="center"/>
    </xf>
    <xf numFmtId="0" fontId="59" fillId="24" borderId="0" xfId="192" applyFont="1" applyFill="1" applyAlignment="1">
      <alignment horizontal="left" vertical="center"/>
    </xf>
    <xf numFmtId="0" fontId="6" fillId="24" borderId="0" xfId="192" applyFont="1" applyFill="1" applyAlignment="1">
      <alignment horizontal="left" vertical="center"/>
    </xf>
    <xf numFmtId="0" fontId="49" fillId="24" borderId="0" xfId="192" applyFont="1" applyFill="1" applyAlignment="1">
      <alignment horizontal="left" vertical="center"/>
    </xf>
    <xf numFmtId="0" fontId="49" fillId="24" borderId="0" xfId="203" applyFont="1" applyFill="1" applyBorder="1" applyAlignment="1">
      <alignment horizontal="left" vertical="center"/>
    </xf>
    <xf numFmtId="0" fontId="49" fillId="24" borderId="0" xfId="192" applyFont="1" applyFill="1" applyBorder="1" applyAlignment="1">
      <alignment horizontal="left" vertical="center"/>
    </xf>
    <xf numFmtId="0" fontId="49" fillId="24" borderId="0" xfId="192" applyFont="1" applyFill="1"/>
    <xf numFmtId="0" fontId="53" fillId="24" borderId="0" xfId="192" applyFont="1" applyFill="1" applyAlignment="1">
      <alignment horizontal="left" vertical="center"/>
    </xf>
    <xf numFmtId="0" fontId="60" fillId="24" borderId="0" xfId="192" applyFont="1" applyFill="1"/>
    <xf numFmtId="0" fontId="47" fillId="24" borderId="0" xfId="203" applyFont="1" applyFill="1" applyAlignment="1">
      <alignment horizontal="left" vertical="center"/>
    </xf>
    <xf numFmtId="0" fontId="47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61" fillId="24" borderId="0" xfId="192" applyFont="1" applyFill="1" applyBorder="1" applyAlignment="1">
      <alignment horizontal="right" vertical="center"/>
    </xf>
    <xf numFmtId="0" fontId="61" fillId="24" borderId="0" xfId="192" applyFont="1" applyFill="1" applyAlignment="1">
      <alignment horizontal="right" vertical="center"/>
    </xf>
    <xf numFmtId="0" fontId="61" fillId="24" borderId="0" xfId="192" applyFont="1" applyFill="1" applyAlignment="1">
      <alignment horizontal="center"/>
    </xf>
    <xf numFmtId="0" fontId="68" fillId="24" borderId="0" xfId="192" applyFont="1" applyFill="1"/>
    <xf numFmtId="0" fontId="47" fillId="24" borderId="0" xfId="192" applyFont="1" applyFill="1" applyAlignment="1">
      <alignment vertical="center"/>
    </xf>
    <xf numFmtId="0" fontId="68" fillId="24" borderId="0" xfId="192" applyFont="1" applyFill="1" applyAlignment="1">
      <alignment vertical="center"/>
    </xf>
    <xf numFmtId="0" fontId="48" fillId="24" borderId="0" xfId="192" applyFont="1" applyFill="1" applyAlignment="1">
      <alignment vertical="center"/>
    </xf>
    <xf numFmtId="0" fontId="47" fillId="24" borderId="19" xfId="192" applyFont="1" applyFill="1" applyBorder="1" applyAlignment="1">
      <alignment horizontal="center" vertical="center"/>
    </xf>
    <xf numFmtId="169" fontId="54" fillId="24" borderId="0" xfId="192" applyNumberFormat="1" applyFont="1" applyFill="1"/>
    <xf numFmtId="0" fontId="59" fillId="24" borderId="0" xfId="192" applyFont="1" applyFill="1"/>
    <xf numFmtId="0" fontId="54" fillId="24" borderId="0" xfId="192" applyFont="1" applyFill="1"/>
    <xf numFmtId="0" fontId="69" fillId="24" borderId="0" xfId="192" applyFont="1" applyFill="1"/>
    <xf numFmtId="169" fontId="54" fillId="24" borderId="0" xfId="192" applyNumberFormat="1" applyFont="1" applyFill="1" applyBorder="1" applyAlignment="1">
      <alignment horizontal="center" vertical="center" wrapText="1"/>
    </xf>
    <xf numFmtId="0" fontId="51" fillId="24" borderId="0" xfId="192" applyFont="1" applyFill="1"/>
    <xf numFmtId="0" fontId="70" fillId="24" borderId="0" xfId="197" applyFont="1" applyFill="1"/>
    <xf numFmtId="3" fontId="67" fillId="24" borderId="0" xfId="197" applyNumberFormat="1" applyFont="1" applyFill="1" applyBorder="1" applyAlignment="1">
      <alignment horizontal="center" vertical="center"/>
    </xf>
    <xf numFmtId="0" fontId="58" fillId="30" borderId="0" xfId="203" applyFont="1" applyFill="1"/>
    <xf numFmtId="0" fontId="47" fillId="30" borderId="0" xfId="203" applyFont="1" applyFill="1"/>
    <xf numFmtId="0" fontId="48" fillId="30" borderId="0" xfId="203" applyFont="1" applyFill="1"/>
    <xf numFmtId="1" fontId="6" fillId="30" borderId="0" xfId="195" applyNumberFormat="1" applyFont="1" applyFill="1" applyBorder="1" applyAlignment="1">
      <alignment horizontal="center" vertical="center"/>
    </xf>
    <xf numFmtId="0" fontId="54" fillId="24" borderId="20" xfId="196" applyFont="1" applyFill="1" applyBorder="1" applyAlignment="1">
      <alignment vertical="center" wrapText="1"/>
    </xf>
    <xf numFmtId="3" fontId="54" fillId="24" borderId="24" xfId="197" applyNumberFormat="1" applyFont="1" applyFill="1" applyBorder="1" applyAlignment="1">
      <alignment horizontal="center" vertical="center"/>
    </xf>
    <xf numFmtId="3" fontId="54" fillId="24" borderId="21" xfId="197" applyNumberFormat="1" applyFont="1" applyFill="1" applyBorder="1" applyAlignment="1">
      <alignment horizontal="center" vertical="center"/>
    </xf>
    <xf numFmtId="0" fontId="47" fillId="24" borderId="19" xfId="79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24" borderId="0" xfId="197" applyFont="1" applyFill="1" applyBorder="1"/>
    <xf numFmtId="0" fontId="64" fillId="0" borderId="0" xfId="0" applyFont="1" applyBorder="1" applyAlignment="1">
      <alignment vertical="center"/>
    </xf>
    <xf numFmtId="0" fontId="59" fillId="24" borderId="16" xfId="79" applyFont="1" applyFill="1" applyBorder="1" applyAlignment="1">
      <alignment horizontal="center" vertical="center" wrapText="1"/>
    </xf>
    <xf numFmtId="1" fontId="53" fillId="24" borderId="0" xfId="194" applyNumberFormat="1" applyFont="1" applyFill="1" applyBorder="1" applyAlignment="1">
      <alignment horizontal="left" vertical="center"/>
    </xf>
    <xf numFmtId="1" fontId="53" fillId="24" borderId="0" xfId="202" applyNumberFormat="1" applyFont="1" applyFill="1" applyBorder="1" applyAlignment="1">
      <alignment horizontal="left" vertical="center"/>
    </xf>
    <xf numFmtId="1" fontId="53" fillId="24" borderId="0" xfId="200" applyNumberFormat="1" applyFont="1" applyFill="1" applyBorder="1" applyAlignment="1">
      <alignment horizontal="left" vertical="center"/>
    </xf>
    <xf numFmtId="0" fontId="6" fillId="24" borderId="0" xfId="197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 wrapText="1"/>
    </xf>
    <xf numFmtId="0" fontId="59" fillId="24" borderId="17" xfId="203" applyFont="1" applyFill="1" applyBorder="1" applyAlignment="1">
      <alignment horizontal="center" vertical="center"/>
    </xf>
    <xf numFmtId="0" fontId="59" fillId="24" borderId="17" xfId="79" applyFont="1" applyFill="1" applyBorder="1" applyAlignment="1">
      <alignment horizontal="center" vertical="center"/>
    </xf>
    <xf numFmtId="169" fontId="61" fillId="24" borderId="22" xfId="187" applyNumberFormat="1" applyFont="1" applyFill="1" applyBorder="1" applyAlignment="1">
      <alignment horizontal="center" vertical="center"/>
    </xf>
    <xf numFmtId="0" fontId="59" fillId="24" borderId="0" xfId="203" applyFont="1" applyFill="1" applyBorder="1" applyAlignment="1">
      <alignment horizontal="center" vertical="center"/>
    </xf>
    <xf numFmtId="169" fontId="61" fillId="24" borderId="16" xfId="187" applyNumberFormat="1" applyFont="1" applyFill="1" applyBorder="1" applyAlignment="1">
      <alignment horizontal="center" vertical="center"/>
    </xf>
    <xf numFmtId="169" fontId="61" fillId="24" borderId="17" xfId="187" applyNumberFormat="1" applyFont="1" applyFill="1" applyBorder="1" applyAlignment="1">
      <alignment horizontal="center" vertical="center"/>
    </xf>
    <xf numFmtId="0" fontId="59" fillId="24" borderId="21" xfId="20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left" vertical="center"/>
    </xf>
    <xf numFmtId="1" fontId="6" fillId="24" borderId="0" xfId="198" applyNumberFormat="1" applyFont="1" applyFill="1" applyBorder="1" applyAlignment="1">
      <alignment horizontal="center" vertical="center"/>
    </xf>
    <xf numFmtId="169" fontId="61" fillId="24" borderId="21" xfId="187" applyNumberFormat="1" applyFont="1" applyFill="1" applyBorder="1" applyAlignment="1">
      <alignment horizontal="center" vertical="center"/>
    </xf>
    <xf numFmtId="0" fontId="67" fillId="24" borderId="0" xfId="197" applyFont="1" applyFill="1" applyBorder="1"/>
    <xf numFmtId="0" fontId="67" fillId="0" borderId="0" xfId="0" applyFont="1" applyBorder="1" applyAlignment="1">
      <alignment vertical="center"/>
    </xf>
    <xf numFmtId="1" fontId="6" fillId="24" borderId="0" xfId="194" applyNumberFormat="1" applyFont="1" applyFill="1" applyBorder="1" applyAlignment="1">
      <alignment vertical="center"/>
    </xf>
    <xf numFmtId="1" fontId="53" fillId="24" borderId="0" xfId="194" applyNumberFormat="1" applyFont="1" applyFill="1" applyBorder="1" applyAlignment="1">
      <alignment vertical="center"/>
    </xf>
    <xf numFmtId="1" fontId="71" fillId="24" borderId="28" xfId="194" applyNumberFormat="1" applyFont="1" applyFill="1" applyBorder="1" applyAlignment="1">
      <alignment horizontal="left" vertical="center"/>
    </xf>
    <xf numFmtId="1" fontId="53" fillId="24" borderId="23" xfId="194" applyNumberFormat="1" applyFont="1" applyFill="1" applyBorder="1" applyAlignment="1">
      <alignment horizontal="left" vertical="center"/>
    </xf>
    <xf numFmtId="0" fontId="58" fillId="24" borderId="17" xfId="203" applyFont="1" applyFill="1" applyBorder="1" applyAlignment="1">
      <alignment horizontal="left" vertical="center"/>
    </xf>
    <xf numFmtId="0" fontId="59" fillId="24" borderId="24" xfId="79" applyFont="1" applyFill="1" applyBorder="1" applyAlignment="1">
      <alignment horizontal="center" vertical="center" wrapText="1"/>
    </xf>
    <xf numFmtId="0" fontId="58" fillId="24" borderId="21" xfId="203" applyFont="1" applyFill="1" applyBorder="1" applyAlignment="1">
      <alignment horizontal="left" vertical="center"/>
    </xf>
    <xf numFmtId="0" fontId="59" fillId="24" borderId="21" xfId="79" applyFont="1" applyFill="1" applyBorder="1" applyAlignment="1">
      <alignment horizontal="center" vertical="center"/>
    </xf>
    <xf numFmtId="1" fontId="53" fillId="24" borderId="27" xfId="194" applyNumberFormat="1" applyFont="1" applyFill="1" applyBorder="1" applyAlignment="1">
      <alignment horizontal="left" vertical="center"/>
    </xf>
    <xf numFmtId="1" fontId="53" fillId="24" borderId="28" xfId="194" applyNumberFormat="1" applyFont="1" applyFill="1" applyBorder="1" applyAlignment="1">
      <alignment horizontal="left" vertical="center"/>
    </xf>
    <xf numFmtId="1" fontId="6" fillId="24" borderId="27" xfId="195" applyNumberFormat="1" applyFont="1" applyFill="1" applyBorder="1" applyAlignment="1">
      <alignment horizontal="center" vertical="center"/>
    </xf>
    <xf numFmtId="1" fontId="6" fillId="24" borderId="28" xfId="195" applyNumberFormat="1" applyFont="1" applyFill="1" applyBorder="1" applyAlignment="1">
      <alignment horizontal="center" vertical="center"/>
    </xf>
    <xf numFmtId="3" fontId="6" fillId="24" borderId="28" xfId="197" applyNumberFormat="1" applyFont="1" applyFill="1" applyBorder="1" applyAlignment="1">
      <alignment horizontal="center" vertical="center"/>
    </xf>
    <xf numFmtId="169" fontId="54" fillId="24" borderId="27" xfId="197" applyNumberFormat="1" applyFont="1" applyFill="1" applyBorder="1" applyAlignment="1">
      <alignment horizontal="center" vertical="center"/>
    </xf>
    <xf numFmtId="169" fontId="54" fillId="24" borderId="28" xfId="197" applyNumberFormat="1" applyFont="1" applyFill="1" applyBorder="1" applyAlignment="1">
      <alignment horizontal="center" vertical="center"/>
    </xf>
    <xf numFmtId="0" fontId="71" fillId="24" borderId="19" xfId="192" applyFont="1" applyFill="1" applyBorder="1" applyAlignment="1">
      <alignment horizontal="right" vertical="center"/>
    </xf>
    <xf numFmtId="0" fontId="71" fillId="30" borderId="19" xfId="192" applyFont="1" applyFill="1" applyBorder="1" applyAlignment="1">
      <alignment horizontal="right" vertical="center"/>
    </xf>
    <xf numFmtId="0" fontId="54" fillId="30" borderId="19" xfId="196" applyFont="1" applyFill="1" applyBorder="1" applyAlignment="1">
      <alignment horizontal="left" vertical="center"/>
    </xf>
    <xf numFmtId="0" fontId="54" fillId="30" borderId="19" xfId="196" applyFont="1" applyFill="1" applyBorder="1" applyAlignment="1">
      <alignment vertical="center" wrapText="1"/>
    </xf>
    <xf numFmtId="0" fontId="54" fillId="24" borderId="0" xfId="192" applyFont="1" applyFill="1" applyBorder="1" applyAlignment="1">
      <alignment horizontal="center" vertical="center"/>
    </xf>
    <xf numFmtId="0" fontId="54" fillId="24" borderId="0" xfId="196" applyFont="1" applyFill="1" applyBorder="1" applyAlignment="1">
      <alignment vertical="center" wrapText="1"/>
    </xf>
    <xf numFmtId="0" fontId="63" fillId="24" borderId="0" xfId="192" applyFont="1" applyFill="1" applyBorder="1" applyAlignment="1">
      <alignment horizontal="center" vertical="center"/>
    </xf>
    <xf numFmtId="0" fontId="63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 wrapText="1"/>
    </xf>
    <xf numFmtId="0" fontId="59" fillId="24" borderId="0" xfId="196" applyFont="1" applyFill="1" applyBorder="1" applyAlignment="1">
      <alignment vertical="center" wrapText="1"/>
    </xf>
    <xf numFmtId="0" fontId="63" fillId="24" borderId="0" xfId="196" applyFont="1" applyFill="1" applyBorder="1" applyAlignment="1">
      <alignment horizontal="left" vertical="center"/>
    </xf>
    <xf numFmtId="0" fontId="59" fillId="24" borderId="0" xfId="192" applyFont="1" applyFill="1" applyBorder="1" applyAlignment="1">
      <alignment horizontal="center" vertical="center"/>
    </xf>
    <xf numFmtId="0" fontId="63" fillId="0" borderId="0" xfId="196" applyFont="1" applyFill="1" applyBorder="1" applyAlignment="1">
      <alignment vertical="center" wrapText="1"/>
    </xf>
    <xf numFmtId="170" fontId="59" fillId="24" borderId="0" xfId="191" applyNumberFormat="1" applyFont="1" applyFill="1" applyBorder="1" applyAlignment="1">
      <alignment horizontal="left"/>
    </xf>
    <xf numFmtId="0" fontId="63" fillId="24" borderId="21" xfId="196" applyFont="1" applyFill="1" applyBorder="1" applyAlignment="1">
      <alignment vertical="center" wrapText="1"/>
    </xf>
    <xf numFmtId="0" fontId="63" fillId="24" borderId="21" xfId="192" applyFont="1" applyFill="1" applyBorder="1" applyAlignment="1">
      <alignment horizontal="center" vertical="center"/>
    </xf>
    <xf numFmtId="3" fontId="54" fillId="30" borderId="23" xfId="197" applyNumberFormat="1" applyFont="1" applyFill="1" applyBorder="1" applyAlignment="1">
      <alignment horizontal="center" vertical="center"/>
    </xf>
    <xf numFmtId="3" fontId="54" fillId="30" borderId="0" xfId="197" applyNumberFormat="1" applyFont="1" applyFill="1" applyBorder="1" applyAlignment="1">
      <alignment horizontal="center" vertical="center"/>
    </xf>
    <xf numFmtId="169" fontId="56" fillId="24" borderId="0" xfId="192" applyNumberFormat="1" applyFont="1" applyFill="1" applyBorder="1" applyAlignment="1">
      <alignment horizontal="center" vertical="center"/>
    </xf>
    <xf numFmtId="0" fontId="71" fillId="30" borderId="20" xfId="192" applyFont="1" applyFill="1" applyBorder="1" applyAlignment="1">
      <alignment horizontal="right" vertical="center"/>
    </xf>
    <xf numFmtId="3" fontId="47" fillId="24" borderId="24" xfId="197" applyNumberFormat="1" applyFont="1" applyFill="1" applyBorder="1" applyAlignment="1">
      <alignment horizontal="center" vertical="center"/>
    </xf>
    <xf numFmtId="3" fontId="47" fillId="24" borderId="21" xfId="197" applyNumberFormat="1" applyFont="1" applyFill="1" applyBorder="1" applyAlignment="1">
      <alignment horizontal="center" vertical="center"/>
    </xf>
    <xf numFmtId="0" fontId="72" fillId="24" borderId="0" xfId="197" applyFont="1" applyFill="1"/>
    <xf numFmtId="0" fontId="60" fillId="24" borderId="0" xfId="192" applyFont="1" applyFill="1" applyBorder="1"/>
    <xf numFmtId="0" fontId="55" fillId="24" borderId="0" xfId="187" applyFont="1" applyFill="1" applyBorder="1" applyAlignment="1">
      <alignment horizontal="center" vertical="center"/>
    </xf>
    <xf numFmtId="169" fontId="54" fillId="24" borderId="25" xfId="187" applyNumberFormat="1" applyFont="1" applyFill="1" applyBorder="1" applyAlignment="1">
      <alignment horizontal="center" vertical="center"/>
    </xf>
    <xf numFmtId="169" fontId="54" fillId="24" borderId="29" xfId="187" applyNumberFormat="1" applyFont="1" applyFill="1" applyBorder="1" applyAlignment="1">
      <alignment horizontal="center" vertical="center"/>
    </xf>
    <xf numFmtId="0" fontId="49" fillId="30" borderId="0" xfId="197" applyFont="1" applyFill="1"/>
    <xf numFmtId="0" fontId="48" fillId="30" borderId="0" xfId="197" applyFont="1" applyFill="1"/>
    <xf numFmtId="0" fontId="61" fillId="24" borderId="19" xfId="192" applyFont="1" applyFill="1" applyBorder="1" applyAlignment="1">
      <alignment horizontal="center" vertical="center"/>
    </xf>
    <xf numFmtId="0" fontId="61" fillId="24" borderId="20" xfId="192" applyFont="1" applyFill="1" applyBorder="1" applyAlignment="1">
      <alignment horizontal="center" vertical="center"/>
    </xf>
    <xf numFmtId="1" fontId="67" fillId="24" borderId="0" xfId="195" applyNumberFormat="1" applyFont="1" applyFill="1" applyBorder="1" applyAlignment="1">
      <alignment horizontal="center" vertical="center"/>
    </xf>
    <xf numFmtId="169" fontId="54" fillId="24" borderId="0" xfId="187" applyNumberFormat="1" applyFont="1" applyFill="1" applyBorder="1" applyAlignment="1">
      <alignment horizontal="center" vertical="center"/>
    </xf>
    <xf numFmtId="169" fontId="54" fillId="24" borderId="28" xfId="187" applyNumberFormat="1" applyFont="1" applyFill="1" applyBorder="1" applyAlignment="1">
      <alignment horizontal="center" vertical="center"/>
    </xf>
    <xf numFmtId="0" fontId="6" fillId="24" borderId="19" xfId="197" applyFont="1" applyFill="1" applyBorder="1" applyAlignment="1">
      <alignment horizontal="center" vertical="center"/>
    </xf>
    <xf numFmtId="0" fontId="6" fillId="24" borderId="20" xfId="197" applyFont="1" applyFill="1" applyBorder="1" applyAlignment="1">
      <alignment horizontal="center" vertical="center"/>
    </xf>
    <xf numFmtId="0" fontId="59" fillId="24" borderId="21" xfId="79" applyFont="1" applyFill="1" applyBorder="1" applyAlignment="1">
      <alignment horizontal="center" vertical="center" wrapText="1"/>
    </xf>
    <xf numFmtId="3" fontId="72" fillId="24" borderId="21" xfId="197" applyNumberFormat="1" applyFont="1" applyFill="1" applyBorder="1" applyAlignment="1">
      <alignment horizontal="center" vertical="center"/>
    </xf>
    <xf numFmtId="1" fontId="53" fillId="24" borderId="28" xfId="194" applyNumberFormat="1" applyFont="1" applyFill="1" applyBorder="1" applyAlignment="1">
      <alignment vertical="center"/>
    </xf>
    <xf numFmtId="1" fontId="6" fillId="24" borderId="28" xfId="198" applyNumberFormat="1" applyFont="1" applyFill="1" applyBorder="1" applyAlignment="1">
      <alignment horizontal="center" vertical="center"/>
    </xf>
    <xf numFmtId="0" fontId="47" fillId="30" borderId="0" xfId="192" applyFont="1" applyFill="1"/>
    <xf numFmtId="169" fontId="54" fillId="30" borderId="25" xfId="192" applyNumberFormat="1" applyFont="1" applyFill="1" applyBorder="1" applyAlignment="1">
      <alignment horizontal="center" vertical="center"/>
    </xf>
    <xf numFmtId="169" fontId="54" fillId="30" borderId="26" xfId="192" applyNumberFormat="1" applyFont="1" applyFill="1" applyBorder="1" applyAlignment="1">
      <alignment horizontal="center" vertical="center"/>
    </xf>
    <xf numFmtId="0" fontId="54" fillId="24" borderId="19" xfId="192" applyFont="1" applyFill="1" applyBorder="1" applyAlignment="1">
      <alignment horizontal="right" vertical="center"/>
    </xf>
    <xf numFmtId="169" fontId="61" fillId="24" borderId="17" xfId="192" applyNumberFormat="1" applyFont="1" applyFill="1" applyBorder="1" applyAlignment="1">
      <alignment horizontal="center" vertical="center"/>
    </xf>
    <xf numFmtId="169" fontId="54" fillId="24" borderId="25" xfId="192" applyNumberFormat="1" applyFont="1" applyFill="1" applyBorder="1" applyAlignment="1">
      <alignment horizontal="center" vertical="center"/>
    </xf>
    <xf numFmtId="169" fontId="54" fillId="24" borderId="26" xfId="192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 applyAlignment="1">
      <alignment vertical="center"/>
    </xf>
    <xf numFmtId="0" fontId="6" fillId="30" borderId="0" xfId="197" applyFont="1" applyFill="1"/>
    <xf numFmtId="169" fontId="61" fillId="24" borderId="24" xfId="187" applyNumberFormat="1" applyFont="1" applyFill="1" applyBorder="1" applyAlignment="1">
      <alignment horizontal="center" vertical="center"/>
    </xf>
    <xf numFmtId="169" fontId="54" fillId="24" borderId="0" xfId="187" applyNumberFormat="1" applyFont="1" applyFill="1" applyBorder="1" applyAlignment="1">
      <alignment horizontal="center" vertical="center" wrapText="1"/>
    </xf>
    <xf numFmtId="169" fontId="61" fillId="24" borderId="26" xfId="187" applyNumberFormat="1" applyFont="1" applyFill="1" applyBorder="1" applyAlignment="1">
      <alignment horizontal="center" vertical="center"/>
    </xf>
    <xf numFmtId="0" fontId="72" fillId="24" borderId="0" xfId="192" applyFont="1" applyFill="1"/>
    <xf numFmtId="169" fontId="61" fillId="30" borderId="17" xfId="187" applyNumberFormat="1" applyFont="1" applyFill="1" applyBorder="1" applyAlignment="1">
      <alignment horizontal="center" vertical="center"/>
    </xf>
    <xf numFmtId="169" fontId="61" fillId="30" borderId="22" xfId="187" applyNumberFormat="1" applyFont="1" applyFill="1" applyBorder="1" applyAlignment="1">
      <alignment horizontal="center" vertical="center"/>
    </xf>
    <xf numFmtId="169" fontId="54" fillId="30" borderId="0" xfId="192" applyNumberFormat="1" applyFont="1" applyFill="1" applyBorder="1" applyAlignment="1">
      <alignment horizontal="center" vertical="center"/>
    </xf>
    <xf numFmtId="169" fontId="54" fillId="30" borderId="0" xfId="192" applyNumberFormat="1" applyFont="1" applyFill="1" applyBorder="1" applyAlignment="1">
      <alignment horizontal="center" vertical="center" wrapText="1"/>
    </xf>
    <xf numFmtId="169" fontId="54" fillId="30" borderId="21" xfId="192" applyNumberFormat="1" applyFont="1" applyFill="1" applyBorder="1" applyAlignment="1">
      <alignment horizontal="center" vertical="center"/>
    </xf>
    <xf numFmtId="0" fontId="58" fillId="24" borderId="0" xfId="203" applyFont="1" applyFill="1" applyBorder="1" applyAlignment="1">
      <alignment horizontal="left" vertical="center"/>
    </xf>
    <xf numFmtId="0" fontId="53" fillId="24" borderId="0" xfId="0" applyFont="1" applyFill="1" applyBorder="1" applyAlignment="1">
      <alignment wrapText="1"/>
    </xf>
    <xf numFmtId="0" fontId="59" fillId="24" borderId="0" xfId="190" applyFont="1" applyFill="1" applyBorder="1" applyAlignment="1">
      <alignment horizontal="center" vertical="center"/>
    </xf>
    <xf numFmtId="0" fontId="53" fillId="24" borderId="0" xfId="192" applyFont="1" applyFill="1" applyBorder="1" applyAlignment="1">
      <alignment horizontal="center"/>
    </xf>
    <xf numFmtId="0" fontId="63" fillId="24" borderId="0" xfId="196" applyFont="1" applyFill="1" applyBorder="1" applyAlignment="1">
      <alignment vertical="center"/>
    </xf>
    <xf numFmtId="0" fontId="54" fillId="30" borderId="0" xfId="196" applyFont="1" applyFill="1" applyBorder="1" applyAlignment="1">
      <alignment horizontal="left" vertical="center"/>
    </xf>
    <xf numFmtId="0" fontId="54" fillId="30" borderId="0" xfId="192" applyFont="1" applyFill="1" applyBorder="1" applyAlignment="1">
      <alignment horizontal="right" vertical="center"/>
    </xf>
    <xf numFmtId="0" fontId="71" fillId="24" borderId="0" xfId="192" applyFont="1" applyFill="1" applyBorder="1" applyAlignment="1">
      <alignment horizontal="center" vertical="center"/>
    </xf>
    <xf numFmtId="0" fontId="71" fillId="24" borderId="0" xfId="196" applyFont="1" applyFill="1" applyBorder="1" applyAlignment="1">
      <alignment vertical="center"/>
    </xf>
    <xf numFmtId="0" fontId="71" fillId="30" borderId="0" xfId="192" applyFont="1" applyFill="1" applyBorder="1" applyAlignment="1">
      <alignment horizontal="right" vertical="center"/>
    </xf>
    <xf numFmtId="0" fontId="71" fillId="24" borderId="0" xfId="196" applyFont="1" applyFill="1" applyBorder="1" applyAlignment="1">
      <alignment vertical="center" wrapText="1"/>
    </xf>
    <xf numFmtId="0" fontId="53" fillId="24" borderId="17" xfId="0" applyFont="1" applyFill="1" applyBorder="1" applyAlignment="1">
      <alignment wrapText="1"/>
    </xf>
    <xf numFmtId="0" fontId="59" fillId="24" borderId="17" xfId="190" applyFont="1" applyFill="1" applyBorder="1" applyAlignment="1">
      <alignment horizontal="center" vertical="center"/>
    </xf>
    <xf numFmtId="1" fontId="47" fillId="24" borderId="17" xfId="193" applyNumberFormat="1" applyFont="1" applyFill="1" applyBorder="1" applyAlignment="1">
      <alignment horizontal="center" vertical="center"/>
    </xf>
    <xf numFmtId="1" fontId="47" fillId="24" borderId="16" xfId="193" applyNumberFormat="1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wrapText="1"/>
    </xf>
    <xf numFmtId="0" fontId="63" fillId="24" borderId="0" xfId="192" applyFont="1" applyFill="1" applyBorder="1" applyAlignment="1">
      <alignment horizontal="center"/>
    </xf>
    <xf numFmtId="0" fontId="54" fillId="24" borderId="19" xfId="192" applyFont="1" applyFill="1" applyBorder="1" applyAlignment="1">
      <alignment horizontal="center"/>
    </xf>
    <xf numFmtId="0" fontId="54" fillId="0" borderId="19" xfId="196" applyFont="1" applyFill="1" applyBorder="1" applyAlignment="1">
      <alignment vertical="center" wrapText="1"/>
    </xf>
    <xf numFmtId="0" fontId="54" fillId="30" borderId="20" xfId="196" applyFont="1" applyFill="1" applyBorder="1" applyAlignment="1">
      <alignment vertical="center" wrapText="1"/>
    </xf>
    <xf numFmtId="169" fontId="61" fillId="24" borderId="22" xfId="192" applyNumberFormat="1" applyFont="1" applyFill="1" applyBorder="1" applyAlignment="1">
      <alignment horizontal="center" vertical="center"/>
    </xf>
    <xf numFmtId="1" fontId="54" fillId="24" borderId="28" xfId="195" applyNumberFormat="1" applyFont="1" applyFill="1" applyBorder="1" applyAlignment="1">
      <alignment horizontal="center" vertical="center"/>
    </xf>
    <xf numFmtId="0" fontId="70" fillId="30" borderId="0" xfId="197" applyFont="1" applyFill="1"/>
    <xf numFmtId="3" fontId="54" fillId="24" borderId="28" xfId="197" applyNumberFormat="1" applyFont="1" applyFill="1" applyBorder="1" applyAlignment="1">
      <alignment horizontal="center" vertical="center"/>
    </xf>
    <xf numFmtId="169" fontId="54" fillId="24" borderId="24" xfId="197" applyNumberFormat="1" applyFont="1" applyFill="1" applyBorder="1" applyAlignment="1">
      <alignment horizontal="center" vertical="center"/>
    </xf>
    <xf numFmtId="169" fontId="54" fillId="24" borderId="21" xfId="197" applyNumberFormat="1" applyFont="1" applyFill="1" applyBorder="1" applyAlignment="1">
      <alignment horizontal="center" vertical="center"/>
    </xf>
    <xf numFmtId="169" fontId="54" fillId="24" borderId="21" xfId="187" applyNumberFormat="1" applyFont="1" applyFill="1" applyBorder="1" applyAlignment="1">
      <alignment horizontal="center" vertical="center"/>
    </xf>
    <xf numFmtId="169" fontId="54" fillId="24" borderId="26" xfId="187" applyNumberFormat="1" applyFont="1" applyFill="1" applyBorder="1" applyAlignment="1">
      <alignment horizontal="center" vertical="center"/>
    </xf>
    <xf numFmtId="169" fontId="54" fillId="24" borderId="21" xfId="187" applyNumberFormat="1" applyFont="1" applyFill="1" applyBorder="1" applyAlignment="1">
      <alignment horizontal="center" vertical="center" wrapText="1"/>
    </xf>
    <xf numFmtId="0" fontId="60" fillId="30" borderId="0" xfId="192" applyFont="1" applyFill="1"/>
    <xf numFmtId="3" fontId="6" fillId="30" borderId="0" xfId="197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3" fontId="72" fillId="30" borderId="21" xfId="197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4" borderId="0" xfId="196" applyFont="1" applyFill="1"/>
    <xf numFmtId="0" fontId="67" fillId="24" borderId="0" xfId="0" applyFont="1" applyFill="1" applyBorder="1"/>
    <xf numFmtId="0" fontId="67" fillId="24" borderId="0" xfId="0" applyFont="1" applyFill="1"/>
    <xf numFmtId="0" fontId="47" fillId="24" borderId="18" xfId="79" applyFont="1" applyFill="1" applyBorder="1" applyAlignment="1">
      <alignment horizontal="center"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67" fillId="30" borderId="0" xfId="197" applyFont="1" applyFill="1"/>
    <xf numFmtId="0" fontId="72" fillId="30" borderId="0" xfId="197" applyFont="1" applyFill="1"/>
    <xf numFmtId="169" fontId="54" fillId="30" borderId="25" xfId="187" applyNumberFormat="1" applyFont="1" applyFill="1" applyBorder="1" applyAlignment="1">
      <alignment horizontal="center" vertical="center" wrapText="1"/>
    </xf>
    <xf numFmtId="0" fontId="47" fillId="24" borderId="16" xfId="197" applyFont="1" applyFill="1" applyBorder="1"/>
    <xf numFmtId="0" fontId="47" fillId="24" borderId="17" xfId="197" applyFont="1" applyFill="1" applyBorder="1"/>
    <xf numFmtId="0" fontId="59" fillId="24" borderId="17" xfId="197" applyFont="1" applyFill="1" applyBorder="1"/>
    <xf numFmtId="3" fontId="47" fillId="24" borderId="17" xfId="197" applyNumberFormat="1" applyFont="1" applyFill="1" applyBorder="1"/>
    <xf numFmtId="3" fontId="60" fillId="24" borderId="17" xfId="197" applyNumberFormat="1" applyFont="1" applyFill="1" applyBorder="1"/>
    <xf numFmtId="0" fontId="47" fillId="24" borderId="22" xfId="197" applyFont="1" applyFill="1" applyBorder="1"/>
    <xf numFmtId="0" fontId="6" fillId="24" borderId="23" xfId="197" applyFont="1" applyFill="1" applyBorder="1" applyAlignment="1">
      <alignment horizontal="left" vertical="center"/>
    </xf>
    <xf numFmtId="0" fontId="58" fillId="24" borderId="0" xfId="203" applyFont="1" applyFill="1" applyBorder="1" applyAlignment="1">
      <alignment horizontal="centerContinuous" vertical="center"/>
    </xf>
    <xf numFmtId="0" fontId="59" fillId="24" borderId="0" xfId="203" applyFont="1" applyFill="1" applyBorder="1" applyAlignment="1">
      <alignment horizontal="centerContinuous" vertical="center"/>
    </xf>
    <xf numFmtId="0" fontId="53" fillId="24" borderId="0" xfId="197" applyFont="1" applyFill="1" applyBorder="1"/>
    <xf numFmtId="0" fontId="60" fillId="24" borderId="0" xfId="197" applyFont="1" applyFill="1" applyBorder="1"/>
    <xf numFmtId="0" fontId="6" fillId="24" borderId="25" xfId="197" applyFont="1" applyFill="1" applyBorder="1"/>
    <xf numFmtId="0" fontId="6" fillId="24" borderId="23" xfId="191" applyFont="1" applyFill="1" applyBorder="1" applyAlignment="1">
      <alignment horizontal="left" vertical="center"/>
    </xf>
    <xf numFmtId="3" fontId="6" fillId="24" borderId="0" xfId="197" applyNumberFormat="1" applyFont="1" applyFill="1" applyBorder="1"/>
    <xf numFmtId="0" fontId="58" fillId="24" borderId="0" xfId="203" applyFont="1" applyFill="1" applyBorder="1"/>
    <xf numFmtId="0" fontId="59" fillId="24" borderId="0" xfId="203" applyFont="1" applyFill="1" applyBorder="1"/>
    <xf numFmtId="0" fontId="53" fillId="24" borderId="0" xfId="201" applyFont="1" applyFill="1" applyBorder="1"/>
    <xf numFmtId="173" fontId="53" fillId="24" borderId="0" xfId="188" applyNumberFormat="1" applyFont="1" applyFill="1" applyBorder="1" applyAlignment="1" applyProtection="1"/>
    <xf numFmtId="173" fontId="6" fillId="24" borderId="0" xfId="188" applyNumberFormat="1" applyFont="1" applyFill="1" applyBorder="1" applyAlignment="1" applyProtection="1"/>
    <xf numFmtId="0" fontId="47" fillId="24" borderId="0" xfId="203" applyFont="1" applyFill="1" applyBorder="1"/>
    <xf numFmtId="3" fontId="58" fillId="24" borderId="0" xfId="203" applyNumberFormat="1" applyFont="1" applyFill="1" applyBorder="1"/>
    <xf numFmtId="0" fontId="62" fillId="24" borderId="0" xfId="203" applyFont="1" applyFill="1" applyBorder="1"/>
    <xf numFmtId="0" fontId="63" fillId="24" borderId="0" xfId="197" applyFont="1" applyFill="1" applyBorder="1"/>
    <xf numFmtId="0" fontId="63" fillId="24" borderId="0" xfId="203" applyFont="1" applyFill="1" applyBorder="1"/>
    <xf numFmtId="0" fontId="63" fillId="24" borderId="0" xfId="189" applyFont="1" applyFill="1" applyBorder="1"/>
    <xf numFmtId="0" fontId="6" fillId="24" borderId="0" xfId="203" applyFont="1" applyFill="1" applyBorder="1"/>
    <xf numFmtId="0" fontId="10" fillId="24" borderId="0" xfId="203" applyFont="1" applyFill="1" applyBorder="1"/>
    <xf numFmtId="0" fontId="47" fillId="30" borderId="0" xfId="193" applyFont="1" applyFill="1" applyBorder="1" applyAlignment="1">
      <alignment horizontal="right"/>
    </xf>
    <xf numFmtId="0" fontId="73" fillId="0" borderId="0" xfId="0" applyFont="1" applyBorder="1"/>
    <xf numFmtId="0" fontId="59" fillId="30" borderId="0" xfId="193" applyFont="1" applyFill="1" applyBorder="1" applyAlignment="1">
      <alignment horizontal="right"/>
    </xf>
    <xf numFmtId="1" fontId="53" fillId="30" borderId="0" xfId="196" applyNumberFormat="1" applyFont="1" applyFill="1" applyBorder="1"/>
    <xf numFmtId="1" fontId="6" fillId="30" borderId="0" xfId="196" applyNumberFormat="1" applyFont="1" applyFill="1" applyBorder="1"/>
    <xf numFmtId="0" fontId="58" fillId="30" borderId="0" xfId="203" applyFont="1" applyFill="1" applyBorder="1"/>
    <xf numFmtId="0" fontId="54" fillId="24" borderId="0" xfId="197" applyFont="1" applyFill="1" applyBorder="1"/>
    <xf numFmtId="0" fontId="64" fillId="30" borderId="0" xfId="0" applyFont="1" applyFill="1" applyBorder="1" applyAlignment="1">
      <alignment vertical="center"/>
    </xf>
    <xf numFmtId="0" fontId="6" fillId="24" borderId="0" xfId="196" applyFont="1" applyFill="1" applyBorder="1"/>
    <xf numFmtId="0" fontId="58" fillId="24" borderId="22" xfId="203" applyFont="1" applyFill="1" applyBorder="1" applyAlignment="1">
      <alignment horizontal="left" vertical="center"/>
    </xf>
    <xf numFmtId="0" fontId="58" fillId="24" borderId="26" xfId="203" applyFont="1" applyFill="1" applyBorder="1" applyAlignment="1">
      <alignment horizontal="left" vertical="center"/>
    </xf>
    <xf numFmtId="1" fontId="6" fillId="24" borderId="22" xfId="194" applyNumberFormat="1" applyFont="1" applyFill="1" applyBorder="1" applyAlignment="1">
      <alignment horizontal="left" vertical="center"/>
    </xf>
    <xf numFmtId="1" fontId="6" fillId="24" borderId="25" xfId="194" applyNumberFormat="1" applyFont="1" applyFill="1" applyBorder="1" applyAlignment="1">
      <alignment horizontal="left" vertical="center"/>
    </xf>
    <xf numFmtId="1" fontId="54" fillId="24" borderId="29" xfId="194" applyNumberFormat="1" applyFont="1" applyFill="1" applyBorder="1" applyAlignment="1">
      <alignment horizontal="left" vertical="center" wrapText="1"/>
    </xf>
    <xf numFmtId="0" fontId="47" fillId="24" borderId="19" xfId="79" applyFont="1" applyFill="1" applyBorder="1" applyAlignment="1">
      <alignment horizontal="center" vertical="center" wrapText="1"/>
    </xf>
    <xf numFmtId="0" fontId="47" fillId="24" borderId="18" xfId="79" applyFont="1" applyFill="1" applyBorder="1" applyAlignment="1">
      <alignment horizontal="center" vertical="center" wrapText="1"/>
    </xf>
    <xf numFmtId="0" fontId="47" fillId="24" borderId="19" xfId="79" applyFont="1" applyFill="1" applyBorder="1" applyAlignment="1">
      <alignment horizontal="center" vertical="center" wrapText="1"/>
    </xf>
    <xf numFmtId="0" fontId="59" fillId="24" borderId="18" xfId="79" applyFont="1" applyFill="1" applyBorder="1" applyAlignment="1">
      <alignment horizontal="center" vertical="center" wrapText="1"/>
    </xf>
    <xf numFmtId="0" fontId="59" fillId="24" borderId="19" xfId="79" applyFont="1" applyFill="1" applyBorder="1" applyAlignment="1">
      <alignment horizontal="center" vertical="center" wrapText="1"/>
    </xf>
    <xf numFmtId="0" fontId="59" fillId="24" borderId="18" xfId="203" applyFont="1" applyFill="1" applyBorder="1" applyAlignment="1">
      <alignment horizontal="center" vertical="center"/>
    </xf>
    <xf numFmtId="0" fontId="59" fillId="24" borderId="19" xfId="203" applyFont="1" applyFill="1" applyBorder="1" applyAlignment="1">
      <alignment horizontal="center" vertical="center"/>
    </xf>
    <xf numFmtId="0" fontId="47" fillId="24" borderId="18" xfId="193" applyFont="1" applyFill="1" applyBorder="1" applyAlignment="1">
      <alignment horizontal="center" vertical="center"/>
    </xf>
    <xf numFmtId="0" fontId="47" fillId="24" borderId="19" xfId="193" applyFont="1" applyFill="1" applyBorder="1" applyAlignment="1">
      <alignment horizontal="center" vertical="center"/>
    </xf>
    <xf numFmtId="0" fontId="58" fillId="24" borderId="18" xfId="203" applyFont="1" applyFill="1" applyBorder="1" applyAlignment="1">
      <alignment horizontal="center" vertical="center"/>
    </xf>
    <xf numFmtId="0" fontId="58" fillId="24" borderId="20" xfId="203" applyFont="1" applyFill="1" applyBorder="1" applyAlignment="1">
      <alignment horizontal="center" vertical="center"/>
    </xf>
    <xf numFmtId="0" fontId="54" fillId="24" borderId="18" xfId="187" applyFont="1" applyFill="1" applyBorder="1" applyAlignment="1">
      <alignment horizontal="center" vertical="center"/>
    </xf>
    <xf numFmtId="0" fontId="54" fillId="24" borderId="19" xfId="187" applyFont="1" applyFill="1" applyBorder="1" applyAlignment="1">
      <alignment horizontal="center" vertical="center"/>
    </xf>
    <xf numFmtId="0" fontId="59" fillId="24" borderId="18" xfId="79" applyFont="1" applyFill="1" applyBorder="1" applyAlignment="1">
      <alignment horizontal="center" vertical="center"/>
    </xf>
    <xf numFmtId="0" fontId="59" fillId="24" borderId="19" xfId="79" applyFont="1" applyFill="1" applyBorder="1" applyAlignment="1">
      <alignment horizontal="center" vertical="center"/>
    </xf>
    <xf numFmtId="0" fontId="54" fillId="24" borderId="16" xfId="187" applyFont="1" applyFill="1" applyBorder="1" applyAlignment="1">
      <alignment horizontal="center" vertical="center"/>
    </xf>
    <xf numFmtId="0" fontId="54" fillId="24" borderId="23" xfId="187" applyFont="1" applyFill="1" applyBorder="1" applyAlignment="1">
      <alignment horizontal="center" vertical="center"/>
    </xf>
    <xf numFmtId="0" fontId="71" fillId="24" borderId="18" xfId="187" applyFont="1" applyFill="1" applyBorder="1" applyAlignment="1">
      <alignment horizontal="center" vertical="center"/>
    </xf>
    <xf numFmtId="0" fontId="71" fillId="24" borderId="19" xfId="187" applyFont="1" applyFill="1" applyBorder="1" applyAlignment="1">
      <alignment horizontal="center" vertical="center"/>
    </xf>
    <xf numFmtId="0" fontId="47" fillId="24" borderId="20" xfId="193" applyFont="1" applyFill="1" applyBorder="1" applyAlignment="1">
      <alignment horizontal="center" vertical="center"/>
    </xf>
    <xf numFmtId="0" fontId="59" fillId="24" borderId="20" xfId="203" applyFont="1" applyFill="1" applyBorder="1" applyAlignment="1">
      <alignment horizontal="center" vertical="center"/>
    </xf>
    <xf numFmtId="0" fontId="59" fillId="24" borderId="20" xfId="79" applyFont="1" applyFill="1" applyBorder="1" applyAlignment="1">
      <alignment horizontal="center" vertical="center" wrapText="1"/>
    </xf>
    <xf numFmtId="0" fontId="54" fillId="30" borderId="18" xfId="187" applyFont="1" applyFill="1" applyBorder="1" applyAlignment="1">
      <alignment horizontal="center" vertical="center"/>
    </xf>
    <xf numFmtId="0" fontId="54" fillId="30" borderId="19" xfId="187" applyFont="1" applyFill="1" applyBorder="1" applyAlignment="1">
      <alignment horizontal="center" vertical="center"/>
    </xf>
    <xf numFmtId="0" fontId="47" fillId="24" borderId="18" xfId="192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wrapText="1"/>
    </xf>
    <xf numFmtId="0" fontId="47" fillId="24" borderId="18" xfId="190" applyFont="1" applyFill="1" applyBorder="1" applyAlignment="1">
      <alignment horizontal="center" vertical="center"/>
    </xf>
    <xf numFmtId="0" fontId="47" fillId="24" borderId="19" xfId="190" applyFont="1" applyFill="1" applyBorder="1" applyAlignment="1">
      <alignment horizontal="center" vertical="center"/>
    </xf>
    <xf numFmtId="0" fontId="59" fillId="24" borderId="18" xfId="190" applyFont="1" applyFill="1" applyBorder="1" applyAlignment="1">
      <alignment horizontal="center" vertical="center"/>
    </xf>
    <xf numFmtId="0" fontId="59" fillId="24" borderId="19" xfId="190" applyFont="1" applyFill="1" applyBorder="1" applyAlignment="1">
      <alignment horizontal="center" vertical="center"/>
    </xf>
    <xf numFmtId="0" fontId="59" fillId="24" borderId="18" xfId="192" applyFont="1" applyFill="1" applyBorder="1" applyAlignment="1">
      <alignment horizontal="center" vertical="center" wrapText="1"/>
    </xf>
    <xf numFmtId="0" fontId="53" fillId="24" borderId="19" xfId="0" applyFont="1" applyFill="1" applyBorder="1" applyAlignment="1">
      <alignment wrapText="1"/>
    </xf>
    <xf numFmtId="0" fontId="59" fillId="24" borderId="3" xfId="186" applyFont="1" applyFill="1" applyBorder="1" applyAlignment="1">
      <alignment horizontal="center" vertical="center"/>
    </xf>
    <xf numFmtId="0" fontId="59" fillId="24" borderId="18" xfId="117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49" fontId="59" fillId="24" borderId="18" xfId="199" applyNumberFormat="1" applyFont="1" applyFill="1" applyBorder="1" applyAlignment="1">
      <alignment horizontal="center" vertical="center"/>
    </xf>
    <xf numFmtId="49" fontId="59" fillId="24" borderId="20" xfId="199" applyNumberFormat="1" applyFont="1" applyFill="1" applyBorder="1" applyAlignment="1">
      <alignment horizontal="center" vertical="center"/>
    </xf>
    <xf numFmtId="0" fontId="59" fillId="24" borderId="20" xfId="190" applyFont="1" applyFill="1" applyBorder="1" applyAlignment="1">
      <alignment horizontal="center" vertical="center"/>
    </xf>
    <xf numFmtId="0" fontId="59" fillId="24" borderId="3" xfId="117" applyFont="1" applyFill="1" applyBorder="1" applyAlignment="1">
      <alignment horizontal="center" vertical="center"/>
    </xf>
    <xf numFmtId="0" fontId="47" fillId="24" borderId="20" xfId="190" applyFont="1" applyFill="1" applyBorder="1" applyAlignment="1">
      <alignment horizontal="center" vertical="center"/>
    </xf>
    <xf numFmtId="0" fontId="53" fillId="24" borderId="20" xfId="0" applyFont="1" applyFill="1" applyBorder="1" applyAlignment="1">
      <alignment wrapText="1"/>
    </xf>
    <xf numFmtId="1" fontId="6" fillId="24" borderId="22" xfId="194" applyNumberFormat="1" applyFont="1" applyFill="1" applyBorder="1" applyAlignment="1">
      <alignment vertical="center"/>
    </xf>
    <xf numFmtId="1" fontId="6" fillId="24" borderId="25" xfId="194" applyNumberFormat="1" applyFont="1" applyFill="1" applyBorder="1" applyAlignment="1">
      <alignment vertical="center"/>
    </xf>
    <xf numFmtId="1" fontId="54" fillId="24" borderId="29" xfId="194" applyNumberFormat="1" applyFont="1" applyFill="1" applyBorder="1" applyAlignment="1">
      <alignment vertical="center" wrapText="1"/>
    </xf>
  </cellXfs>
  <cellStyles count="21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8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4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Е.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2 (2)" xfId="199"/>
    <cellStyle name="Обычный_Лист5" xfId="200"/>
    <cellStyle name="Обычный_ПБ_4кв2012_АНФОР_2" xfId="201"/>
    <cellStyle name="Обычный_Таб ек кв." xfId="202"/>
    <cellStyle name="Обычный_Таб_ГС 5 -е  4 кв 2014 OK " xfId="203"/>
    <cellStyle name="Підсумок" xfId="108" builtinId="25" customBuiltin="1"/>
    <cellStyle name="Поганий" xfId="204" builtinId="27" customBuiltin="1"/>
    <cellStyle name="Примітка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Результат" xfId="101" builtinId="21" customBuiltin="1"/>
    <cellStyle name="Стиль 1" xfId="215"/>
    <cellStyle name="Текст попередження" xfId="216" builtinId="11" customBuiltin="1"/>
    <cellStyle name="Текст пояснення" xfId="205" builtinId="53" customBuiltin="1"/>
    <cellStyle name="Финансовый 2" xfId="217"/>
  </cellStyles>
  <dxfs count="0"/>
  <tableStyles count="0" defaultTableStyle="TableStyleMedium2" defaultPivotStyle="PivotStyleLight16"/>
  <colors>
    <mruColors>
      <color rgb="FFCC0409"/>
      <color rgb="FFFF69FF"/>
      <color rgb="FFFF66FF"/>
      <color rgb="FFE4D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trlProps/ctrlProp1.xml><?xml version="1.0" encoding="utf-8"?>
<formControlPr xmlns="http://schemas.microsoft.com/office/spreadsheetml/2009/9/main" objectType="List" dx="26" fmlaLink="$A$1" fmlaRange="$A$4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609600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69" name="Text Box 2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0" name="Text Box 3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1" name="Text Box 4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2" name="Text Box 5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3" name="Text Box 6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4" name="Text Box 7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5" name="Text Box 8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6" name="Text Box 9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7" name="Text Box 10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91439</xdr:rowOff>
    </xdr:to>
    <xdr:sp macro="" textlink="">
      <xdr:nvSpPr>
        <xdr:cNvPr id="2078" name="Text Box 11"/>
        <xdr:cNvSpPr txBox="1">
          <a:spLocks noChangeArrowheads="1"/>
        </xdr:cNvSpPr>
      </xdr:nvSpPr>
      <xdr:spPr bwMode="auto">
        <a:xfrm>
          <a:off x="1927860" y="79781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79" name="Text Box 2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0" name="Text Box 3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1" name="Text Box 4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3" name="Text Box 6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4" name="Text Box 7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5" name="Text Box 8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6" name="Text Box 9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7" name="Text Box 10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11</xdr:col>
      <xdr:colOff>91440</xdr:colOff>
      <xdr:row>39</xdr:row>
      <xdr:rowOff>91441</xdr:rowOff>
    </xdr:to>
    <xdr:sp macro="" textlink="">
      <xdr:nvSpPr>
        <xdr:cNvPr id="2088" name="Text Box 11"/>
        <xdr:cNvSpPr txBox="1">
          <a:spLocks noChangeArrowheads="1"/>
        </xdr:cNvSpPr>
      </xdr:nvSpPr>
      <xdr:spPr bwMode="auto">
        <a:xfrm>
          <a:off x="1927860" y="814578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11</xdr:col>
      <xdr:colOff>91440</xdr:colOff>
      <xdr:row>38</xdr:row>
      <xdr:rowOff>30481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36420" y="784860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3" name="Text Box 2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4" name="Text Box 3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5" name="Text Box 4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6" name="Text Box 5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7" name="Text Box 6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8" name="Text Box 7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09" name="Text Box 8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0" name="Text Box 9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1" name="Text Box 10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11</xdr:col>
      <xdr:colOff>91440</xdr:colOff>
      <xdr:row>34</xdr:row>
      <xdr:rowOff>256891</xdr:rowOff>
    </xdr:to>
    <xdr:sp macro="" textlink="">
      <xdr:nvSpPr>
        <xdr:cNvPr id="3112" name="Text Box 11"/>
        <xdr:cNvSpPr txBox="1">
          <a:spLocks noChangeArrowheads="1"/>
        </xdr:cNvSpPr>
      </xdr:nvSpPr>
      <xdr:spPr bwMode="auto">
        <a:xfrm>
          <a:off x="1836420" y="8016240"/>
          <a:ext cx="914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tabSelected="1" zoomScale="86" zoomScaleNormal="86" workbookViewId="0">
      <selection activeCell="E19" sqref="E19"/>
    </sheetView>
  </sheetViews>
  <sheetFormatPr defaultColWidth="9.109375" defaultRowHeight="13.2"/>
  <cols>
    <col min="1" max="1" width="10.33203125" style="1" customWidth="1"/>
    <col min="2" max="30" width="9.109375" style="3"/>
    <col min="31" max="47" width="9.109375" style="5"/>
    <col min="48" max="16384" width="9.109375" style="3"/>
  </cols>
  <sheetData>
    <row r="1" spans="1:47" ht="14.25" customHeight="1">
      <c r="A1" s="1">
        <v>1</v>
      </c>
      <c r="B1" s="2" t="str">
        <f>IF('1'!$A$1=1,AE1,AL1)</f>
        <v xml:space="preserve">1. Зовнішньоторговельні відносини України  з країнами ЄС </v>
      </c>
      <c r="C1" s="2"/>
      <c r="D1" s="2"/>
      <c r="E1" s="2"/>
      <c r="AE1" s="4" t="s">
        <v>47</v>
      </c>
      <c r="AF1" s="4"/>
      <c r="AG1" s="4"/>
      <c r="AH1" s="4"/>
      <c r="AL1" s="4" t="s">
        <v>54</v>
      </c>
      <c r="AM1" s="4"/>
      <c r="AN1" s="4"/>
      <c r="AO1" s="4"/>
    </row>
    <row r="2" spans="1:47" s="7" customFormat="1">
      <c r="A2" s="1"/>
      <c r="B2" s="6" t="str">
        <f>IF('1'!$A$1=1,AE2,AL2)</f>
        <v>1.1.Динаміка експорту товарів за країнами ЄС</v>
      </c>
      <c r="AE2" s="8" t="s">
        <v>139</v>
      </c>
      <c r="AF2" s="9"/>
      <c r="AG2" s="9"/>
      <c r="AH2" s="9"/>
      <c r="AI2" s="9"/>
      <c r="AJ2" s="9"/>
      <c r="AK2" s="9"/>
      <c r="AL2" s="8" t="s">
        <v>55</v>
      </c>
      <c r="AM2" s="9"/>
      <c r="AN2" s="9"/>
      <c r="AO2" s="9"/>
      <c r="AP2" s="9"/>
      <c r="AQ2" s="9"/>
      <c r="AR2" s="9"/>
      <c r="AS2" s="9"/>
      <c r="AT2" s="9"/>
      <c r="AU2" s="9"/>
    </row>
    <row r="3" spans="1:47" s="7" customFormat="1">
      <c r="A3" s="1"/>
      <c r="B3" s="6" t="str">
        <f>IF('1'!$A$1=1,AE3,AL3)</f>
        <v>1.2.Динаміка імпорту товарів за країнами ЄС</v>
      </c>
      <c r="AE3" s="8" t="s">
        <v>140</v>
      </c>
      <c r="AF3" s="9"/>
      <c r="AG3" s="9"/>
      <c r="AH3" s="9"/>
      <c r="AI3" s="9"/>
      <c r="AJ3" s="9"/>
      <c r="AK3" s="9"/>
      <c r="AL3" s="8" t="s">
        <v>56</v>
      </c>
      <c r="AM3" s="9"/>
      <c r="AN3" s="9"/>
      <c r="AO3" s="9"/>
      <c r="AP3" s="9"/>
      <c r="AQ3" s="9"/>
      <c r="AR3" s="9"/>
      <c r="AS3" s="9"/>
      <c r="AT3" s="9"/>
      <c r="AU3" s="9"/>
    </row>
    <row r="4" spans="1:47" s="7" customFormat="1">
      <c r="A4" s="10" t="s">
        <v>52</v>
      </c>
      <c r="B4" s="6" t="str">
        <f>IF('1'!$A$1=1,AE4,AL4)</f>
        <v xml:space="preserve">1.3.Динаміка товарної структури експорту в країни ЄС </v>
      </c>
      <c r="AE4" s="8" t="s">
        <v>43</v>
      </c>
      <c r="AF4" s="9"/>
      <c r="AG4" s="9"/>
      <c r="AH4" s="9"/>
      <c r="AI4" s="9"/>
      <c r="AJ4" s="9"/>
      <c r="AK4" s="9"/>
      <c r="AL4" s="11" t="s">
        <v>57</v>
      </c>
      <c r="AM4" s="12"/>
      <c r="AN4" s="12"/>
      <c r="AO4" s="12"/>
      <c r="AP4" s="12"/>
      <c r="AQ4" s="12"/>
      <c r="AR4" s="12"/>
      <c r="AS4" s="12"/>
      <c r="AT4" s="9"/>
      <c r="AU4" s="9"/>
    </row>
    <row r="5" spans="1:47" s="16" customFormat="1">
      <c r="A5" s="13" t="s">
        <v>53</v>
      </c>
      <c r="B5" s="14" t="str">
        <f>IF('1'!$A$1=1,AE5,AL5)</f>
        <v xml:space="preserve">1.4.Динаміка товарної структури імпорту з країн ЄС </v>
      </c>
      <c r="C5" s="15"/>
      <c r="D5" s="15"/>
      <c r="E5" s="15"/>
      <c r="F5" s="15"/>
      <c r="G5" s="15"/>
      <c r="H5" s="15"/>
      <c r="X5" s="15"/>
      <c r="Y5" s="15"/>
      <c r="Z5" s="15"/>
      <c r="AB5" s="15"/>
      <c r="AC5" s="15"/>
      <c r="AD5" s="15"/>
      <c r="AE5" s="11" t="s">
        <v>32</v>
      </c>
      <c r="AF5" s="12"/>
      <c r="AG5" s="12"/>
      <c r="AH5" s="12"/>
      <c r="AI5" s="12"/>
      <c r="AJ5" s="12"/>
      <c r="AK5" s="12"/>
      <c r="AL5" s="11" t="s">
        <v>58</v>
      </c>
      <c r="AM5" s="12"/>
      <c r="AN5" s="12"/>
      <c r="AO5" s="12"/>
      <c r="AP5" s="12"/>
      <c r="AQ5" s="12"/>
      <c r="AR5" s="12"/>
      <c r="AS5" s="12"/>
      <c r="AT5" s="17"/>
      <c r="AU5" s="17"/>
    </row>
    <row r="11" spans="1:47">
      <c r="B11" s="260" t="str">
        <f>IF('1'!$A$1=1,B38,B39)</f>
        <v>Дата останнього оновлення: 30.09.2024</v>
      </c>
    </row>
    <row r="38" spans="1:2" s="5" customFormat="1">
      <c r="A38" s="71"/>
      <c r="B38" s="261" t="s">
        <v>222</v>
      </c>
    </row>
    <row r="39" spans="1:2" s="5" customFormat="1">
      <c r="A39" s="71"/>
      <c r="B39" s="261" t="s">
        <v>223</v>
      </c>
    </row>
    <row r="40" spans="1:2" s="266" customFormat="1">
      <c r="A40" s="265"/>
    </row>
    <row r="41" spans="1:2" s="266" customFormat="1">
      <c r="A41" s="265"/>
    </row>
  </sheetData>
  <phoneticPr fontId="39" type="noConversion"/>
  <hyperlinks>
    <hyperlink ref="B2" location="'1.1'!A1" display="1.1.Динаміка експорту товарів у розрізі країн ЄС"/>
    <hyperlink ref="B3" location="'1.2'!A1" display="1.2.Динаміка імпорту товарів у розрізі країн ЄС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  <hyperlink ref="AE2" location="'1.1'!A1" display="1.1.Динаміка експорту товарів у розрізі країн ЄС"/>
    <hyperlink ref="AE3" location="'1.2'!A1" display="1.2.Динаміка імпорту товарів у розрізі країн ЄС"/>
    <hyperlink ref="AE5" location="'1.4'!A1" display="1.4.Динаміка товарної структури імпорту з країн ЄС "/>
    <hyperlink ref="AE4" location="'1.3'!A1" display="1.3.Динаміка товарної структури експорту в країни ЄС "/>
    <hyperlink ref="AL2" location="'1.1'!A1" display="1.1 Dynamics of Exports of Goods by EU country                   "/>
    <hyperlink ref="AL3" location="'1.2'!A1" display="1.2 Dynamics of Imports of Goods by EU country                   "/>
    <hyperlink ref="AL4" location="'1.3'!A1" display="1.3 Dynamics of Commodity Composition of Exports to EU countries            "/>
    <hyperlink ref="AL5" location="'1.4'!A1" display="1.4 Dynamics of Commodity Composition of Imports from EU countries       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O51"/>
  <sheetViews>
    <sheetView zoomScale="76" zoomScaleNormal="76" workbookViewId="0">
      <selection activeCell="L13" sqref="L13"/>
    </sheetView>
  </sheetViews>
  <sheetFormatPr defaultColWidth="8" defaultRowHeight="13.2" outlineLevelCol="2"/>
  <cols>
    <col min="1" max="1" width="6.109375" style="20" customWidth="1"/>
    <col min="2" max="2" width="34.88671875" style="20" customWidth="1"/>
    <col min="3" max="3" width="9.33203125" style="19" hidden="1" customWidth="1" outlineLevel="2"/>
    <col min="4" max="4" width="14.6640625" style="19" hidden="1" customWidth="1" outlineLevel="2"/>
    <col min="5" max="5" width="12.109375" style="19" hidden="1" customWidth="1" outlineLevel="2"/>
    <col min="6" max="6" width="17.33203125" style="19" hidden="1" customWidth="1" outlineLevel="2"/>
    <col min="7" max="7" width="10.554687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0" width="8.6640625" style="20" customWidth="1"/>
    <col min="21" max="24" width="8" style="20" hidden="1" customWidth="1" outlineLevel="1"/>
    <col min="25" max="26" width="8.6640625" style="20" hidden="1" customWidth="1" outlineLevel="1"/>
    <col min="27" max="27" width="9.6640625" style="20" hidden="1" customWidth="1" outlineLevel="1"/>
    <col min="28" max="28" width="8.6640625" style="20" hidden="1" customWidth="1" outlineLevel="1"/>
    <col min="29" max="29" width="8.6640625" style="20" customWidth="1" collapsed="1"/>
    <col min="30" max="31" width="8" style="20" customWidth="1"/>
    <col min="32" max="33" width="9.33203125" style="20" customWidth="1"/>
    <col min="34" max="69" width="8" style="20" customWidth="1"/>
    <col min="70" max="75" width="8" style="21" customWidth="1"/>
    <col min="76" max="95" width="8" style="20" customWidth="1"/>
    <col min="96" max="100" width="8" style="21" customWidth="1"/>
    <col min="101" max="101" width="18.6640625" style="21" customWidth="1"/>
    <col min="102" max="107" width="8" style="21" customWidth="1"/>
    <col min="108" max="130" width="8" style="20" customWidth="1"/>
    <col min="131" max="131" width="8.6640625" style="20" customWidth="1"/>
    <col min="132" max="139" width="8" style="20"/>
    <col min="140" max="157" width="8" style="21"/>
    <col min="158" max="16384" width="8" style="20"/>
  </cols>
  <sheetData>
    <row r="1" spans="1:171">
      <c r="A1" s="18" t="str">
        <f>IF('1'!$A$1=1,"до змісту","to title")</f>
        <v>до змісту</v>
      </c>
      <c r="B1" s="27"/>
      <c r="K1" s="124"/>
      <c r="L1" s="124"/>
      <c r="N1" s="16"/>
      <c r="O1" s="124"/>
      <c r="AI1" s="251"/>
      <c r="EK1" s="9" t="s">
        <v>138</v>
      </c>
      <c r="EL1" s="9"/>
      <c r="EM1" s="9"/>
      <c r="EN1" s="9"/>
      <c r="EO1" s="9"/>
      <c r="EP1" s="9"/>
      <c r="EQ1" s="9"/>
      <c r="ER1" s="9"/>
      <c r="ES1" s="9"/>
      <c r="ET1" s="9"/>
      <c r="EU1" s="9" t="s">
        <v>88</v>
      </c>
      <c r="EV1" s="9"/>
      <c r="EW1" s="9"/>
      <c r="EX1" s="9"/>
      <c r="EY1" s="9"/>
      <c r="EZ1" s="9"/>
      <c r="FA1" s="9"/>
      <c r="FB1" s="7"/>
      <c r="FC1" s="7"/>
      <c r="FD1" s="7"/>
      <c r="FE1" s="7"/>
      <c r="FF1" s="7"/>
      <c r="FG1" s="22"/>
      <c r="FH1" s="22"/>
      <c r="FI1" s="22"/>
      <c r="FJ1" s="7"/>
      <c r="FK1" s="22"/>
      <c r="FL1" s="7"/>
      <c r="FM1" s="7"/>
      <c r="FN1" s="7"/>
      <c r="FO1" s="7"/>
    </row>
    <row r="2" spans="1:171" s="7" customFormat="1">
      <c r="A2" s="272" t="str">
        <f>IF('1'!$A$1=1,EK1,EU1)</f>
        <v>1.1. Динаміка експорту товарів за країнами ЄС*</v>
      </c>
      <c r="B2" s="273"/>
      <c r="C2" s="274"/>
      <c r="D2" s="274"/>
      <c r="E2" s="274"/>
      <c r="F2" s="274"/>
      <c r="G2" s="273"/>
      <c r="H2" s="273"/>
      <c r="I2" s="273"/>
      <c r="J2" s="273"/>
      <c r="K2" s="273"/>
      <c r="L2" s="273"/>
      <c r="M2" s="275"/>
      <c r="N2" s="275"/>
      <c r="O2" s="276"/>
      <c r="P2" s="276"/>
      <c r="Q2" s="276"/>
      <c r="R2" s="276"/>
      <c r="S2" s="276"/>
      <c r="T2" s="276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7"/>
      <c r="AI2" s="32"/>
      <c r="BR2" s="9"/>
      <c r="BS2" s="9"/>
      <c r="BT2" s="9"/>
      <c r="BU2" s="9"/>
      <c r="BV2" s="9"/>
      <c r="BW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EJ2" s="9"/>
      <c r="EK2" s="23" t="s">
        <v>30</v>
      </c>
      <c r="EL2" s="24"/>
      <c r="EM2" s="24"/>
      <c r="EN2" s="24"/>
      <c r="EO2" s="25"/>
      <c r="EP2" s="25"/>
      <c r="EQ2" s="21"/>
      <c r="ER2" s="21"/>
      <c r="ES2" s="21"/>
      <c r="ET2" s="21"/>
      <c r="EU2" s="26" t="s">
        <v>89</v>
      </c>
      <c r="EV2" s="26"/>
      <c r="EW2" s="26"/>
      <c r="EX2" s="26"/>
      <c r="EY2" s="26"/>
      <c r="EZ2" s="26"/>
      <c r="FA2" s="26"/>
      <c r="FB2" s="27"/>
      <c r="FC2" s="27"/>
      <c r="FD2" s="27"/>
      <c r="FE2" s="27"/>
      <c r="FF2" s="27"/>
      <c r="FG2" s="20"/>
      <c r="FH2" s="20"/>
      <c r="FI2" s="20"/>
      <c r="FJ2" s="28"/>
      <c r="FK2" s="20"/>
      <c r="FL2" s="20"/>
      <c r="FM2" s="20"/>
      <c r="FN2" s="20"/>
      <c r="FO2" s="28"/>
    </row>
    <row r="3" spans="1:171" ht="17.25" customHeight="1">
      <c r="A3" s="278" t="str">
        <f>IF('1'!$A$1=1,EK2,EU2)</f>
        <v>(відповідно до КПБ6)</v>
      </c>
      <c r="B3" s="279"/>
      <c r="C3" s="280"/>
      <c r="D3" s="280"/>
      <c r="E3" s="280"/>
      <c r="F3" s="281"/>
      <c r="G3" s="135"/>
      <c r="H3" s="135"/>
      <c r="I3" s="135"/>
      <c r="J3" s="135"/>
      <c r="K3" s="135"/>
      <c r="L3" s="135"/>
      <c r="M3" s="135"/>
      <c r="N3" s="282"/>
      <c r="O3" s="282"/>
      <c r="P3" s="282"/>
      <c r="Q3" s="282"/>
      <c r="R3" s="282"/>
      <c r="S3" s="282"/>
      <c r="T3" s="282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283"/>
      <c r="EK3" s="33" t="s">
        <v>142</v>
      </c>
      <c r="EL3" s="24"/>
      <c r="EM3" s="24"/>
      <c r="EN3" s="24"/>
      <c r="EO3" s="25"/>
      <c r="EP3" s="25"/>
      <c r="EU3" s="21" t="s">
        <v>90</v>
      </c>
      <c r="EV3" s="9"/>
      <c r="EW3" s="9"/>
      <c r="EX3" s="9"/>
      <c r="EY3" s="9"/>
      <c r="EZ3" s="9"/>
      <c r="FA3" s="9"/>
      <c r="FB3" s="7"/>
      <c r="FC3" s="7"/>
      <c r="FD3" s="7"/>
      <c r="FE3" s="7"/>
      <c r="FF3" s="7"/>
      <c r="FJ3" s="28"/>
      <c r="FO3" s="28"/>
    </row>
    <row r="4" spans="1:171" ht="17.25" customHeight="1">
      <c r="A4" s="284" t="str">
        <f>IF('1'!$A$1=1,EK3,EU3)</f>
        <v>Млн дол. США</v>
      </c>
      <c r="B4" s="279"/>
      <c r="C4" s="280"/>
      <c r="D4" s="280"/>
      <c r="E4" s="280"/>
      <c r="F4" s="281"/>
      <c r="G4" s="285"/>
      <c r="H4" s="285"/>
      <c r="I4" s="285"/>
      <c r="J4" s="285"/>
      <c r="K4" s="285"/>
      <c r="L4" s="285"/>
      <c r="M4" s="28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37"/>
      <c r="Y4" s="135"/>
      <c r="Z4" s="36"/>
      <c r="AA4" s="36"/>
      <c r="AB4" s="135"/>
      <c r="AC4" s="35" t="str">
        <f>IF('1'!$A$1=1,EL6,ER6)</f>
        <v xml:space="preserve">  % до попереднього року</v>
      </c>
      <c r="AD4" s="135"/>
      <c r="AE4" s="135"/>
      <c r="AF4" s="135"/>
      <c r="AG4" s="283"/>
    </row>
    <row r="5" spans="1:171" ht="24" customHeight="1">
      <c r="A5" s="314" t="str">
        <f>IF('1'!$A$1=1,C5,E5)</f>
        <v xml:space="preserve">№ </v>
      </c>
      <c r="B5" s="322" t="str">
        <f>IF('1'!$A$1=1,D5,F5)</f>
        <v>Країни</v>
      </c>
      <c r="C5" s="316" t="s">
        <v>46</v>
      </c>
      <c r="D5" s="318" t="s">
        <v>7</v>
      </c>
      <c r="E5" s="326" t="s">
        <v>59</v>
      </c>
      <c r="F5" s="326" t="s">
        <v>60</v>
      </c>
      <c r="G5" s="320">
        <v>2010</v>
      </c>
      <c r="H5" s="320">
        <v>2011</v>
      </c>
      <c r="I5" s="320">
        <v>2012</v>
      </c>
      <c r="J5" s="320">
        <v>2013</v>
      </c>
      <c r="K5" s="320">
        <v>2014</v>
      </c>
      <c r="L5" s="320">
        <v>2015</v>
      </c>
      <c r="M5" s="320">
        <v>2016</v>
      </c>
      <c r="N5" s="320">
        <v>2017</v>
      </c>
      <c r="O5" s="320">
        <v>2018</v>
      </c>
      <c r="P5" s="320">
        <v>2019</v>
      </c>
      <c r="Q5" s="320">
        <v>2020</v>
      </c>
      <c r="R5" s="320">
        <v>2021</v>
      </c>
      <c r="S5" s="320">
        <v>2022</v>
      </c>
      <c r="T5" s="320">
        <v>2023</v>
      </c>
      <c r="U5" s="328">
        <v>2011</v>
      </c>
      <c r="V5" s="328">
        <v>2012</v>
      </c>
      <c r="W5" s="328">
        <v>2013</v>
      </c>
      <c r="X5" s="324">
        <v>2014</v>
      </c>
      <c r="Y5" s="324">
        <v>2015</v>
      </c>
      <c r="Z5" s="324">
        <v>2016</v>
      </c>
      <c r="AA5" s="324">
        <v>2017</v>
      </c>
      <c r="AB5" s="324">
        <v>2018</v>
      </c>
      <c r="AC5" s="324">
        <v>2019</v>
      </c>
      <c r="AD5" s="324">
        <v>2020</v>
      </c>
      <c r="AE5" s="324">
        <v>2021</v>
      </c>
      <c r="AF5" s="324">
        <v>2022</v>
      </c>
      <c r="AG5" s="324">
        <v>2023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194"/>
      <c r="BS5" s="194"/>
      <c r="BT5" s="194"/>
      <c r="BU5" s="194"/>
      <c r="BV5" s="194"/>
      <c r="BW5" s="194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194"/>
      <c r="CS5" s="194"/>
      <c r="CT5" s="194"/>
    </row>
    <row r="6" spans="1:171" ht="18.75" customHeight="1">
      <c r="A6" s="315"/>
      <c r="B6" s="323"/>
      <c r="C6" s="317"/>
      <c r="D6" s="319"/>
      <c r="E6" s="327"/>
      <c r="F6" s="327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9"/>
      <c r="V6" s="329"/>
      <c r="W6" s="329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194"/>
      <c r="BS6" s="194"/>
      <c r="BT6" s="194"/>
      <c r="BU6" s="194"/>
      <c r="BV6" s="194"/>
      <c r="BW6" s="194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194"/>
      <c r="CS6" s="194"/>
      <c r="CT6" s="194"/>
      <c r="EL6" s="63" t="s">
        <v>93</v>
      </c>
      <c r="EM6" s="64"/>
      <c r="EN6" s="64"/>
      <c r="ER6" s="26" t="s">
        <v>92</v>
      </c>
      <c r="ES6" s="26"/>
      <c r="ET6" s="26"/>
      <c r="EU6" s="26"/>
      <c r="EV6" s="26"/>
    </row>
    <row r="7" spans="1:171" ht="18.75" customHeight="1">
      <c r="A7" s="267"/>
      <c r="B7" s="308" t="str">
        <f>IF('1'!$A$1=1,D7,F7)</f>
        <v>ЄС 28</v>
      </c>
      <c r="C7" s="137"/>
      <c r="D7" s="159" t="s">
        <v>146</v>
      </c>
      <c r="E7" s="144"/>
      <c r="F7" s="143" t="s">
        <v>148</v>
      </c>
      <c r="G7" s="74">
        <v>11110.043227439999</v>
      </c>
      <c r="H7" s="75">
        <v>15466.305334170002</v>
      </c>
      <c r="I7" s="75">
        <v>14381.113722830001</v>
      </c>
      <c r="J7" s="75">
        <v>13970.768068259998</v>
      </c>
      <c r="K7" s="75">
        <v>14156.971652050001</v>
      </c>
      <c r="L7" s="74">
        <v>10446.793055560001</v>
      </c>
      <c r="M7" s="75">
        <v>10697.886244470001</v>
      </c>
      <c r="N7" s="75">
        <v>14116.228084530001</v>
      </c>
      <c r="O7" s="75">
        <v>16314.16155103</v>
      </c>
      <c r="P7" s="75">
        <v>17106.719528430003</v>
      </c>
      <c r="Q7" s="75">
        <v>15202.099543870001</v>
      </c>
      <c r="R7" s="75">
        <v>23856.097436119999</v>
      </c>
      <c r="S7" s="75">
        <v>25181.156558320006</v>
      </c>
      <c r="T7" s="75">
        <v>22283.286718459996</v>
      </c>
      <c r="U7" s="147">
        <f>H7/G7*100</f>
        <v>139.21012742750401</v>
      </c>
      <c r="V7" s="148">
        <f t="shared" ref="V7:AC7" si="0">I7/H7*100</f>
        <v>92.983511007360846</v>
      </c>
      <c r="W7" s="148">
        <f t="shared" si="0"/>
        <v>97.146635076540846</v>
      </c>
      <c r="X7" s="148">
        <f t="shared" si="0"/>
        <v>101.33280849614157</v>
      </c>
      <c r="Y7" s="148">
        <f t="shared" si="0"/>
        <v>73.792568865158771</v>
      </c>
      <c r="Z7" s="148">
        <f t="shared" si="0"/>
        <v>102.40354324599512</v>
      </c>
      <c r="AA7" s="148">
        <f t="shared" si="0"/>
        <v>131.95343231310787</v>
      </c>
      <c r="AB7" s="148">
        <f t="shared" si="0"/>
        <v>115.57026036515177</v>
      </c>
      <c r="AC7" s="147">
        <f t="shared" si="0"/>
        <v>104.8580981310067</v>
      </c>
      <c r="AD7" s="148">
        <f>Q7/P7*100</f>
        <v>88.866246498081196</v>
      </c>
      <c r="AE7" s="148">
        <f>R7/Q7*100</f>
        <v>156.9263335454186</v>
      </c>
      <c r="AF7" s="148">
        <f>S7/R7*100</f>
        <v>105.55438342649357</v>
      </c>
      <c r="AG7" s="145">
        <f>T7/S7*100</f>
        <v>88.491911270443467</v>
      </c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194"/>
      <c r="BS7" s="194"/>
      <c r="BT7" s="194"/>
      <c r="BU7" s="194"/>
      <c r="BV7" s="194"/>
      <c r="BW7" s="194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194"/>
      <c r="CS7" s="194"/>
      <c r="CT7" s="194"/>
      <c r="EL7" s="63"/>
      <c r="EM7" s="64"/>
      <c r="EN7" s="64"/>
      <c r="ER7" s="26"/>
      <c r="ES7" s="26"/>
      <c r="ET7" s="26"/>
      <c r="EU7" s="26"/>
      <c r="EV7" s="26"/>
    </row>
    <row r="8" spans="1:171" ht="18.75" customHeight="1">
      <c r="A8" s="133"/>
      <c r="B8" s="309" t="str">
        <f>IF('1'!$A$1=1,D8,F8)</f>
        <v>ЄС 27 **</v>
      </c>
      <c r="C8" s="160"/>
      <c r="D8" s="161" t="s">
        <v>147</v>
      </c>
      <c r="E8" s="162"/>
      <c r="F8" s="149" t="s">
        <v>149</v>
      </c>
      <c r="G8" s="190">
        <f t="shared" ref="G8:T8" si="1">G7-G36</f>
        <v>10725.565126509999</v>
      </c>
      <c r="H8" s="191">
        <f t="shared" si="1"/>
        <v>15047.245876920002</v>
      </c>
      <c r="I8" s="191">
        <f t="shared" si="1"/>
        <v>13915.539531830002</v>
      </c>
      <c r="J8" s="191">
        <f t="shared" si="1"/>
        <v>13495.635180259998</v>
      </c>
      <c r="K8" s="191">
        <f t="shared" si="1"/>
        <v>13627.30668523</v>
      </c>
      <c r="L8" s="190">
        <f t="shared" si="1"/>
        <v>10127.022786690002</v>
      </c>
      <c r="M8" s="191">
        <f t="shared" si="1"/>
        <v>10414.107160340001</v>
      </c>
      <c r="N8" s="191">
        <f t="shared" si="1"/>
        <v>13676.344568390001</v>
      </c>
      <c r="O8" s="191">
        <f t="shared" si="1"/>
        <v>15777.65895535</v>
      </c>
      <c r="P8" s="191">
        <f t="shared" si="1"/>
        <v>16535.197522200004</v>
      </c>
      <c r="Q8" s="191">
        <f t="shared" si="1"/>
        <v>14615.828884530001</v>
      </c>
      <c r="R8" s="191">
        <f t="shared" si="1"/>
        <v>22872.403653589998</v>
      </c>
      <c r="S8" s="191">
        <f t="shared" si="1"/>
        <v>24818.529598030007</v>
      </c>
      <c r="T8" s="191">
        <f t="shared" si="1"/>
        <v>21927.017845329996</v>
      </c>
      <c r="U8" s="220">
        <f>H8/G8*100</f>
        <v>140.29326846124181</v>
      </c>
      <c r="V8" s="152">
        <f t="shared" ref="V8" si="2">I8/H8*100</f>
        <v>92.478980177855334</v>
      </c>
      <c r="W8" s="152">
        <f t="shared" ref="W8" si="3">J8/I8*100</f>
        <v>96.982478828007174</v>
      </c>
      <c r="X8" s="152">
        <f t="shared" ref="X8" si="4">K8/J8*100</f>
        <v>100.97565993160957</v>
      </c>
      <c r="Y8" s="152">
        <f t="shared" ref="Y8" si="5">L8/K8*100</f>
        <v>74.314191502464737</v>
      </c>
      <c r="Z8" s="152">
        <f t="shared" ref="Z8" si="6">M8/L8*100</f>
        <v>102.83483487395047</v>
      </c>
      <c r="AA8" s="152">
        <f t="shared" ref="AA8" si="7">N8/M8*100</f>
        <v>131.32517610797748</v>
      </c>
      <c r="AB8" s="152">
        <f t="shared" ref="AB8" si="8">O8/N8*100</f>
        <v>115.36459085578134</v>
      </c>
      <c r="AC8" s="220">
        <f t="shared" ref="AC8" si="9">P8/O8*100</f>
        <v>104.80133693467326</v>
      </c>
      <c r="AD8" s="152">
        <f>Q8/P8*100</f>
        <v>88.392224313661345</v>
      </c>
      <c r="AE8" s="152">
        <f>R8/Q8*100</f>
        <v>156.49063651668155</v>
      </c>
      <c r="AF8" s="152">
        <f t="shared" ref="AF8:AF36" si="10">S8/R8*100</f>
        <v>108.50862014292298</v>
      </c>
      <c r="AG8" s="222">
        <f t="shared" ref="AG8:AG36" si="11">T8/S8*100</f>
        <v>88.349383305409319</v>
      </c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194"/>
      <c r="BS8" s="194"/>
      <c r="BT8" s="194"/>
      <c r="BU8" s="194"/>
      <c r="BV8" s="194"/>
      <c r="BW8" s="194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194"/>
      <c r="CS8" s="194"/>
      <c r="CT8" s="194"/>
      <c r="EL8" s="63"/>
      <c r="EM8" s="64"/>
      <c r="EN8" s="64"/>
      <c r="ER8" s="26"/>
      <c r="ES8" s="26"/>
      <c r="ET8" s="26"/>
      <c r="EU8" s="26"/>
      <c r="EV8" s="26"/>
    </row>
    <row r="9" spans="1:171" ht="18" customHeight="1">
      <c r="A9" s="204">
        <v>1</v>
      </c>
      <c r="B9" s="310" t="str">
        <f>IF('1'!$A$1=1,D9,F9)</f>
        <v>Польща</v>
      </c>
      <c r="C9" s="158"/>
      <c r="D9" s="138" t="s">
        <v>204</v>
      </c>
      <c r="E9" s="138"/>
      <c r="F9" s="139" t="s">
        <v>62</v>
      </c>
      <c r="G9" s="39">
        <v>1574.9979913699999</v>
      </c>
      <c r="H9" s="40">
        <v>2417.7040334100002</v>
      </c>
      <c r="I9" s="40">
        <v>2240.357274</v>
      </c>
      <c r="J9" s="40">
        <v>2085.6433470000002</v>
      </c>
      <c r="K9" s="40">
        <v>2153.3752146699999</v>
      </c>
      <c r="L9" s="259">
        <v>1506.38775156</v>
      </c>
      <c r="M9" s="40">
        <v>1685.9941018300001</v>
      </c>
      <c r="N9" s="40">
        <v>2036.6820739</v>
      </c>
      <c r="O9" s="40">
        <v>2464.69147604</v>
      </c>
      <c r="P9" s="40">
        <v>2539.2875052100003</v>
      </c>
      <c r="Q9" s="40">
        <v>2517.9197395199999</v>
      </c>
      <c r="R9" s="40">
        <v>4377.6378873499998</v>
      </c>
      <c r="S9" s="40">
        <v>5982.6556624799996</v>
      </c>
      <c r="T9" s="40">
        <v>4418.2724005500004</v>
      </c>
      <c r="U9" s="42">
        <f t="shared" ref="U9:AB9" si="12">H9/G9*100</f>
        <v>153.5052137626524</v>
      </c>
      <c r="V9" s="41">
        <f t="shared" si="12"/>
        <v>92.664662135676508</v>
      </c>
      <c r="W9" s="41">
        <f t="shared" si="12"/>
        <v>93.094229710792106</v>
      </c>
      <c r="X9" s="41">
        <f t="shared" si="12"/>
        <v>103.24752876695939</v>
      </c>
      <c r="Y9" s="41">
        <f t="shared" si="12"/>
        <v>69.95472694668544</v>
      </c>
      <c r="Z9" s="41">
        <f t="shared" si="12"/>
        <v>111.92298265064899</v>
      </c>
      <c r="AA9" s="41">
        <f t="shared" si="12"/>
        <v>120.80007110875172</v>
      </c>
      <c r="AB9" s="41">
        <f t="shared" si="12"/>
        <v>121.01503261726137</v>
      </c>
      <c r="AC9" s="42">
        <f t="shared" ref="AC9:AD12" si="13">P9/O9*100</f>
        <v>103.02658689313331</v>
      </c>
      <c r="AD9" s="41">
        <f t="shared" si="13"/>
        <v>99.15851333706172</v>
      </c>
      <c r="AE9" s="202">
        <f t="shared" ref="AE9:AE35" si="14">R9/Q9*100</f>
        <v>173.85931007413782</v>
      </c>
      <c r="AF9" s="202">
        <f t="shared" si="10"/>
        <v>136.6640141654475</v>
      </c>
      <c r="AG9" s="195">
        <f t="shared" si="11"/>
        <v>73.851357153296149</v>
      </c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66"/>
      <c r="BS9" s="66"/>
      <c r="BT9" s="66"/>
      <c r="BU9" s="66"/>
      <c r="BV9" s="66"/>
      <c r="BW9" s="66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66"/>
      <c r="CS9" s="66"/>
      <c r="CT9" s="66"/>
    </row>
    <row r="10" spans="1:171" ht="18" customHeight="1">
      <c r="A10" s="204">
        <v>2</v>
      </c>
      <c r="B10" s="311" t="str">
        <f>IF('1'!$A$1=1,D10,F10)</f>
        <v>Румунія</v>
      </c>
      <c r="C10" s="158"/>
      <c r="D10" s="138" t="s">
        <v>9</v>
      </c>
      <c r="E10" s="138"/>
      <c r="F10" s="140" t="s">
        <v>66</v>
      </c>
      <c r="G10" s="43">
        <v>621.63490203000003</v>
      </c>
      <c r="H10" s="44">
        <v>822.47003151999991</v>
      </c>
      <c r="I10" s="44">
        <v>428.20078999999998</v>
      </c>
      <c r="J10" s="44">
        <v>427.12400600000001</v>
      </c>
      <c r="K10" s="44">
        <v>458.81520653999996</v>
      </c>
      <c r="L10" s="259">
        <v>467.51979947999996</v>
      </c>
      <c r="M10" s="44">
        <v>532.77074503999995</v>
      </c>
      <c r="N10" s="44">
        <v>588.21303680999995</v>
      </c>
      <c r="O10" s="44">
        <v>652.88738194999996</v>
      </c>
      <c r="P10" s="44">
        <v>681.96384310999997</v>
      </c>
      <c r="Q10" s="44">
        <v>786.99791348999997</v>
      </c>
      <c r="R10" s="44">
        <v>1203.9624442500001</v>
      </c>
      <c r="S10" s="40">
        <v>3637.78001391</v>
      </c>
      <c r="T10" s="40">
        <v>3629.9534502000006</v>
      </c>
      <c r="U10" s="42">
        <f t="shared" ref="U10:AB10" si="15">H10/G10*100</f>
        <v>132.30756973814633</v>
      </c>
      <c r="V10" s="41">
        <f t="shared" si="15"/>
        <v>52.062783273531046</v>
      </c>
      <c r="W10" s="41">
        <f t="shared" si="15"/>
        <v>99.748532925406323</v>
      </c>
      <c r="X10" s="41">
        <f t="shared" si="15"/>
        <v>107.4196720612327</v>
      </c>
      <c r="Y10" s="41">
        <f t="shared" si="15"/>
        <v>101.89718928577864</v>
      </c>
      <c r="Z10" s="41">
        <f t="shared" si="15"/>
        <v>113.95683041286711</v>
      </c>
      <c r="AA10" s="41">
        <f t="shared" si="15"/>
        <v>110.40640693697202</v>
      </c>
      <c r="AB10" s="41">
        <f t="shared" si="15"/>
        <v>110.99505469833552</v>
      </c>
      <c r="AC10" s="42">
        <f t="shared" si="13"/>
        <v>104.45351862570178</v>
      </c>
      <c r="AD10" s="41">
        <f t="shared" si="13"/>
        <v>115.40170662142539</v>
      </c>
      <c r="AE10" s="202">
        <f t="shared" ref="AE10:AF12" si="16">R10/Q10*100</f>
        <v>152.98165644568741</v>
      </c>
      <c r="AF10" s="202">
        <f t="shared" si="16"/>
        <v>302.15062199686213</v>
      </c>
      <c r="AG10" s="195">
        <f t="shared" si="11"/>
        <v>99.784853298438264</v>
      </c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66"/>
      <c r="BS10" s="66"/>
      <c r="BT10" s="66"/>
      <c r="BU10" s="66"/>
      <c r="BV10" s="66"/>
      <c r="BW10" s="66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66"/>
      <c r="CS10" s="66"/>
      <c r="CT10" s="66"/>
    </row>
    <row r="11" spans="1:171" ht="18" customHeight="1">
      <c r="A11" s="204">
        <v>3</v>
      </c>
      <c r="B11" s="311" t="str">
        <f>IF('1'!$A$1=1,D11,F11)</f>
        <v>Іспанія</v>
      </c>
      <c r="C11" s="158"/>
      <c r="D11" s="138" t="s">
        <v>193</v>
      </c>
      <c r="E11" s="138"/>
      <c r="F11" s="139" t="s">
        <v>63</v>
      </c>
      <c r="G11" s="43">
        <v>374.27013166</v>
      </c>
      <c r="H11" s="44">
        <v>943.40163942000004</v>
      </c>
      <c r="I11" s="40">
        <v>1525.1287710000001</v>
      </c>
      <c r="J11" s="44">
        <v>979.2440160000001</v>
      </c>
      <c r="K11" s="40">
        <v>1150.3100244300001</v>
      </c>
      <c r="L11" s="40">
        <v>1025.2167001099999</v>
      </c>
      <c r="M11" s="40">
        <v>988.05259238000008</v>
      </c>
      <c r="N11" s="40">
        <v>1243.19705888</v>
      </c>
      <c r="O11" s="125">
        <v>1361.4052881499999</v>
      </c>
      <c r="P11" s="125">
        <v>1490.3424947999999</v>
      </c>
      <c r="Q11" s="125">
        <v>1241.4077951200002</v>
      </c>
      <c r="R11" s="125">
        <v>1659.0987351799999</v>
      </c>
      <c r="S11" s="125">
        <v>1562.6608698700002</v>
      </c>
      <c r="T11" s="125">
        <v>2004.31699951</v>
      </c>
      <c r="U11" s="42">
        <f t="shared" ref="U11:AA11" si="17">H11/G11*100</f>
        <v>252.06436731558875</v>
      </c>
      <c r="V11" s="41">
        <f t="shared" si="17"/>
        <v>161.66272214002552</v>
      </c>
      <c r="W11" s="41">
        <f t="shared" si="17"/>
        <v>64.207300696184959</v>
      </c>
      <c r="X11" s="41">
        <f t="shared" si="17"/>
        <v>117.46919109383663</v>
      </c>
      <c r="Y11" s="41">
        <f t="shared" si="17"/>
        <v>89.125251309360166</v>
      </c>
      <c r="Z11" s="41">
        <f t="shared" si="17"/>
        <v>96.374999770681427</v>
      </c>
      <c r="AA11" s="41">
        <f t="shared" si="17"/>
        <v>125.8229641283986</v>
      </c>
      <c r="AB11" s="41">
        <f t="shared" ref="AB11" si="18">O11/N11*100</f>
        <v>109.50840644495203</v>
      </c>
      <c r="AC11" s="42">
        <f>P11/O11*100</f>
        <v>109.4708906871672</v>
      </c>
      <c r="AD11" s="41">
        <f>Q11/P11*100</f>
        <v>83.296812608607382</v>
      </c>
      <c r="AE11" s="202">
        <f t="shared" si="16"/>
        <v>133.64655367091714</v>
      </c>
      <c r="AF11" s="202">
        <f t="shared" si="16"/>
        <v>94.187334167334114</v>
      </c>
      <c r="AG11" s="195">
        <f>T11/S11*100</f>
        <v>128.26308242278708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66"/>
      <c r="BS11" s="66"/>
      <c r="BT11" s="66"/>
      <c r="BU11" s="66"/>
      <c r="BV11" s="66"/>
      <c r="BW11" s="66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66"/>
      <c r="CS11" s="66"/>
      <c r="CT11" s="66"/>
    </row>
    <row r="12" spans="1:171" ht="18" customHeight="1">
      <c r="A12" s="204">
        <v>4</v>
      </c>
      <c r="B12" s="311" t="str">
        <f>IF('1'!$A$1=1,D12,F12)</f>
        <v>Німеччина</v>
      </c>
      <c r="C12" s="158"/>
      <c r="D12" s="138" t="s">
        <v>205</v>
      </c>
      <c r="E12" s="138"/>
      <c r="F12" s="139" t="s">
        <v>64</v>
      </c>
      <c r="G12" s="43">
        <v>940.55438249999997</v>
      </c>
      <c r="H12" s="40">
        <v>1030.0373439499999</v>
      </c>
      <c r="I12" s="44">
        <v>925.34155999999984</v>
      </c>
      <c r="J12" s="44">
        <v>928.72490000000005</v>
      </c>
      <c r="K12" s="44">
        <v>971.16251414999999</v>
      </c>
      <c r="L12" s="40">
        <v>799.37226326999996</v>
      </c>
      <c r="M12" s="44">
        <v>851.71197927000003</v>
      </c>
      <c r="N12" s="40">
        <v>1091.02402856</v>
      </c>
      <c r="O12" s="40">
        <v>1526.0914213000001</v>
      </c>
      <c r="P12" s="40">
        <v>1769.2029024100002</v>
      </c>
      <c r="Q12" s="40">
        <v>1496.7748898700002</v>
      </c>
      <c r="R12" s="40">
        <v>2277.9783960899999</v>
      </c>
      <c r="S12" s="40">
        <v>1785.9200900400001</v>
      </c>
      <c r="T12" s="40">
        <v>1846.98685411</v>
      </c>
      <c r="U12" s="42">
        <f t="shared" ref="U12:AB12" si="19">H12/G12*100</f>
        <v>109.51385301210905</v>
      </c>
      <c r="V12" s="41">
        <f t="shared" si="19"/>
        <v>89.835729300016311</v>
      </c>
      <c r="W12" s="41">
        <f t="shared" si="19"/>
        <v>100.36563147558186</v>
      </c>
      <c r="X12" s="41">
        <f t="shared" si="19"/>
        <v>104.56944937623615</v>
      </c>
      <c r="Y12" s="41">
        <f t="shared" si="19"/>
        <v>82.310864723773065</v>
      </c>
      <c r="Z12" s="41">
        <f t="shared" si="19"/>
        <v>106.54760221300317</v>
      </c>
      <c r="AA12" s="41">
        <f t="shared" si="19"/>
        <v>128.09776721646134</v>
      </c>
      <c r="AB12" s="41">
        <f t="shared" si="19"/>
        <v>139.87697624902253</v>
      </c>
      <c r="AC12" s="42">
        <f t="shared" si="13"/>
        <v>115.93033534667967</v>
      </c>
      <c r="AD12" s="41">
        <f t="shared" si="13"/>
        <v>84.601652406917268</v>
      </c>
      <c r="AE12" s="202">
        <f t="shared" si="16"/>
        <v>152.19245135037306</v>
      </c>
      <c r="AF12" s="202">
        <f t="shared" si="16"/>
        <v>78.399342728860574</v>
      </c>
      <c r="AG12" s="195">
        <f t="shared" si="11"/>
        <v>103.41934470699819</v>
      </c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66"/>
      <c r="BS12" s="66"/>
      <c r="BT12" s="66"/>
      <c r="BU12" s="66"/>
      <c r="BV12" s="66"/>
      <c r="BW12" s="66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66"/>
      <c r="CS12" s="66"/>
      <c r="CT12" s="66"/>
    </row>
    <row r="13" spans="1:171" ht="18" customHeight="1">
      <c r="A13" s="204">
        <v>5</v>
      </c>
      <c r="B13" s="311" t="str">
        <f>IF('1'!$A$1=1,D13,F13)</f>
        <v>Італія</v>
      </c>
      <c r="C13" s="158"/>
      <c r="D13" s="138" t="s">
        <v>192</v>
      </c>
      <c r="E13" s="138"/>
      <c r="F13" s="139" t="s">
        <v>61</v>
      </c>
      <c r="G13" s="39">
        <v>2275.01605827</v>
      </c>
      <c r="H13" s="40">
        <v>2921.1544371800001</v>
      </c>
      <c r="I13" s="40">
        <v>2388.687903</v>
      </c>
      <c r="J13" s="40">
        <v>2262.885714</v>
      </c>
      <c r="K13" s="40">
        <v>2325.4351928899996</v>
      </c>
      <c r="L13" s="40">
        <v>1821.8222787100001</v>
      </c>
      <c r="M13" s="40">
        <v>1775.6726024499999</v>
      </c>
      <c r="N13" s="40">
        <v>2326.53941033</v>
      </c>
      <c r="O13" s="40">
        <v>2495.10317833</v>
      </c>
      <c r="P13" s="40">
        <v>2286.1571115399997</v>
      </c>
      <c r="Q13" s="40">
        <v>1855.87716131</v>
      </c>
      <c r="R13" s="40">
        <v>3339.9871459200003</v>
      </c>
      <c r="S13" s="40">
        <v>1580.76734861</v>
      </c>
      <c r="T13" s="40">
        <v>1520.6702083299999</v>
      </c>
      <c r="U13" s="42">
        <f t="shared" ref="U13" si="20">H13/G13*100</f>
        <v>128.40148651088407</v>
      </c>
      <c r="V13" s="41">
        <f t="shared" ref="V13" si="21">I13/H13*100</f>
        <v>81.772051234167947</v>
      </c>
      <c r="W13" s="41">
        <f t="shared" ref="W13" si="22">J13/I13*100</f>
        <v>94.733418759227504</v>
      </c>
      <c r="X13" s="41">
        <f t="shared" ref="X13" si="23">K13/J13*100</f>
        <v>102.76414661611142</v>
      </c>
      <c r="Y13" s="41">
        <f t="shared" ref="Y13" si="24">L13/K13*100</f>
        <v>78.343283196203785</v>
      </c>
      <c r="Z13" s="41">
        <f t="shared" ref="Z13" si="25">M13/L13*100</f>
        <v>97.466839833977772</v>
      </c>
      <c r="AA13" s="41">
        <f t="shared" ref="AA13" si="26">N13/M13*100</f>
        <v>131.02299416682652</v>
      </c>
      <c r="AB13" s="41">
        <f>O13/N13*100</f>
        <v>107.24525736600742</v>
      </c>
      <c r="AC13" s="42">
        <f t="shared" ref="AC13:AC34" si="27">P13/O13*100</f>
        <v>91.62575445357534</v>
      </c>
      <c r="AD13" s="41">
        <f t="shared" ref="AD13:AD34" si="28">Q13/P13*100</f>
        <v>81.178898507978971</v>
      </c>
      <c r="AE13" s="202">
        <f t="shared" si="14"/>
        <v>179.96811510749009</v>
      </c>
      <c r="AF13" s="202">
        <f t="shared" si="10"/>
        <v>47.328545876022446</v>
      </c>
      <c r="AG13" s="195">
        <f t="shared" si="11"/>
        <v>96.198229908224974</v>
      </c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66"/>
      <c r="BS13" s="66"/>
      <c r="BT13" s="66"/>
      <c r="BU13" s="66"/>
      <c r="BV13" s="66"/>
      <c r="BW13" s="66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66"/>
      <c r="CS13" s="66"/>
      <c r="CT13" s="66"/>
    </row>
    <row r="14" spans="1:171" ht="18" customHeight="1">
      <c r="A14" s="204">
        <v>6</v>
      </c>
      <c r="B14" s="311" t="str">
        <f>IF('1'!$A$1=1,D14,F14)</f>
        <v>Нідерланди</v>
      </c>
      <c r="C14" s="158"/>
      <c r="D14" s="138" t="s">
        <v>206</v>
      </c>
      <c r="E14" s="138"/>
      <c r="F14" s="140" t="s">
        <v>65</v>
      </c>
      <c r="G14" s="43">
        <v>451.59627604999997</v>
      </c>
      <c r="H14" s="44">
        <v>700.90699278</v>
      </c>
      <c r="I14" s="44">
        <v>668.96903099999997</v>
      </c>
      <c r="J14" s="44">
        <v>855.3666639999999</v>
      </c>
      <c r="K14" s="44">
        <v>972.03083537999998</v>
      </c>
      <c r="L14" s="40">
        <v>738.31118646000004</v>
      </c>
      <c r="M14" s="44">
        <v>875.53683990000002</v>
      </c>
      <c r="N14" s="40">
        <v>1541.14137252</v>
      </c>
      <c r="O14" s="40">
        <v>1433.9315368099999</v>
      </c>
      <c r="P14" s="40">
        <v>1713.1271915100001</v>
      </c>
      <c r="Q14" s="40">
        <v>1618.89643787</v>
      </c>
      <c r="R14" s="40">
        <v>2116.1975444</v>
      </c>
      <c r="S14" s="40">
        <v>1449.90103447</v>
      </c>
      <c r="T14" s="40">
        <v>1479.2685941500001</v>
      </c>
      <c r="U14" s="42">
        <f t="shared" ref="U14:AA14" si="29">H14/G14*100</f>
        <v>155.20654840439755</v>
      </c>
      <c r="V14" s="41">
        <f t="shared" si="29"/>
        <v>95.443338116327709</v>
      </c>
      <c r="W14" s="41">
        <f t="shared" si="29"/>
        <v>127.86341734255855</v>
      </c>
      <c r="X14" s="41">
        <f t="shared" si="29"/>
        <v>113.63908324816363</v>
      </c>
      <c r="Y14" s="41">
        <f t="shared" si="29"/>
        <v>75.95553140774274</v>
      </c>
      <c r="Z14" s="41">
        <f t="shared" si="29"/>
        <v>118.58642479710477</v>
      </c>
      <c r="AA14" s="41">
        <f t="shared" si="29"/>
        <v>176.0224472902845</v>
      </c>
      <c r="AB14" s="41">
        <f t="shared" ref="AB14:AD16" si="30">O14/N14*100</f>
        <v>93.043478189499524</v>
      </c>
      <c r="AC14" s="42">
        <f t="shared" si="30"/>
        <v>119.47064051057232</v>
      </c>
      <c r="AD14" s="41">
        <f t="shared" si="30"/>
        <v>94.499488764932721</v>
      </c>
      <c r="AE14" s="202">
        <f t="shared" si="14"/>
        <v>130.71852497151113</v>
      </c>
      <c r="AF14" s="202">
        <f t="shared" si="10"/>
        <v>68.514446503673966</v>
      </c>
      <c r="AG14" s="195">
        <f t="shared" si="11"/>
        <v>102.02548718718138</v>
      </c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66"/>
      <c r="BS14" s="66"/>
      <c r="BT14" s="66"/>
      <c r="BU14" s="66"/>
      <c r="BV14" s="66"/>
      <c r="BW14" s="66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66"/>
      <c r="CS14" s="66"/>
      <c r="CT14" s="66"/>
    </row>
    <row r="15" spans="1:171" ht="18" customHeight="1">
      <c r="A15" s="204">
        <v>7</v>
      </c>
      <c r="B15" s="311" t="str">
        <f>IF('1'!$A$1=1,D15,F15)</f>
        <v>Словаччина</v>
      </c>
      <c r="C15" s="158"/>
      <c r="D15" s="138" t="s">
        <v>194</v>
      </c>
      <c r="E15" s="138"/>
      <c r="F15" s="140" t="s">
        <v>71</v>
      </c>
      <c r="G15" s="43">
        <v>523.98264323000001</v>
      </c>
      <c r="H15" s="44">
        <v>801.64315010999997</v>
      </c>
      <c r="I15" s="44">
        <v>581.718886</v>
      </c>
      <c r="J15" s="44">
        <v>652.159537</v>
      </c>
      <c r="K15" s="44">
        <v>565.59684756000001</v>
      </c>
      <c r="L15" s="40">
        <v>372.90848842000003</v>
      </c>
      <c r="M15" s="44">
        <v>374.67374121</v>
      </c>
      <c r="N15" s="44">
        <v>553.88930857999992</v>
      </c>
      <c r="O15" s="44">
        <v>713.44897360000004</v>
      </c>
      <c r="P15" s="44">
        <v>551.78319822999993</v>
      </c>
      <c r="Q15" s="44">
        <v>354.67686747999994</v>
      </c>
      <c r="R15" s="44">
        <v>923.87660520999998</v>
      </c>
      <c r="S15" s="44">
        <v>1431.8130652</v>
      </c>
      <c r="T15" s="44">
        <v>1054.90376842</v>
      </c>
      <c r="U15" s="42">
        <f t="shared" ref="U15:AA15" si="31">H15/G15*100</f>
        <v>152.99040158437501</v>
      </c>
      <c r="V15" s="41">
        <f t="shared" si="31"/>
        <v>72.565815091188341</v>
      </c>
      <c r="W15" s="41">
        <f t="shared" si="31"/>
        <v>112.10905347845281</v>
      </c>
      <c r="X15" s="41">
        <f t="shared" si="31"/>
        <v>86.726761700335302</v>
      </c>
      <c r="Y15" s="41">
        <f t="shared" si="31"/>
        <v>65.93185411636172</v>
      </c>
      <c r="Z15" s="41">
        <f t="shared" si="31"/>
        <v>100.47337425797929</v>
      </c>
      <c r="AA15" s="41">
        <f t="shared" si="31"/>
        <v>147.83243330349961</v>
      </c>
      <c r="AB15" s="41">
        <f t="shared" si="30"/>
        <v>128.80713935949791</v>
      </c>
      <c r="AC15" s="42">
        <f t="shared" si="30"/>
        <v>77.340246976003201</v>
      </c>
      <c r="AD15" s="41">
        <f t="shared" si="30"/>
        <v>64.278301444793158</v>
      </c>
      <c r="AE15" s="202">
        <f t="shared" ref="AE15:AF18" si="32">R15/Q15*100</f>
        <v>260.48403206394534</v>
      </c>
      <c r="AF15" s="202">
        <f t="shared" si="32"/>
        <v>154.97882045346788</v>
      </c>
      <c r="AG15" s="195">
        <f t="shared" si="11"/>
        <v>73.676082029091404</v>
      </c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66"/>
      <c r="BS15" s="66"/>
      <c r="BT15" s="66"/>
      <c r="BU15" s="66"/>
      <c r="BV15" s="66"/>
      <c r="BW15" s="66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66"/>
      <c r="CS15" s="66"/>
      <c r="CT15" s="66"/>
    </row>
    <row r="16" spans="1:171" ht="18" customHeight="1">
      <c r="A16" s="204">
        <v>8</v>
      </c>
      <c r="B16" s="311" t="str">
        <f>IF('1'!$A$1=1,D16,F16)</f>
        <v>Болгарія</v>
      </c>
      <c r="C16" s="158"/>
      <c r="D16" s="138" t="s">
        <v>195</v>
      </c>
      <c r="E16" s="138"/>
      <c r="F16" s="140" t="s">
        <v>68</v>
      </c>
      <c r="G16" s="43">
        <v>447.59010003000003</v>
      </c>
      <c r="H16" s="44">
        <v>749.0586733099999</v>
      </c>
      <c r="I16" s="44">
        <v>566.77873</v>
      </c>
      <c r="J16" s="44">
        <v>584.67241000000001</v>
      </c>
      <c r="K16" s="44">
        <v>547.14794187999996</v>
      </c>
      <c r="L16" s="40">
        <v>418.38129135999998</v>
      </c>
      <c r="M16" s="44">
        <v>416.47694218000004</v>
      </c>
      <c r="N16" s="44">
        <v>428.59134376999998</v>
      </c>
      <c r="O16" s="44">
        <v>511.05883399999999</v>
      </c>
      <c r="P16" s="44">
        <v>467.64816493000001</v>
      </c>
      <c r="Q16" s="44">
        <v>496.25144103000002</v>
      </c>
      <c r="R16" s="201">
        <v>807.3485079699999</v>
      </c>
      <c r="S16" s="201">
        <v>1417.0117716100001</v>
      </c>
      <c r="T16" s="201">
        <v>904.57062998999993</v>
      </c>
      <c r="U16" s="42">
        <f t="shared" ref="U16:Z16" si="33">H16/G16*100</f>
        <v>167.35371789049708</v>
      </c>
      <c r="V16" s="41">
        <f t="shared" si="33"/>
        <v>75.665465229242074</v>
      </c>
      <c r="W16" s="41">
        <f t="shared" si="33"/>
        <v>103.15708389409744</v>
      </c>
      <c r="X16" s="41">
        <f t="shared" si="33"/>
        <v>93.581967016367329</v>
      </c>
      <c r="Y16" s="41">
        <f t="shared" si="33"/>
        <v>76.465843940204209</v>
      </c>
      <c r="Z16" s="41">
        <f t="shared" si="33"/>
        <v>99.544829269537942</v>
      </c>
      <c r="AA16" s="41">
        <f t="shared" ref="AA16" si="34">N16/M16*100</f>
        <v>102.90878086229421</v>
      </c>
      <c r="AB16" s="41">
        <f t="shared" si="30"/>
        <v>119.24152025670764</v>
      </c>
      <c r="AC16" s="42">
        <f t="shared" si="30"/>
        <v>91.505739421383339</v>
      </c>
      <c r="AD16" s="41">
        <f t="shared" si="30"/>
        <v>106.11640935323278</v>
      </c>
      <c r="AE16" s="202">
        <f t="shared" si="32"/>
        <v>162.68940323766091</v>
      </c>
      <c r="AF16" s="202">
        <f t="shared" si="32"/>
        <v>175.51426151426722</v>
      </c>
      <c r="AG16" s="195">
        <f t="shared" si="11"/>
        <v>63.836493677270745</v>
      </c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66"/>
      <c r="BS16" s="66"/>
      <c r="BT16" s="66"/>
      <c r="BU16" s="66"/>
      <c r="BV16" s="66"/>
      <c r="BW16" s="66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66"/>
      <c r="CS16" s="66"/>
      <c r="CT16" s="66"/>
    </row>
    <row r="17" spans="1:143" ht="18" customHeight="1">
      <c r="A17" s="204">
        <v>9</v>
      </c>
      <c r="B17" s="311" t="str">
        <f>IF('1'!$A$1=1,D17,F17)</f>
        <v>Чехія</v>
      </c>
      <c r="C17" s="158"/>
      <c r="D17" s="138" t="s">
        <v>196</v>
      </c>
      <c r="E17" s="138"/>
      <c r="F17" s="140" t="s">
        <v>70</v>
      </c>
      <c r="G17" s="43">
        <v>552.66882229999999</v>
      </c>
      <c r="H17" s="44">
        <v>758.83646394999994</v>
      </c>
      <c r="I17" s="44">
        <v>613.04971899999998</v>
      </c>
      <c r="J17" s="44">
        <v>670.37860000000001</v>
      </c>
      <c r="K17" s="44">
        <v>615.96090034999997</v>
      </c>
      <c r="L17" s="40">
        <v>378.91662404000004</v>
      </c>
      <c r="M17" s="44">
        <v>407.36400549000001</v>
      </c>
      <c r="N17" s="44">
        <v>529.84992315</v>
      </c>
      <c r="O17" s="44">
        <v>641.81012266000005</v>
      </c>
      <c r="P17" s="44">
        <v>667.46450286999993</v>
      </c>
      <c r="Q17" s="44">
        <v>606.59097460999999</v>
      </c>
      <c r="R17" s="44">
        <v>1103.98819561</v>
      </c>
      <c r="S17" s="44">
        <v>1035.8451286699999</v>
      </c>
      <c r="T17" s="44">
        <v>847.83698504999995</v>
      </c>
      <c r="U17" s="42">
        <f t="shared" ref="U17:AG17" si="35">H17/G17*100</f>
        <v>137.30401161259789</v>
      </c>
      <c r="V17" s="41">
        <f t="shared" si="35"/>
        <v>80.788120777547945</v>
      </c>
      <c r="W17" s="41">
        <f t="shared" si="35"/>
        <v>109.35142439890753</v>
      </c>
      <c r="X17" s="41">
        <f t="shared" si="35"/>
        <v>91.882542245531113</v>
      </c>
      <c r="Y17" s="41">
        <f t="shared" si="35"/>
        <v>61.516343622572933</v>
      </c>
      <c r="Z17" s="41">
        <f t="shared" si="35"/>
        <v>107.50755697828581</v>
      </c>
      <c r="AA17" s="41">
        <f t="shared" si="35"/>
        <v>130.06792843974202</v>
      </c>
      <c r="AB17" s="41">
        <f t="shared" si="35"/>
        <v>121.1305493533693</v>
      </c>
      <c r="AC17" s="42">
        <f t="shared" si="35"/>
        <v>103.99719158427645</v>
      </c>
      <c r="AD17" s="41">
        <f t="shared" si="35"/>
        <v>90.879885297532283</v>
      </c>
      <c r="AE17" s="202">
        <f t="shared" si="35"/>
        <v>181.9987836646919</v>
      </c>
      <c r="AF17" s="202">
        <f t="shared" si="35"/>
        <v>93.827554750044385</v>
      </c>
      <c r="AG17" s="195">
        <f t="shared" si="35"/>
        <v>81.849782518995113</v>
      </c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66"/>
      <c r="BS17" s="66"/>
      <c r="BT17" s="66"/>
      <c r="BU17" s="66"/>
      <c r="BV17" s="66"/>
      <c r="BW17" s="66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66"/>
      <c r="CS17" s="66"/>
      <c r="CT17" s="66"/>
    </row>
    <row r="18" spans="1:143" ht="18" customHeight="1">
      <c r="A18" s="204">
        <v>10</v>
      </c>
      <c r="B18" s="311" t="str">
        <f>IF('1'!$A$1=1,D18,F18)</f>
        <v>Угорщина</v>
      </c>
      <c r="C18" s="158"/>
      <c r="D18" s="138" t="s">
        <v>10</v>
      </c>
      <c r="E18" s="138"/>
      <c r="F18" s="140" t="s">
        <v>69</v>
      </c>
      <c r="G18" s="43">
        <v>571.04186535000008</v>
      </c>
      <c r="H18" s="44">
        <v>868.13919458999999</v>
      </c>
      <c r="I18" s="44">
        <v>792.40229800000009</v>
      </c>
      <c r="J18" s="44">
        <v>987.42647900000009</v>
      </c>
      <c r="K18" s="44">
        <v>866.19966227999998</v>
      </c>
      <c r="L18" s="40">
        <v>380.54821777000001</v>
      </c>
      <c r="M18" s="44">
        <v>440.19602055000001</v>
      </c>
      <c r="N18" s="44">
        <v>550.08846077999999</v>
      </c>
      <c r="O18" s="44">
        <v>728.84947479999994</v>
      </c>
      <c r="P18" s="44">
        <v>751.97631961999991</v>
      </c>
      <c r="Q18" s="44">
        <v>490.05035762000006</v>
      </c>
      <c r="R18" s="44">
        <v>607.94503985999995</v>
      </c>
      <c r="S18" s="44">
        <v>1356.98991609</v>
      </c>
      <c r="T18" s="44">
        <v>723.84058879999998</v>
      </c>
      <c r="U18" s="42">
        <f t="shared" ref="U18:AB18" si="36">H18/G18*100</f>
        <v>152.02724130531209</v>
      </c>
      <c r="V18" s="41">
        <f t="shared" si="36"/>
        <v>91.275950093951408</v>
      </c>
      <c r="W18" s="41">
        <f t="shared" si="36"/>
        <v>124.61176368269442</v>
      </c>
      <c r="X18" s="41">
        <f t="shared" si="36"/>
        <v>87.722952614885259</v>
      </c>
      <c r="Y18" s="41">
        <f t="shared" si="36"/>
        <v>43.933083137936777</v>
      </c>
      <c r="Z18" s="41">
        <f t="shared" si="36"/>
        <v>115.67417740898489</v>
      </c>
      <c r="AA18" s="41">
        <f t="shared" si="36"/>
        <v>124.96443291165957</v>
      </c>
      <c r="AB18" s="41">
        <f t="shared" si="36"/>
        <v>132.49677583974858</v>
      </c>
      <c r="AC18" s="42">
        <f>P18/O18*100</f>
        <v>103.17306187623254</v>
      </c>
      <c r="AD18" s="41">
        <f>Q18/P18*100</f>
        <v>65.168323101934874</v>
      </c>
      <c r="AE18" s="202">
        <f t="shared" si="32"/>
        <v>124.0576668105238</v>
      </c>
      <c r="AF18" s="202">
        <f t="shared" si="32"/>
        <v>223.20930793390357</v>
      </c>
      <c r="AG18" s="195">
        <f t="shared" si="11"/>
        <v>53.341633583074653</v>
      </c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66"/>
      <c r="BS18" s="66"/>
      <c r="BT18" s="66"/>
      <c r="BU18" s="66"/>
      <c r="BV18" s="66"/>
      <c r="BW18" s="66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66"/>
      <c r="CS18" s="66"/>
      <c r="CT18" s="66"/>
    </row>
    <row r="19" spans="1:143" ht="18" customHeight="1">
      <c r="A19" s="204">
        <v>11</v>
      </c>
      <c r="B19" s="311" t="str">
        <f>IF('1'!$A$1=1,D19,F19)</f>
        <v>Литва</v>
      </c>
      <c r="C19" s="158"/>
      <c r="D19" s="138" t="s">
        <v>198</v>
      </c>
      <c r="E19" s="138"/>
      <c r="F19" s="140" t="s">
        <v>75</v>
      </c>
      <c r="G19" s="43">
        <v>248.07549315</v>
      </c>
      <c r="H19" s="44">
        <v>297.27141015000001</v>
      </c>
      <c r="I19" s="44">
        <v>264.79266000000001</v>
      </c>
      <c r="J19" s="44">
        <v>311.47745200000003</v>
      </c>
      <c r="K19" s="44">
        <v>349.45031672999994</v>
      </c>
      <c r="L19" s="40">
        <v>221.68446666</v>
      </c>
      <c r="M19" s="44">
        <v>240.23366983999998</v>
      </c>
      <c r="N19" s="44">
        <v>359.06279164</v>
      </c>
      <c r="O19" s="44">
        <v>329.91475953999998</v>
      </c>
      <c r="P19" s="129">
        <v>395.47736427000001</v>
      </c>
      <c r="Q19" s="129">
        <v>419.86645072000005</v>
      </c>
      <c r="R19" s="129">
        <v>544.15233629999989</v>
      </c>
      <c r="S19" s="129">
        <v>637.67990591</v>
      </c>
      <c r="T19" s="129">
        <v>626.16327625999998</v>
      </c>
      <c r="U19" s="42">
        <f t="shared" ref="U19:AD19" si="37">H19/G19*100</f>
        <v>119.83102658602938</v>
      </c>
      <c r="V19" s="41">
        <f t="shared" si="37"/>
        <v>89.074378147023438</v>
      </c>
      <c r="W19" s="41">
        <f t="shared" si="37"/>
        <v>117.63069716509513</v>
      </c>
      <c r="X19" s="41">
        <f t="shared" si="37"/>
        <v>112.19120821946365</v>
      </c>
      <c r="Y19" s="41">
        <f t="shared" si="37"/>
        <v>63.438050002193236</v>
      </c>
      <c r="Z19" s="41">
        <f t="shared" si="37"/>
        <v>108.36738967753168</v>
      </c>
      <c r="AA19" s="41">
        <f t="shared" si="37"/>
        <v>149.46397475388957</v>
      </c>
      <c r="AB19" s="41">
        <f t="shared" si="37"/>
        <v>91.88219086503841</v>
      </c>
      <c r="AC19" s="42">
        <f t="shared" si="37"/>
        <v>119.87258915648815</v>
      </c>
      <c r="AD19" s="41">
        <f t="shared" si="37"/>
        <v>106.166999341421</v>
      </c>
      <c r="AE19" s="202">
        <f>R19/Q19*100</f>
        <v>129.60128997372152</v>
      </c>
      <c r="AF19" s="202">
        <f>S19/R19*100</f>
        <v>117.18775485665411</v>
      </c>
      <c r="AG19" s="195">
        <f>T19/S19*100</f>
        <v>98.193979527461323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66"/>
      <c r="BS19" s="66"/>
      <c r="BT19" s="66"/>
      <c r="BU19" s="66"/>
      <c r="BV19" s="66"/>
      <c r="BW19" s="66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66"/>
      <c r="CS19" s="66"/>
      <c r="CT19" s="66"/>
    </row>
    <row r="20" spans="1:143" ht="18" customHeight="1">
      <c r="A20" s="204">
        <v>12</v>
      </c>
      <c r="B20" s="311" t="str">
        <f>IF('1'!$A$1=1,D20,F20)</f>
        <v>Австрія</v>
      </c>
      <c r="C20" s="158"/>
      <c r="D20" s="138" t="s">
        <v>197</v>
      </c>
      <c r="E20" s="138"/>
      <c r="F20" s="140" t="s">
        <v>72</v>
      </c>
      <c r="G20" s="43">
        <v>426.46853448000002</v>
      </c>
      <c r="H20" s="44">
        <v>494.85439510999998</v>
      </c>
      <c r="I20" s="44">
        <v>427.342782</v>
      </c>
      <c r="J20" s="44">
        <v>465.02311299999997</v>
      </c>
      <c r="K20" s="44">
        <v>440.40659835000002</v>
      </c>
      <c r="L20" s="40">
        <v>290.98000981000001</v>
      </c>
      <c r="M20" s="44">
        <v>299.16664914</v>
      </c>
      <c r="N20" s="44">
        <v>460.20331125999996</v>
      </c>
      <c r="O20" s="44">
        <v>469.77490863000003</v>
      </c>
      <c r="P20" s="44">
        <v>514.33639244999995</v>
      </c>
      <c r="Q20" s="44">
        <v>518.77294997000001</v>
      </c>
      <c r="R20" s="44">
        <v>869.44757322000021</v>
      </c>
      <c r="S20" s="44">
        <v>763.36857492000001</v>
      </c>
      <c r="T20" s="44">
        <v>552.88708936</v>
      </c>
      <c r="U20" s="42">
        <f t="shared" ref="U20:X20" si="38">H20/G20*100</f>
        <v>116.03538247279697</v>
      </c>
      <c r="V20" s="41">
        <f t="shared" si="38"/>
        <v>86.357277256273946</v>
      </c>
      <c r="W20" s="41">
        <f t="shared" si="38"/>
        <v>108.81735519754257</v>
      </c>
      <c r="X20" s="41">
        <f t="shared" si="38"/>
        <v>94.706389002647285</v>
      </c>
      <c r="Y20" s="41">
        <f t="shared" ref="Y20:Z20" si="39">L20/K20*100</f>
        <v>66.070765265590396</v>
      </c>
      <c r="Z20" s="41">
        <f t="shared" si="39"/>
        <v>102.81347139116038</v>
      </c>
      <c r="AA20" s="41">
        <f>N20/M20*100</f>
        <v>153.82841389002562</v>
      </c>
      <c r="AB20" s="41">
        <f t="shared" ref="AB20:AE20" si="40">O20/N20*100</f>
        <v>102.07986277712644</v>
      </c>
      <c r="AC20" s="42">
        <f t="shared" si="40"/>
        <v>109.48570964548834</v>
      </c>
      <c r="AD20" s="41">
        <f t="shared" si="40"/>
        <v>100.86257896293647</v>
      </c>
      <c r="AE20" s="202">
        <f t="shared" si="40"/>
        <v>167.59693682376445</v>
      </c>
      <c r="AF20" s="202">
        <f t="shared" si="10"/>
        <v>87.799264548276739</v>
      </c>
      <c r="AG20" s="195">
        <f t="shared" si="11"/>
        <v>72.427279236369117</v>
      </c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66"/>
      <c r="BS20" s="66"/>
      <c r="BT20" s="66"/>
      <c r="BU20" s="66"/>
      <c r="BV20" s="66"/>
      <c r="BW20" s="66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66"/>
      <c r="CS20" s="66"/>
      <c r="CT20" s="66"/>
    </row>
    <row r="21" spans="1:143" ht="18" customHeight="1">
      <c r="A21" s="204">
        <v>13</v>
      </c>
      <c r="B21" s="311" t="str">
        <f>IF('1'!$A$1=1,D21,F21)</f>
        <v>Франція</v>
      </c>
      <c r="C21" s="158"/>
      <c r="D21" s="138" t="s">
        <v>199</v>
      </c>
      <c r="E21" s="138"/>
      <c r="F21" s="140" t="s">
        <v>67</v>
      </c>
      <c r="G21" s="43">
        <v>435.13422652000008</v>
      </c>
      <c r="H21" s="44">
        <v>524.40549221999993</v>
      </c>
      <c r="I21" s="44">
        <v>512.41235300000005</v>
      </c>
      <c r="J21" s="44">
        <v>656.11843700000009</v>
      </c>
      <c r="K21" s="44">
        <v>498.20422366999998</v>
      </c>
      <c r="L21" s="40">
        <v>467.93116464999997</v>
      </c>
      <c r="M21" s="44">
        <v>418.23308978</v>
      </c>
      <c r="N21" s="44">
        <v>375.00899033000002</v>
      </c>
      <c r="O21" s="44">
        <v>489.91751111999997</v>
      </c>
      <c r="P21" s="44">
        <v>548.88539690000005</v>
      </c>
      <c r="Q21" s="44">
        <v>537.50144197999998</v>
      </c>
      <c r="R21" s="44">
        <v>845.52002912</v>
      </c>
      <c r="S21" s="44">
        <v>558.48002025999995</v>
      </c>
      <c r="T21" s="44">
        <v>471.09905516999999</v>
      </c>
      <c r="U21" s="42">
        <f t="shared" ref="U21:AD21" si="41">H21/G21*100</f>
        <v>120.5157995531516</v>
      </c>
      <c r="V21" s="41">
        <f t="shared" si="41"/>
        <v>97.713002743501306</v>
      </c>
      <c r="W21" s="41">
        <f t="shared" si="41"/>
        <v>128.04500772837534</v>
      </c>
      <c r="X21" s="41">
        <f t="shared" si="41"/>
        <v>75.932056710364918</v>
      </c>
      <c r="Y21" s="41">
        <f t="shared" si="41"/>
        <v>93.923564357404516</v>
      </c>
      <c r="Z21" s="41">
        <f t="shared" si="41"/>
        <v>89.379191080984569</v>
      </c>
      <c r="AA21" s="41">
        <f t="shared" si="41"/>
        <v>89.665069429887339</v>
      </c>
      <c r="AB21" s="41">
        <f t="shared" si="41"/>
        <v>130.64153760390727</v>
      </c>
      <c r="AC21" s="42">
        <f t="shared" si="41"/>
        <v>112.03628864891839</v>
      </c>
      <c r="AD21" s="41">
        <f t="shared" si="41"/>
        <v>97.925986921077794</v>
      </c>
      <c r="AE21" s="202">
        <f t="shared" si="14"/>
        <v>157.30562991707492</v>
      </c>
      <c r="AF21" s="202">
        <f t="shared" si="10"/>
        <v>66.051660637921799</v>
      </c>
      <c r="AG21" s="195">
        <f t="shared" si="11"/>
        <v>84.353788511660667</v>
      </c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66"/>
      <c r="BS21" s="66"/>
      <c r="BT21" s="66"/>
      <c r="BU21" s="66"/>
      <c r="BV21" s="66"/>
      <c r="BW21" s="66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66"/>
      <c r="CS21" s="66"/>
      <c r="CT21" s="66"/>
    </row>
    <row r="22" spans="1:143" ht="18" customHeight="1">
      <c r="A22" s="204">
        <v>14</v>
      </c>
      <c r="B22" s="311" t="str">
        <f>IF('1'!$A$1=1,D22,F22)</f>
        <v>Бельгія</v>
      </c>
      <c r="C22" s="158"/>
      <c r="D22" s="138" t="s">
        <v>207</v>
      </c>
      <c r="E22" s="138"/>
      <c r="F22" s="140" t="s">
        <v>74</v>
      </c>
      <c r="G22" s="43">
        <v>323.81753534000006</v>
      </c>
      <c r="H22" s="44">
        <v>359.00369648000003</v>
      </c>
      <c r="I22" s="44">
        <v>426.48164299999996</v>
      </c>
      <c r="J22" s="44">
        <v>359.30647200000004</v>
      </c>
      <c r="K22" s="44">
        <v>394.09244315000001</v>
      </c>
      <c r="L22" s="40">
        <v>273.39430009</v>
      </c>
      <c r="M22" s="44">
        <v>223.20715300000001</v>
      </c>
      <c r="N22" s="44">
        <v>424.71921954000004</v>
      </c>
      <c r="O22" s="44">
        <v>570.16629429</v>
      </c>
      <c r="P22" s="44">
        <v>649.86331749999999</v>
      </c>
      <c r="Q22" s="44">
        <v>525.81161964</v>
      </c>
      <c r="R22" s="44">
        <v>613.76907446999996</v>
      </c>
      <c r="S22" s="44">
        <v>442.24224108999999</v>
      </c>
      <c r="T22" s="44">
        <v>352.97441487000003</v>
      </c>
      <c r="U22" s="42">
        <f t="shared" ref="U22:AB22" si="42">H22/G22*100</f>
        <v>110.86604562753386</v>
      </c>
      <c r="V22" s="41">
        <f t="shared" si="42"/>
        <v>118.79589184780417</v>
      </c>
      <c r="W22" s="41">
        <f t="shared" si="42"/>
        <v>84.248988883209691</v>
      </c>
      <c r="X22" s="41">
        <f t="shared" si="42"/>
        <v>109.68142069814984</v>
      </c>
      <c r="Y22" s="41">
        <f t="shared" si="42"/>
        <v>69.373139435190922</v>
      </c>
      <c r="Z22" s="41">
        <f t="shared" si="42"/>
        <v>81.642943150797706</v>
      </c>
      <c r="AA22" s="41">
        <f t="shared" si="42"/>
        <v>190.28029067688524</v>
      </c>
      <c r="AB22" s="41">
        <f t="shared" si="42"/>
        <v>134.24546572380905</v>
      </c>
      <c r="AC22" s="42">
        <f t="shared" ref="AC22:AD22" si="43">P22/O22*100</f>
        <v>113.97785593573937</v>
      </c>
      <c r="AD22" s="41">
        <f t="shared" si="43"/>
        <v>80.91110937955041</v>
      </c>
      <c r="AE22" s="202">
        <f t="shared" si="14"/>
        <v>116.72794049135327</v>
      </c>
      <c r="AF22" s="202">
        <f t="shared" si="10"/>
        <v>72.053522975539892</v>
      </c>
      <c r="AG22" s="195">
        <f t="shared" si="11"/>
        <v>79.814721904452085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66"/>
      <c r="BS22" s="66"/>
      <c r="BT22" s="66"/>
      <c r="BU22" s="66"/>
      <c r="BV22" s="66"/>
      <c r="BW22" s="66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66"/>
      <c r="CS22" s="66"/>
      <c r="CT22" s="66"/>
    </row>
    <row r="23" spans="1:143" ht="18" customHeight="1">
      <c r="A23" s="204">
        <v>15</v>
      </c>
      <c r="B23" s="311" t="str">
        <f>IF('1'!$A$1=1,D23,F23)</f>
        <v>Латвія</v>
      </c>
      <c r="C23" s="158"/>
      <c r="D23" s="138" t="s">
        <v>200</v>
      </c>
      <c r="E23" s="138"/>
      <c r="F23" s="140" t="s">
        <v>77</v>
      </c>
      <c r="G23" s="43">
        <v>178.15763188</v>
      </c>
      <c r="H23" s="44">
        <v>218.19233896</v>
      </c>
      <c r="I23" s="44">
        <v>282.04206599999998</v>
      </c>
      <c r="J23" s="44">
        <v>160.56254000000001</v>
      </c>
      <c r="K23" s="44">
        <v>209.67938654999998</v>
      </c>
      <c r="L23" s="40">
        <v>134.93530177</v>
      </c>
      <c r="M23" s="44">
        <v>125.03874916000001</v>
      </c>
      <c r="N23" s="44">
        <v>201.5216509</v>
      </c>
      <c r="O23" s="44">
        <v>282.54776270000002</v>
      </c>
      <c r="P23" s="44">
        <v>280.39444559000003</v>
      </c>
      <c r="Q23" s="44">
        <v>222.34972553999998</v>
      </c>
      <c r="R23" s="44">
        <v>271.17329810000001</v>
      </c>
      <c r="S23" s="44">
        <v>277.96992360000002</v>
      </c>
      <c r="T23" s="44">
        <v>321.52382122999995</v>
      </c>
      <c r="U23" s="42">
        <f t="shared" ref="U23:AF23" si="44">H23/G23*100</f>
        <v>122.47150832525986</v>
      </c>
      <c r="V23" s="41">
        <f t="shared" si="44"/>
        <v>129.26304715570475</v>
      </c>
      <c r="W23" s="41">
        <f t="shared" si="44"/>
        <v>56.92857887376276</v>
      </c>
      <c r="X23" s="41">
        <f t="shared" si="44"/>
        <v>130.59047680112681</v>
      </c>
      <c r="Y23" s="41">
        <f t="shared" si="44"/>
        <v>64.353155543891972</v>
      </c>
      <c r="Z23" s="41">
        <f t="shared" si="44"/>
        <v>92.665705356431587</v>
      </c>
      <c r="AA23" s="41">
        <f t="shared" si="44"/>
        <v>161.167359921469</v>
      </c>
      <c r="AB23" s="41">
        <f t="shared" si="44"/>
        <v>140.20714967257152</v>
      </c>
      <c r="AC23" s="42">
        <f t="shared" si="44"/>
        <v>99.237892705494076</v>
      </c>
      <c r="AD23" s="41">
        <f t="shared" si="44"/>
        <v>79.29890518057033</v>
      </c>
      <c r="AE23" s="202">
        <f t="shared" si="44"/>
        <v>121.95800891655107</v>
      </c>
      <c r="AF23" s="202">
        <f t="shared" si="44"/>
        <v>102.50637712032164</v>
      </c>
      <c r="AG23" s="195">
        <f t="shared" si="11"/>
        <v>115.6685648094339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66"/>
      <c r="BS23" s="66"/>
      <c r="BT23" s="66"/>
      <c r="BU23" s="66"/>
      <c r="BV23" s="66"/>
      <c r="BW23" s="66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66"/>
      <c r="CS23" s="66"/>
      <c r="CT23" s="66"/>
    </row>
    <row r="24" spans="1:143" ht="18" customHeight="1">
      <c r="A24" s="204">
        <v>16</v>
      </c>
      <c r="B24" s="311" t="str">
        <f>IF('1'!$A$1=1,D24,F24)</f>
        <v>Греція</v>
      </c>
      <c r="C24" s="158"/>
      <c r="D24" s="138" t="s">
        <v>201</v>
      </c>
      <c r="E24" s="138"/>
      <c r="F24" s="140" t="s">
        <v>76</v>
      </c>
      <c r="G24" s="43">
        <v>147.09917849999999</v>
      </c>
      <c r="H24" s="44">
        <v>249.67378972</v>
      </c>
      <c r="I24" s="44">
        <v>206.06502800000001</v>
      </c>
      <c r="J24" s="44">
        <v>222.18242700000002</v>
      </c>
      <c r="K24" s="44">
        <v>200.2218268</v>
      </c>
      <c r="L24" s="40">
        <v>152.81296657999999</v>
      </c>
      <c r="M24" s="44">
        <v>158.92408363000001</v>
      </c>
      <c r="N24" s="44">
        <v>194.59651196999999</v>
      </c>
      <c r="O24" s="44">
        <v>279.42535281999994</v>
      </c>
      <c r="P24" s="44">
        <v>273.10074690000005</v>
      </c>
      <c r="Q24" s="44">
        <v>177.52730542</v>
      </c>
      <c r="R24" s="44">
        <v>209.47745519</v>
      </c>
      <c r="S24" s="44">
        <v>181.81028140999999</v>
      </c>
      <c r="T24" s="44">
        <v>257.53906955999997</v>
      </c>
      <c r="U24" s="42">
        <f t="shared" ref="U24:AA24" si="45">H24/G24*100</f>
        <v>169.73160031617715</v>
      </c>
      <c r="V24" s="41">
        <f t="shared" si="45"/>
        <v>82.533704571510853</v>
      </c>
      <c r="W24" s="41">
        <f t="shared" si="45"/>
        <v>107.82151108144366</v>
      </c>
      <c r="X24" s="41">
        <f t="shared" si="45"/>
        <v>90.115959890923321</v>
      </c>
      <c r="Y24" s="41">
        <f t="shared" si="45"/>
        <v>76.321832151019009</v>
      </c>
      <c r="Z24" s="41">
        <f t="shared" si="45"/>
        <v>103.99908279170849</v>
      </c>
      <c r="AA24" s="41">
        <f t="shared" si="45"/>
        <v>122.44620672034262</v>
      </c>
      <c r="AB24" s="41">
        <f>O24/N24*100</f>
        <v>143.592169248685</v>
      </c>
      <c r="AC24" s="42">
        <f>P24/O24*100</f>
        <v>97.736566901975394</v>
      </c>
      <c r="AD24" s="41">
        <f>Q24/P24*100</f>
        <v>65.004328049312988</v>
      </c>
      <c r="AE24" s="202">
        <f>R24/Q24*100</f>
        <v>117.99731579004778</v>
      </c>
      <c r="AF24" s="202">
        <f>S24/R24*100</f>
        <v>86.792290485434165</v>
      </c>
      <c r="AG24" s="195">
        <f t="shared" si="11"/>
        <v>141.65264338336519</v>
      </c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66"/>
      <c r="BS24" s="66"/>
      <c r="BT24" s="66"/>
      <c r="BU24" s="66"/>
      <c r="BV24" s="66"/>
      <c r="BW24" s="66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66"/>
      <c r="CS24" s="66"/>
      <c r="CT24" s="66"/>
    </row>
    <row r="25" spans="1:143" ht="18" customHeight="1">
      <c r="A25" s="204">
        <v>17</v>
      </c>
      <c r="B25" s="311" t="str">
        <f>IF('1'!$A$1=1,D25,F25)</f>
        <v>Португалія</v>
      </c>
      <c r="C25" s="158"/>
      <c r="D25" s="138" t="s">
        <v>202</v>
      </c>
      <c r="E25" s="138"/>
      <c r="F25" s="140" t="s">
        <v>73</v>
      </c>
      <c r="G25" s="43">
        <v>121.62461316</v>
      </c>
      <c r="H25" s="44">
        <v>192.09979902999999</v>
      </c>
      <c r="I25" s="44">
        <v>344.90450999999996</v>
      </c>
      <c r="J25" s="44">
        <v>251.17406799999998</v>
      </c>
      <c r="K25" s="44">
        <v>271.16906793999999</v>
      </c>
      <c r="L25" s="40">
        <v>288.89792999999997</v>
      </c>
      <c r="M25" s="44">
        <v>200.14430106999998</v>
      </c>
      <c r="N25" s="44">
        <v>234.64527090999999</v>
      </c>
      <c r="O25" s="44">
        <v>224.98230247000001</v>
      </c>
      <c r="P25" s="44">
        <v>280.69390856000001</v>
      </c>
      <c r="Q25" s="44">
        <v>231.62760102999999</v>
      </c>
      <c r="R25" s="44">
        <v>331.42921410000002</v>
      </c>
      <c r="S25" s="44">
        <v>132.92871058</v>
      </c>
      <c r="T25" s="44">
        <v>222.77159628999999</v>
      </c>
      <c r="U25" s="42">
        <f t="shared" ref="U25:AA25" si="46">H25/G25*100</f>
        <v>157.94483866295076</v>
      </c>
      <c r="V25" s="41">
        <f t="shared" si="46"/>
        <v>179.54444082793481</v>
      </c>
      <c r="W25" s="41">
        <f t="shared" si="46"/>
        <v>72.824234162667224</v>
      </c>
      <c r="X25" s="41">
        <f t="shared" si="46"/>
        <v>107.96061476378208</v>
      </c>
      <c r="Y25" s="41">
        <f t="shared" si="46"/>
        <v>106.53793671773903</v>
      </c>
      <c r="Z25" s="41">
        <f t="shared" si="46"/>
        <v>69.278551448949472</v>
      </c>
      <c r="AA25" s="41">
        <f t="shared" si="46"/>
        <v>117.23804757645004</v>
      </c>
      <c r="AB25" s="41">
        <f>O25/N25*100</f>
        <v>95.881882297254435</v>
      </c>
      <c r="AC25" s="42">
        <f t="shared" si="27"/>
        <v>124.76266154198008</v>
      </c>
      <c r="AD25" s="41">
        <f t="shared" si="28"/>
        <v>82.519639353159747</v>
      </c>
      <c r="AE25" s="202">
        <f t="shared" si="14"/>
        <v>143.08709869903367</v>
      </c>
      <c r="AF25" s="202">
        <f t="shared" si="10"/>
        <v>40.107722833356583</v>
      </c>
      <c r="AG25" s="195">
        <f t="shared" si="11"/>
        <v>167.58726938521696</v>
      </c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66"/>
      <c r="BS25" s="66"/>
      <c r="BT25" s="66"/>
      <c r="BU25" s="66"/>
      <c r="BV25" s="66"/>
      <c r="BW25" s="66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66"/>
      <c r="CS25" s="66"/>
      <c r="CT25" s="66"/>
    </row>
    <row r="26" spans="1:143" ht="18" customHeight="1">
      <c r="A26" s="204">
        <v>18</v>
      </c>
      <c r="B26" s="311" t="str">
        <f>IF('1'!$A$1=1,D26,F26)</f>
        <v>Данія</v>
      </c>
      <c r="C26" s="158"/>
      <c r="D26" s="138" t="s">
        <v>208</v>
      </c>
      <c r="E26" s="138"/>
      <c r="F26" s="140" t="s">
        <v>78</v>
      </c>
      <c r="G26" s="43">
        <v>58.022498259999999</v>
      </c>
      <c r="H26" s="44">
        <v>73.410553539999995</v>
      </c>
      <c r="I26" s="44">
        <v>78.413993000000005</v>
      </c>
      <c r="J26" s="44">
        <v>85.744850999999997</v>
      </c>
      <c r="K26" s="44">
        <v>48.358669580000004</v>
      </c>
      <c r="L26" s="40">
        <v>80.666110520000004</v>
      </c>
      <c r="M26" s="44">
        <v>78.02053380000001</v>
      </c>
      <c r="N26" s="44">
        <v>87.829874379999993</v>
      </c>
      <c r="O26" s="44">
        <v>128.73645981999999</v>
      </c>
      <c r="P26" s="44">
        <v>142.23615644</v>
      </c>
      <c r="Q26" s="44">
        <v>95.16401879</v>
      </c>
      <c r="R26" s="44">
        <v>124.87188098000001</v>
      </c>
      <c r="S26" s="44">
        <v>107.12247542999999</v>
      </c>
      <c r="T26" s="44">
        <v>139.15846247000002</v>
      </c>
      <c r="U26" s="42">
        <f t="shared" ref="U26:AB26" si="47">H26/G26*100</f>
        <v>126.52084233092793</v>
      </c>
      <c r="V26" s="41">
        <f t="shared" si="47"/>
        <v>106.81569504481905</v>
      </c>
      <c r="W26" s="41">
        <f t="shared" si="47"/>
        <v>109.34891556918929</v>
      </c>
      <c r="X26" s="41">
        <f t="shared" si="47"/>
        <v>56.398336478536784</v>
      </c>
      <c r="Y26" s="41">
        <f t="shared" si="47"/>
        <v>166.80796064199745</v>
      </c>
      <c r="Z26" s="41">
        <f t="shared" si="47"/>
        <v>96.720336826771799</v>
      </c>
      <c r="AA26" s="41">
        <f t="shared" si="47"/>
        <v>112.57276783717671</v>
      </c>
      <c r="AB26" s="41">
        <f t="shared" si="47"/>
        <v>146.57479670643247</v>
      </c>
      <c r="AC26" s="42">
        <f t="shared" ref="AC26:AF27" si="48">P26/O26*100</f>
        <v>110.486304065589</v>
      </c>
      <c r="AD26" s="41">
        <f t="shared" si="48"/>
        <v>66.905645633178651</v>
      </c>
      <c r="AE26" s="202">
        <f t="shared" si="48"/>
        <v>131.21753638374273</v>
      </c>
      <c r="AF26" s="202">
        <f t="shared" si="48"/>
        <v>85.785906794466541</v>
      </c>
      <c r="AG26" s="195">
        <f t="shared" si="11"/>
        <v>129.9059435579737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66"/>
      <c r="BS26" s="66"/>
      <c r="BT26" s="66"/>
      <c r="BU26" s="66"/>
      <c r="BV26" s="66"/>
      <c r="BW26" s="66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66"/>
      <c r="CS26" s="66"/>
      <c r="CT26" s="66"/>
    </row>
    <row r="27" spans="1:143" ht="18" customHeight="1">
      <c r="A27" s="204">
        <v>19</v>
      </c>
      <c r="B27" s="311" t="str">
        <f>IF('1'!$A$1=1,D27,F27)</f>
        <v>Кіпр</v>
      </c>
      <c r="C27" s="158"/>
      <c r="D27" s="138" t="s">
        <v>214</v>
      </c>
      <c r="E27" s="138"/>
      <c r="F27" s="140" t="s">
        <v>79</v>
      </c>
      <c r="G27" s="43">
        <v>161.32331285999999</v>
      </c>
      <c r="H27" s="44">
        <v>174.17080650999998</v>
      </c>
      <c r="I27" s="44">
        <v>166.63926800000002</v>
      </c>
      <c r="J27" s="44">
        <v>161.35267699999997</v>
      </c>
      <c r="K27" s="44">
        <v>283.67139994000001</v>
      </c>
      <c r="L27" s="40">
        <v>61.495858079999998</v>
      </c>
      <c r="M27" s="44">
        <v>53.444444689999997</v>
      </c>
      <c r="N27" s="44">
        <v>79.536706269999996</v>
      </c>
      <c r="O27" s="44">
        <v>40.209330469999998</v>
      </c>
      <c r="P27" s="44">
        <v>42.937773560000004</v>
      </c>
      <c r="Q27" s="44">
        <v>30.707429649999998</v>
      </c>
      <c r="R27" s="44">
        <v>47.200706779999997</v>
      </c>
      <c r="S27" s="44">
        <v>54.678751669999997</v>
      </c>
      <c r="T27" s="44">
        <v>107.77859577999999</v>
      </c>
      <c r="U27" s="42">
        <f t="shared" ref="U27:AB27" si="49">H27/G27*100</f>
        <v>107.96381714597526</v>
      </c>
      <c r="V27" s="41">
        <f t="shared" si="49"/>
        <v>95.675774453299354</v>
      </c>
      <c r="W27" s="41">
        <f t="shared" si="49"/>
        <v>96.827523870304063</v>
      </c>
      <c r="X27" s="41">
        <f t="shared" si="49"/>
        <v>175.80830093076179</v>
      </c>
      <c r="Y27" s="41">
        <f t="shared" si="49"/>
        <v>21.678554162671006</v>
      </c>
      <c r="Z27" s="41">
        <f t="shared" si="49"/>
        <v>86.907389145581291</v>
      </c>
      <c r="AA27" s="41">
        <f t="shared" si="49"/>
        <v>148.82127923930349</v>
      </c>
      <c r="AB27" s="41">
        <f t="shared" si="49"/>
        <v>50.554432482410114</v>
      </c>
      <c r="AC27" s="42">
        <f t="shared" si="48"/>
        <v>106.78559692018668</v>
      </c>
      <c r="AD27" s="41">
        <f t="shared" si="48"/>
        <v>71.516119966235152</v>
      </c>
      <c r="AE27" s="202">
        <f t="shared" si="48"/>
        <v>153.7110312324692</v>
      </c>
      <c r="AF27" s="202">
        <f t="shared" si="48"/>
        <v>115.84307820824542</v>
      </c>
      <c r="AG27" s="195">
        <f>T27/S27*100</f>
        <v>197.11239281845877</v>
      </c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66"/>
      <c r="BS27" s="66"/>
      <c r="BT27" s="66"/>
      <c r="BU27" s="66"/>
      <c r="BV27" s="66"/>
      <c r="BW27" s="66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66"/>
      <c r="CS27" s="66"/>
      <c r="CT27" s="66"/>
    </row>
    <row r="28" spans="1:143" ht="18" customHeight="1">
      <c r="A28" s="204">
        <v>20</v>
      </c>
      <c r="B28" s="311" t="str">
        <f>IF('1'!$A$1=1,D28,F28)</f>
        <v>Естонія</v>
      </c>
      <c r="C28" s="158"/>
      <c r="D28" s="138" t="s">
        <v>209</v>
      </c>
      <c r="E28" s="138"/>
      <c r="F28" s="140" t="s">
        <v>82</v>
      </c>
      <c r="G28" s="43">
        <v>99.604308419999995</v>
      </c>
      <c r="H28" s="44">
        <v>143.40917127999998</v>
      </c>
      <c r="I28" s="44">
        <v>248.50656699999999</v>
      </c>
      <c r="J28" s="44">
        <v>98.186350000000004</v>
      </c>
      <c r="K28" s="44">
        <v>68.841739509999996</v>
      </c>
      <c r="L28" s="40">
        <v>47.8417569</v>
      </c>
      <c r="M28" s="44">
        <v>75.827751239999998</v>
      </c>
      <c r="N28" s="44">
        <v>107.53590339</v>
      </c>
      <c r="O28" s="44">
        <v>122.92681777</v>
      </c>
      <c r="P28" s="44">
        <v>110.35534589</v>
      </c>
      <c r="Q28" s="44">
        <v>88.847664589999994</v>
      </c>
      <c r="R28" s="129">
        <v>145.92793231000002</v>
      </c>
      <c r="S28" s="129">
        <v>102.84638427</v>
      </c>
      <c r="T28" s="129">
        <v>90.688322450000001</v>
      </c>
      <c r="U28" s="42">
        <f t="shared" ref="U28:AA28" si="50">H28/G28*100</f>
        <v>143.97888359938074</v>
      </c>
      <c r="V28" s="41">
        <f t="shared" si="50"/>
        <v>173.28498922485372</v>
      </c>
      <c r="W28" s="41">
        <f t="shared" si="50"/>
        <v>39.510565529642527</v>
      </c>
      <c r="X28" s="41">
        <f t="shared" si="50"/>
        <v>70.113350287489041</v>
      </c>
      <c r="Y28" s="41">
        <f t="shared" si="50"/>
        <v>69.495276035333873</v>
      </c>
      <c r="Z28" s="41">
        <f t="shared" si="50"/>
        <v>158.49700377537766</v>
      </c>
      <c r="AA28" s="41">
        <f t="shared" si="50"/>
        <v>141.8160259687005</v>
      </c>
      <c r="AB28" s="41">
        <f>O28/N28*100</f>
        <v>114.31234954541819</v>
      </c>
      <c r="AC28" s="42">
        <f>P28/O28*100</f>
        <v>89.773206442615617</v>
      </c>
      <c r="AD28" s="41">
        <f>Q28/P28*100</f>
        <v>80.510521600432099</v>
      </c>
      <c r="AE28" s="202">
        <f>R28/Q28*100</f>
        <v>164.24509634935811</v>
      </c>
      <c r="AF28" s="202">
        <f t="shared" si="10"/>
        <v>70.477517663664074</v>
      </c>
      <c r="AG28" s="195">
        <f t="shared" si="11"/>
        <v>88.17842561379527</v>
      </c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66"/>
      <c r="BS28" s="66"/>
      <c r="BT28" s="66"/>
      <c r="BU28" s="66"/>
      <c r="BV28" s="66"/>
      <c r="BW28" s="66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66"/>
      <c r="CS28" s="66"/>
      <c r="CT28" s="66"/>
    </row>
    <row r="29" spans="1:143" ht="18" customHeight="1">
      <c r="A29" s="204">
        <v>21</v>
      </c>
      <c r="B29" s="311" t="str">
        <f>IF('1'!$A$1=1,D29,F29)</f>
        <v>Хорватія</v>
      </c>
      <c r="C29" s="158"/>
      <c r="D29" s="138" t="s">
        <v>210</v>
      </c>
      <c r="E29" s="138"/>
      <c r="F29" s="140" t="s">
        <v>84</v>
      </c>
      <c r="G29" s="43">
        <v>33.156408089999999</v>
      </c>
      <c r="H29" s="44">
        <v>51.425689320000004</v>
      </c>
      <c r="I29" s="44">
        <v>39.774192000000006</v>
      </c>
      <c r="J29" s="44">
        <v>42.483565999999996</v>
      </c>
      <c r="K29" s="44">
        <v>38.900178769999997</v>
      </c>
      <c r="L29" s="40">
        <v>25.995409280000001</v>
      </c>
      <c r="M29" s="44">
        <v>37.162042939999999</v>
      </c>
      <c r="N29" s="44">
        <v>23.830675940000003</v>
      </c>
      <c r="O29" s="44">
        <v>34.650786399999994</v>
      </c>
      <c r="P29" s="44">
        <v>36.394047290000003</v>
      </c>
      <c r="Q29" s="44">
        <v>28.150845499999999</v>
      </c>
      <c r="R29" s="44">
        <v>43.017596000000005</v>
      </c>
      <c r="S29" s="44">
        <v>72.148211629999992</v>
      </c>
      <c r="T29" s="44">
        <v>86.755406140000005</v>
      </c>
      <c r="U29" s="42">
        <f t="shared" ref="U29:AB29" si="51">H29/G29*100</f>
        <v>155.10030272401562</v>
      </c>
      <c r="V29" s="41">
        <f t="shared" si="51"/>
        <v>77.343041048030045</v>
      </c>
      <c r="W29" s="41">
        <f t="shared" si="51"/>
        <v>106.81188947848391</v>
      </c>
      <c r="X29" s="41">
        <f t="shared" si="51"/>
        <v>91.565239062088153</v>
      </c>
      <c r="Y29" s="41">
        <f t="shared" si="51"/>
        <v>66.825937828460013</v>
      </c>
      <c r="Z29" s="41">
        <f t="shared" si="51"/>
        <v>142.95617560671081</v>
      </c>
      <c r="AA29" s="41">
        <f t="shared" si="51"/>
        <v>64.126388257168315</v>
      </c>
      <c r="AB29" s="41">
        <f t="shared" si="51"/>
        <v>145.40412738288441</v>
      </c>
      <c r="AC29" s="42">
        <f t="shared" ref="AC29:AF30" si="52">P29/O29*100</f>
        <v>105.03094177972253</v>
      </c>
      <c r="AD29" s="41">
        <f t="shared" si="52"/>
        <v>77.35013716854462</v>
      </c>
      <c r="AE29" s="202">
        <f t="shared" si="52"/>
        <v>152.81102658177713</v>
      </c>
      <c r="AF29" s="202">
        <f t="shared" si="52"/>
        <v>167.71790694672939</v>
      </c>
      <c r="AG29" s="195">
        <f t="shared" si="11"/>
        <v>120.24609367299436</v>
      </c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66"/>
      <c r="BS29" s="66"/>
      <c r="BT29" s="66"/>
      <c r="BU29" s="66"/>
      <c r="BV29" s="66"/>
      <c r="BW29" s="66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66"/>
      <c r="CS29" s="66"/>
      <c r="CT29" s="66"/>
    </row>
    <row r="30" spans="1:143" ht="18" customHeight="1">
      <c r="A30" s="204">
        <v>22</v>
      </c>
      <c r="B30" s="311" t="str">
        <f>IF('1'!$A$1=1,D30,F30)</f>
        <v>Швеція</v>
      </c>
      <c r="C30" s="158"/>
      <c r="D30" s="138" t="s">
        <v>211</v>
      </c>
      <c r="E30" s="138"/>
      <c r="F30" s="140" t="s">
        <v>81</v>
      </c>
      <c r="G30" s="43">
        <v>57.12185187</v>
      </c>
      <c r="H30" s="44">
        <v>53.738675720000003</v>
      </c>
      <c r="I30" s="44">
        <v>47.265623999999995</v>
      </c>
      <c r="J30" s="44">
        <v>54.564195999999995</v>
      </c>
      <c r="K30" s="44">
        <v>56.832663590000003</v>
      </c>
      <c r="L30" s="40">
        <v>48.01371795</v>
      </c>
      <c r="M30" s="44">
        <v>50.957058400000001</v>
      </c>
      <c r="N30" s="44">
        <v>62.884497490000001</v>
      </c>
      <c r="O30" s="44">
        <v>59.325571529999998</v>
      </c>
      <c r="P30" s="44">
        <v>59.484851159999998</v>
      </c>
      <c r="Q30" s="44">
        <v>62.780685020000007</v>
      </c>
      <c r="R30" s="44">
        <v>89.345011159999999</v>
      </c>
      <c r="S30" s="44">
        <v>66.647799239999998</v>
      </c>
      <c r="T30" s="44">
        <v>71.334636369999998</v>
      </c>
      <c r="U30" s="42">
        <f t="shared" ref="U30:AB30" si="53">H30/G30*100</f>
        <v>94.077264585714843</v>
      </c>
      <c r="V30" s="41">
        <f t="shared" si="53"/>
        <v>87.954575297450205</v>
      </c>
      <c r="W30" s="41">
        <f t="shared" si="53"/>
        <v>115.44160720273153</v>
      </c>
      <c r="X30" s="41">
        <f t="shared" si="53"/>
        <v>104.15742878351952</v>
      </c>
      <c r="Y30" s="41">
        <f t="shared" si="53"/>
        <v>84.482610733114143</v>
      </c>
      <c r="Z30" s="41">
        <f t="shared" si="53"/>
        <v>106.13020731505338</v>
      </c>
      <c r="AA30" s="41">
        <f t="shared" si="53"/>
        <v>123.40684384952645</v>
      </c>
      <c r="AB30" s="41">
        <f t="shared" si="53"/>
        <v>94.340535263773162</v>
      </c>
      <c r="AC30" s="42">
        <f t="shared" si="52"/>
        <v>100.26848393684577</v>
      </c>
      <c r="AD30" s="41">
        <f t="shared" si="52"/>
        <v>105.54062722815765</v>
      </c>
      <c r="AE30" s="202">
        <f t="shared" si="52"/>
        <v>142.31289628575638</v>
      </c>
      <c r="AF30" s="202">
        <f t="shared" si="52"/>
        <v>74.595994084825179</v>
      </c>
      <c r="AG30" s="195">
        <f t="shared" si="11"/>
        <v>107.03224590075753</v>
      </c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66"/>
      <c r="BS30" s="66"/>
      <c r="BT30" s="66"/>
      <c r="BU30" s="66"/>
      <c r="BV30" s="66"/>
      <c r="BW30" s="66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66"/>
      <c r="CS30" s="66"/>
      <c r="CT30" s="66"/>
    </row>
    <row r="31" spans="1:143" ht="24.6" customHeight="1">
      <c r="A31" s="204">
        <v>23</v>
      </c>
      <c r="B31" s="311" t="str">
        <f>IF('1'!$A$1=1,D31,F31)</f>
        <v>Мальта</v>
      </c>
      <c r="C31" s="158"/>
      <c r="D31" s="138" t="s">
        <v>215</v>
      </c>
      <c r="E31" s="138"/>
      <c r="F31" s="140" t="s">
        <v>86</v>
      </c>
      <c r="G31" s="43">
        <v>49.599158610000003</v>
      </c>
      <c r="H31" s="44">
        <v>120.27436635999999</v>
      </c>
      <c r="I31" s="44">
        <v>4.749568</v>
      </c>
      <c r="J31" s="44">
        <v>6</v>
      </c>
      <c r="K31" s="44">
        <v>1</v>
      </c>
      <c r="L31" s="40">
        <v>11</v>
      </c>
      <c r="M31" s="44">
        <v>7</v>
      </c>
      <c r="N31" s="44">
        <v>43.895381999999998</v>
      </c>
      <c r="O31" s="44">
        <v>48.550390229999998</v>
      </c>
      <c r="P31" s="44">
        <v>29.054326710000002</v>
      </c>
      <c r="Q31" s="44">
        <v>8.1197374500000006</v>
      </c>
      <c r="R31" s="44">
        <v>26.312417079999999</v>
      </c>
      <c r="S31" s="44">
        <v>9</v>
      </c>
      <c r="T31" s="44">
        <v>70</v>
      </c>
      <c r="U31" s="42">
        <f>H31/G31*100</f>
        <v>242.49275538265019</v>
      </c>
      <c r="V31" s="41">
        <f>I31/H31*100</f>
        <v>3.9489445205504556</v>
      </c>
      <c r="W31" s="41">
        <f>J31/I31*100</f>
        <v>126.32727860723334</v>
      </c>
      <c r="X31" s="41">
        <f>K31/J31*100</f>
        <v>16.666666666666664</v>
      </c>
      <c r="Y31" s="65" t="str">
        <f>IF('1'!$A$1=1,EK31,EM31)</f>
        <v>у 11 р.б.</v>
      </c>
      <c r="Z31" s="41">
        <f>M31/L31*100</f>
        <v>63.636363636363633</v>
      </c>
      <c r="AA31" s="65" t="str">
        <f>IF('1'!$A$1=1,CV31,CW31)</f>
        <v>7.6 times more</v>
      </c>
      <c r="AB31" s="41">
        <f t="shared" ref="AB31:AF31" si="54">O31/N31*100</f>
        <v>110.60477894918421</v>
      </c>
      <c r="AC31" s="42">
        <f t="shared" si="54"/>
        <v>59.843652280361916</v>
      </c>
      <c r="AD31" s="41">
        <f t="shared" si="54"/>
        <v>27.946741051842466</v>
      </c>
      <c r="AE31" s="202">
        <f t="shared" si="54"/>
        <v>324.05502323230905</v>
      </c>
      <c r="AF31" s="202">
        <f t="shared" si="54"/>
        <v>34.204383324559252</v>
      </c>
      <c r="AG31" s="271" t="str">
        <f>IF('1'!$A$1=1,BS32,BS31)</f>
        <v>у 7,8 р.б.</v>
      </c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7"/>
      <c r="BS31" s="197" t="s">
        <v>225</v>
      </c>
      <c r="BT31" s="67"/>
      <c r="BU31" s="67"/>
      <c r="BV31" s="67"/>
      <c r="BW31" s="67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7"/>
      <c r="CS31" s="67"/>
      <c r="CT31" s="67"/>
      <c r="CU31" s="73" t="s">
        <v>218</v>
      </c>
      <c r="CV31" s="73" t="s">
        <v>219</v>
      </c>
      <c r="CW31" s="73"/>
      <c r="CX31" s="45"/>
      <c r="EK31" s="66" t="s">
        <v>136</v>
      </c>
      <c r="EL31" s="45"/>
      <c r="EM31" s="67" t="s">
        <v>137</v>
      </c>
    </row>
    <row r="32" spans="1:143" ht="18" customHeight="1">
      <c r="A32" s="204">
        <v>24</v>
      </c>
      <c r="B32" s="311" t="str">
        <f>IF('1'!$A$1=1,D32,F32)</f>
        <v>Словенія</v>
      </c>
      <c r="C32" s="158"/>
      <c r="D32" s="138" t="s">
        <v>213</v>
      </c>
      <c r="E32" s="138"/>
      <c r="F32" s="140" t="s">
        <v>85</v>
      </c>
      <c r="G32" s="43">
        <v>11.10567526</v>
      </c>
      <c r="H32" s="44">
        <v>9.212089240000001</v>
      </c>
      <c r="I32" s="44">
        <v>9.2028610000000004</v>
      </c>
      <c r="J32" s="44">
        <v>9</v>
      </c>
      <c r="K32" s="44">
        <v>15</v>
      </c>
      <c r="L32" s="40">
        <v>14.67023841</v>
      </c>
      <c r="M32" s="44">
        <v>15.526143110000001</v>
      </c>
      <c r="N32" s="44">
        <v>27.872852320000003</v>
      </c>
      <c r="O32" s="44">
        <v>32.901124920000001</v>
      </c>
      <c r="P32" s="44">
        <v>38.422321269999998</v>
      </c>
      <c r="Q32" s="44">
        <v>39.648134910000003</v>
      </c>
      <c r="R32" s="44">
        <v>75.058435019999976</v>
      </c>
      <c r="S32" s="44">
        <v>58.221085740000007</v>
      </c>
      <c r="T32" s="44">
        <v>64.283906270000003</v>
      </c>
      <c r="U32" s="42">
        <f t="shared" ref="U32:AB32" si="55">H32/G32*100</f>
        <v>82.949384205206812</v>
      </c>
      <c r="V32" s="41">
        <f t="shared" si="55"/>
        <v>99.899824678641508</v>
      </c>
      <c r="W32" s="41">
        <f t="shared" si="55"/>
        <v>97.795674627705438</v>
      </c>
      <c r="X32" s="41">
        <f t="shared" si="55"/>
        <v>166.66666666666669</v>
      </c>
      <c r="Y32" s="41">
        <f t="shared" si="55"/>
        <v>97.801589399999997</v>
      </c>
      <c r="Z32" s="41">
        <f t="shared" si="55"/>
        <v>105.83429305018363</v>
      </c>
      <c r="AA32" s="41">
        <f t="shared" si="55"/>
        <v>179.52206238552441</v>
      </c>
      <c r="AB32" s="41">
        <f t="shared" si="55"/>
        <v>118.04003602599363</v>
      </c>
      <c r="AC32" s="42">
        <f>P32/O32*100</f>
        <v>116.78117804003645</v>
      </c>
      <c r="AD32" s="41">
        <f>Q32/P32*100</f>
        <v>103.19036851362003</v>
      </c>
      <c r="AE32" s="202">
        <f>R32/Q32*100</f>
        <v>189.31138927563737</v>
      </c>
      <c r="AF32" s="202">
        <f>S32/R32*100</f>
        <v>77.56767873522341</v>
      </c>
      <c r="AG32" s="195">
        <f>T32/S32*100</f>
        <v>110.41344463597768</v>
      </c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66"/>
      <c r="BS32" s="66" t="s">
        <v>224</v>
      </c>
      <c r="BT32" s="66"/>
      <c r="BU32" s="66"/>
      <c r="BV32" s="66"/>
      <c r="BW32" s="66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66"/>
      <c r="CS32" s="66"/>
      <c r="CT32" s="66"/>
      <c r="EK32" s="45"/>
      <c r="EL32" s="45"/>
    </row>
    <row r="33" spans="1:157" ht="18" customHeight="1">
      <c r="A33" s="204">
        <v>25</v>
      </c>
      <c r="B33" s="311" t="str">
        <f>IF('1'!$A$1=1,D33,F33)</f>
        <v>Фінляндія</v>
      </c>
      <c r="C33" s="158"/>
      <c r="D33" s="138" t="s">
        <v>212</v>
      </c>
      <c r="E33" s="138"/>
      <c r="F33" s="140" t="s">
        <v>83</v>
      </c>
      <c r="G33" s="43">
        <v>33.277969219999996</v>
      </c>
      <c r="H33" s="44">
        <v>51.817348510000002</v>
      </c>
      <c r="I33" s="44">
        <v>46.606907999999997</v>
      </c>
      <c r="J33" s="44">
        <v>54.137341000000006</v>
      </c>
      <c r="K33" s="44">
        <v>39.798238560000001</v>
      </c>
      <c r="L33" s="40">
        <v>31.980987109999997</v>
      </c>
      <c r="M33" s="44">
        <v>33.087515930000002</v>
      </c>
      <c r="N33" s="44">
        <v>41.927075879999997</v>
      </c>
      <c r="O33" s="44">
        <v>50.208097670000001</v>
      </c>
      <c r="P33" s="44">
        <v>42.988228550000002</v>
      </c>
      <c r="Q33" s="44">
        <v>52.026997520000009</v>
      </c>
      <c r="R33" s="44">
        <v>104.89560967</v>
      </c>
      <c r="S33" s="44">
        <v>58.667252929999989</v>
      </c>
      <c r="T33" s="44">
        <v>43.073523289999997</v>
      </c>
      <c r="U33" s="42">
        <f t="shared" ref="U33:AB33" si="56">H33/G33*100</f>
        <v>155.71066902381133</v>
      </c>
      <c r="V33" s="41">
        <f t="shared" si="56"/>
        <v>89.944602223337483</v>
      </c>
      <c r="W33" s="41">
        <f t="shared" si="56"/>
        <v>116.15733229932354</v>
      </c>
      <c r="X33" s="41">
        <f t="shared" si="56"/>
        <v>73.513471154780206</v>
      </c>
      <c r="Y33" s="41">
        <f t="shared" si="56"/>
        <v>80.357795387816779</v>
      </c>
      <c r="Z33" s="41">
        <f t="shared" si="56"/>
        <v>103.45995830645893</v>
      </c>
      <c r="AA33" s="41">
        <f t="shared" si="56"/>
        <v>126.71569533566975</v>
      </c>
      <c r="AB33" s="41">
        <f t="shared" si="56"/>
        <v>119.75101200403581</v>
      </c>
      <c r="AC33" s="42">
        <f t="shared" ref="AC33:AE33" si="57">P33/O33*100</f>
        <v>85.620110191281029</v>
      </c>
      <c r="AD33" s="41">
        <f t="shared" si="57"/>
        <v>121.02614895956212</v>
      </c>
      <c r="AE33" s="202">
        <f t="shared" si="57"/>
        <v>201.61764981666769</v>
      </c>
      <c r="AF33" s="202">
        <f t="shared" si="10"/>
        <v>55.929178651581587</v>
      </c>
      <c r="AG33" s="195">
        <f t="shared" si="11"/>
        <v>73.42004463954369</v>
      </c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66"/>
      <c r="BS33" s="66"/>
      <c r="BT33" s="66"/>
      <c r="BU33" s="66"/>
      <c r="BV33" s="66"/>
      <c r="BW33" s="66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66"/>
      <c r="CS33" s="66"/>
      <c r="CT33" s="66"/>
    </row>
    <row r="34" spans="1:157" ht="18" customHeight="1">
      <c r="A34" s="204">
        <v>26</v>
      </c>
      <c r="B34" s="311" t="str">
        <f>IF('1'!$A$1=1,D34,F34)</f>
        <v>Iрландія</v>
      </c>
      <c r="C34" s="158"/>
      <c r="D34" s="138" t="s">
        <v>8</v>
      </c>
      <c r="E34" s="138"/>
      <c r="F34" s="140" t="s">
        <v>80</v>
      </c>
      <c r="G34" s="43">
        <v>4.4983914900000004</v>
      </c>
      <c r="H34" s="44">
        <v>14.660490169999999</v>
      </c>
      <c r="I34" s="44">
        <v>75.965324999999993</v>
      </c>
      <c r="J34" s="44">
        <v>120.712974</v>
      </c>
      <c r="K34" s="44">
        <v>69.435324659999992</v>
      </c>
      <c r="L34" s="40">
        <v>59.034998180000002</v>
      </c>
      <c r="M34" s="44">
        <v>45.030318340000001</v>
      </c>
      <c r="N34" s="44">
        <v>54.783770269999998</v>
      </c>
      <c r="O34" s="44">
        <v>76.867182049999997</v>
      </c>
      <c r="P34" s="44">
        <v>152.3892117</v>
      </c>
      <c r="Q34" s="44">
        <v>94.075356800000009</v>
      </c>
      <c r="R34" s="44">
        <v>97.084833799999984</v>
      </c>
      <c r="S34" s="44">
        <v>44.188753320000004</v>
      </c>
      <c r="T34" s="44">
        <v>14.837639960000001</v>
      </c>
      <c r="U34" s="42">
        <f t="shared" ref="U34:AA34" si="58">H34/G34*100</f>
        <v>325.90516415902249</v>
      </c>
      <c r="V34" s="41">
        <f t="shared" si="58"/>
        <v>518.16360925945764</v>
      </c>
      <c r="W34" s="41">
        <f t="shared" si="58"/>
        <v>158.90536109731644</v>
      </c>
      <c r="X34" s="41">
        <f t="shared" si="58"/>
        <v>57.521012331284282</v>
      </c>
      <c r="Y34" s="41">
        <f t="shared" si="58"/>
        <v>85.021562827096048</v>
      </c>
      <c r="Z34" s="41">
        <f t="shared" si="58"/>
        <v>76.277326549076548</v>
      </c>
      <c r="AA34" s="41">
        <f t="shared" si="58"/>
        <v>121.65974456666477</v>
      </c>
      <c r="AB34" s="41">
        <f>O34/N34*100</f>
        <v>140.31013504759281</v>
      </c>
      <c r="AC34" s="42">
        <f t="shared" si="27"/>
        <v>198.2500302936499</v>
      </c>
      <c r="AD34" s="41">
        <f t="shared" si="28"/>
        <v>61.733606828546904</v>
      </c>
      <c r="AE34" s="202">
        <f t="shared" si="14"/>
        <v>103.19900673499222</v>
      </c>
      <c r="AF34" s="202">
        <f t="shared" si="10"/>
        <v>45.515608968370103</v>
      </c>
      <c r="AG34" s="195">
        <f t="shared" si="11"/>
        <v>33.577865056637449</v>
      </c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66"/>
      <c r="BS34" s="66"/>
      <c r="BT34" s="66"/>
      <c r="BU34" s="66"/>
      <c r="BV34" s="66"/>
      <c r="BW34" s="66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66"/>
      <c r="CS34" s="66"/>
      <c r="CT34" s="66"/>
    </row>
    <row r="35" spans="1:157" ht="18" customHeight="1">
      <c r="A35" s="204">
        <v>27</v>
      </c>
      <c r="B35" s="311" t="str">
        <f>IF('1'!$A$1=1,D35,F35)</f>
        <v>Люксембург</v>
      </c>
      <c r="C35" s="158"/>
      <c r="D35" s="138" t="s">
        <v>203</v>
      </c>
      <c r="E35" s="138"/>
      <c r="F35" s="140" t="s">
        <v>87</v>
      </c>
      <c r="G35" s="43">
        <v>4.1252100699999996</v>
      </c>
      <c r="H35" s="44">
        <v>6.2738420000000001</v>
      </c>
      <c r="I35" s="44">
        <v>3.7392619999999996</v>
      </c>
      <c r="J35" s="44">
        <v>5</v>
      </c>
      <c r="K35" s="44">
        <v>16</v>
      </c>
      <c r="L35" s="40">
        <v>5.8837839199999999</v>
      </c>
      <c r="M35" s="44">
        <v>5.0870421299999995</v>
      </c>
      <c r="N35" s="44">
        <v>7.2740666199999993</v>
      </c>
      <c r="O35" s="44">
        <v>7.2766152799999997</v>
      </c>
      <c r="P35" s="44">
        <v>20.093475389999998</v>
      </c>
      <c r="Q35" s="44">
        <v>17.407342079999999</v>
      </c>
      <c r="R35" s="44">
        <v>15.69974845</v>
      </c>
      <c r="S35" s="44">
        <v>9.1563210299999991</v>
      </c>
      <c r="T35" s="44">
        <v>3.4125811300000004</v>
      </c>
      <c r="U35" s="42">
        <f t="shared" ref="U35:AB35" si="59">H35/G35*100</f>
        <v>152.08539428393283</v>
      </c>
      <c r="V35" s="41">
        <f t="shared" si="59"/>
        <v>59.600831515999275</v>
      </c>
      <c r="W35" s="41">
        <f t="shared" si="59"/>
        <v>133.71622528723583</v>
      </c>
      <c r="X35" s="41">
        <f t="shared" si="59"/>
        <v>320</v>
      </c>
      <c r="Y35" s="41">
        <f t="shared" si="59"/>
        <v>36.773649499999998</v>
      </c>
      <c r="Z35" s="41">
        <f t="shared" si="59"/>
        <v>86.458683717263355</v>
      </c>
      <c r="AA35" s="41">
        <f t="shared" si="59"/>
        <v>142.99206560728837</v>
      </c>
      <c r="AB35" s="41">
        <f t="shared" si="59"/>
        <v>100.03503762246268</v>
      </c>
      <c r="AC35" s="253">
        <f>P35/O35*100</f>
        <v>276.13766314164678</v>
      </c>
      <c r="AD35" s="254">
        <f>Q35/P35*100</f>
        <v>86.631813273393121</v>
      </c>
      <c r="AE35" s="255">
        <f t="shared" si="14"/>
        <v>90.190382758307933</v>
      </c>
      <c r="AF35" s="255">
        <f t="shared" si="10"/>
        <v>58.321450558018327</v>
      </c>
      <c r="AG35" s="256">
        <f t="shared" si="11"/>
        <v>37.270221509478908</v>
      </c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66"/>
      <c r="BS35" s="66"/>
      <c r="BT35" s="66"/>
      <c r="BU35" s="66"/>
      <c r="BV35" s="66"/>
      <c r="BW35" s="66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66"/>
      <c r="CS35" s="66"/>
      <c r="CT35" s="66"/>
    </row>
    <row r="36" spans="1:157" ht="41.25" customHeight="1">
      <c r="A36" s="205"/>
      <c r="B36" s="312" t="str">
        <f>IF('1'!$A$1=1,D36,F36)</f>
        <v>Довідково: Сполучене Королівство Великої Британії та Північної Ірландії</v>
      </c>
      <c r="C36" s="163"/>
      <c r="D36" s="157" t="s">
        <v>176</v>
      </c>
      <c r="E36" s="164"/>
      <c r="F36" s="157" t="s">
        <v>177</v>
      </c>
      <c r="G36" s="165">
        <v>384.47810093000004</v>
      </c>
      <c r="H36" s="166">
        <v>419.05945725000004</v>
      </c>
      <c r="I36" s="166">
        <v>465.57419099999998</v>
      </c>
      <c r="J36" s="166">
        <v>475.13288799999998</v>
      </c>
      <c r="K36" s="166">
        <v>529.66496682000002</v>
      </c>
      <c r="L36" s="167">
        <v>319.77026887000005</v>
      </c>
      <c r="M36" s="166">
        <v>283.77908413</v>
      </c>
      <c r="N36" s="166">
        <v>439.88351614000004</v>
      </c>
      <c r="O36" s="166">
        <v>536.50259568000001</v>
      </c>
      <c r="P36" s="166">
        <v>571.5220062300001</v>
      </c>
      <c r="Q36" s="166">
        <v>586.27065933999995</v>
      </c>
      <c r="R36" s="166">
        <v>983.69378252999979</v>
      </c>
      <c r="S36" s="166">
        <v>362.62696029</v>
      </c>
      <c r="T36" s="250">
        <v>356.26887312999997</v>
      </c>
      <c r="U36" s="168">
        <f t="shared" ref="U36:X36" si="60">H36/G36*100</f>
        <v>108.99436306940562</v>
      </c>
      <c r="V36" s="169">
        <f t="shared" si="60"/>
        <v>111.09979334561359</v>
      </c>
      <c r="W36" s="169">
        <f t="shared" si="60"/>
        <v>102.05309855760454</v>
      </c>
      <c r="X36" s="169">
        <f t="shared" si="60"/>
        <v>111.47722672904092</v>
      </c>
      <c r="Y36" s="169">
        <f>L36/K36*100</f>
        <v>60.372176545833355</v>
      </c>
      <c r="Z36" s="169">
        <f>M36/L36*100</f>
        <v>88.744674460453993</v>
      </c>
      <c r="AA36" s="169">
        <f>N36/M36*100</f>
        <v>155.00913941158828</v>
      </c>
      <c r="AB36" s="169">
        <f>O36/N36*100</f>
        <v>121.9646965605434</v>
      </c>
      <c r="AC36" s="168">
        <f>P36/O36*100</f>
        <v>106.52735156026863</v>
      </c>
      <c r="AD36" s="169">
        <f>Q36/P36*100</f>
        <v>102.5805923392676</v>
      </c>
      <c r="AE36" s="203">
        <f>R36/Q36*100</f>
        <v>167.78833578971918</v>
      </c>
      <c r="AF36" s="203">
        <f t="shared" si="10"/>
        <v>36.863805254247495</v>
      </c>
      <c r="AG36" s="196">
        <f t="shared" si="11"/>
        <v>98.246659003259069</v>
      </c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66"/>
      <c r="BS36" s="66"/>
      <c r="BT36" s="66"/>
      <c r="BU36" s="66"/>
      <c r="BV36" s="66"/>
      <c r="BW36" s="66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66"/>
      <c r="CS36" s="66"/>
      <c r="CT36" s="66"/>
    </row>
    <row r="37" spans="1:157" ht="7.95" customHeight="1">
      <c r="A37" s="135"/>
      <c r="B37" s="135"/>
      <c r="C37" s="281"/>
      <c r="D37" s="281"/>
      <c r="E37" s="281"/>
      <c r="F37" s="281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</row>
    <row r="38" spans="1:157">
      <c r="A38" s="135" t="str">
        <f>IF('1'!$A$1=1,C38,E38)</f>
        <v>*За даними Державної служби статистики України</v>
      </c>
      <c r="B38" s="286"/>
      <c r="C38" s="281" t="s">
        <v>143</v>
      </c>
      <c r="D38" s="287"/>
      <c r="E38" s="288" t="s">
        <v>91</v>
      </c>
      <c r="F38" s="289"/>
      <c r="G38" s="290"/>
      <c r="H38" s="291"/>
      <c r="I38" s="286"/>
      <c r="J38" s="135"/>
      <c r="K38" s="286"/>
      <c r="L38" s="286"/>
      <c r="M38" s="292"/>
      <c r="N38" s="292"/>
      <c r="O38" s="292"/>
      <c r="P38" s="292"/>
      <c r="Q38" s="292"/>
      <c r="R38" s="292"/>
      <c r="S38" s="292"/>
      <c r="T38" s="292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</row>
    <row r="39" spans="1:157">
      <c r="A39" s="305" t="str">
        <f>IF('1'!$A$1=1,C39,E39)</f>
        <v>Примітки:</v>
      </c>
      <c r="B39" s="293"/>
      <c r="C39" s="294" t="s">
        <v>145</v>
      </c>
      <c r="D39" s="295"/>
      <c r="E39" s="296" t="s">
        <v>144</v>
      </c>
      <c r="F39" s="295"/>
      <c r="G39" s="297"/>
      <c r="H39" s="297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</row>
    <row r="40" spans="1:157" s="126" customFormat="1" ht="15.6" customHeight="1">
      <c r="A40" s="306" t="str">
        <f>IF('1'!$A$1=1,C40,E40)</f>
        <v xml:space="preserve"> З 2014 року дані подаються без урахування тимчасово окупованої російською федерацією території України.</v>
      </c>
      <c r="B40" s="299"/>
      <c r="C40" s="300" t="s">
        <v>216</v>
      </c>
      <c r="D40" s="301"/>
      <c r="E40" s="136" t="s">
        <v>217</v>
      </c>
      <c r="F40" s="302"/>
      <c r="G40" s="303"/>
      <c r="H40" s="303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BR40" s="128"/>
      <c r="BS40" s="128"/>
      <c r="BT40" s="128"/>
      <c r="BU40" s="128"/>
      <c r="BV40" s="128"/>
      <c r="BW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EA40" s="127"/>
      <c r="EB40" s="127"/>
      <c r="EC40" s="127"/>
      <c r="ED40" s="127"/>
      <c r="EE40" s="127"/>
      <c r="EF40" s="127"/>
      <c r="EG40" s="127"/>
      <c r="EH40" s="127"/>
      <c r="EI40" s="127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</row>
    <row r="41" spans="1:157" ht="16.8" customHeight="1">
      <c r="A41" s="154" t="str">
        <f>IF('1'!$A$1=1,C41,E41)</f>
        <v xml:space="preserve"> **В даний час до складу ЄС входить 27 країн. Велика Британія вийшла з ЄС 31 січня 2020.</v>
      </c>
      <c r="B41" s="135"/>
      <c r="C41" s="134" t="s">
        <v>155</v>
      </c>
      <c r="D41" s="281"/>
      <c r="E41" s="281" t="s">
        <v>156</v>
      </c>
      <c r="F41" s="281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</row>
    <row r="42" spans="1:157">
      <c r="A42" s="134" t="str">
        <f>IF('1'!$A$1=1,C42,E42)</f>
        <v xml:space="preserve"> Дані за 2023 рік було скориговано у зв'язку з уточненням звітної інформації.</v>
      </c>
      <c r="B42" s="135"/>
      <c r="C42" s="134" t="s">
        <v>220</v>
      </c>
      <c r="D42" s="281"/>
      <c r="E42" s="307" t="s">
        <v>221</v>
      </c>
      <c r="F42" s="281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</row>
    <row r="49" spans="2:20">
      <c r="B49" s="51"/>
    </row>
    <row r="50" spans="2:20">
      <c r="C50" s="60"/>
      <c r="D50" s="60"/>
      <c r="E50" s="60"/>
      <c r="F50" s="60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</row>
  </sheetData>
  <mergeCells count="33">
    <mergeCell ref="AG5:AG6"/>
    <mergeCell ref="AF5:AF6"/>
    <mergeCell ref="AE5:AE6"/>
    <mergeCell ref="M5:M6"/>
    <mergeCell ref="Z5:Z6"/>
    <mergeCell ref="U5:U6"/>
    <mergeCell ref="V5:V6"/>
    <mergeCell ref="X5:X6"/>
    <mergeCell ref="Y5:Y6"/>
    <mergeCell ref="W5:W6"/>
    <mergeCell ref="N5:N6"/>
    <mergeCell ref="O5:O6"/>
    <mergeCell ref="P5:P6"/>
    <mergeCell ref="Q5:Q6"/>
    <mergeCell ref="R5:R6"/>
    <mergeCell ref="AD5:AD6"/>
    <mergeCell ref="AC5:AC6"/>
    <mergeCell ref="AB5:AB6"/>
    <mergeCell ref="AA5:AA6"/>
    <mergeCell ref="E5:E6"/>
    <mergeCell ref="F5:F6"/>
    <mergeCell ref="S5:S6"/>
    <mergeCell ref="T5:T6"/>
    <mergeCell ref="A5:A6"/>
    <mergeCell ref="C5:C6"/>
    <mergeCell ref="D5:D6"/>
    <mergeCell ref="L5:L6"/>
    <mergeCell ref="G5:G6"/>
    <mergeCell ref="H5:H6"/>
    <mergeCell ref="I5:I6"/>
    <mergeCell ref="J5:J6"/>
    <mergeCell ref="K5:K6"/>
    <mergeCell ref="B5:B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43307086614173229" top="0.31496062992125984" bottom="0.19685039370078741" header="0.15748031496062992" footer="0.19685039370078741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Y42"/>
  <sheetViews>
    <sheetView zoomScale="69" zoomScaleNormal="69" workbookViewId="0">
      <selection activeCell="L13" sqref="L13"/>
    </sheetView>
  </sheetViews>
  <sheetFormatPr defaultColWidth="8" defaultRowHeight="13.2" outlineLevelCol="2"/>
  <cols>
    <col min="1" max="1" width="6.109375" style="20" customWidth="1"/>
    <col min="2" max="2" width="37.6640625" style="20" customWidth="1"/>
    <col min="3" max="3" width="10" style="19" hidden="1" customWidth="1" outlineLevel="2"/>
    <col min="4" max="4" width="17.44140625" style="19" hidden="1" customWidth="1" outlineLevel="2"/>
    <col min="5" max="5" width="8.88671875" style="19" hidden="1" customWidth="1" outlineLevel="2"/>
    <col min="6" max="6" width="16" style="19" hidden="1" customWidth="1" outlineLevel="2"/>
    <col min="7" max="7" width="8.6640625" style="20" hidden="1" customWidth="1" outlineLevel="1" collapsed="1"/>
    <col min="8" max="11" width="8.6640625" style="20" hidden="1" customWidth="1" outlineLevel="1"/>
    <col min="12" max="12" width="8.6640625" style="20" customWidth="1" collapsed="1"/>
    <col min="13" max="20" width="8.6640625" style="20" customWidth="1"/>
    <col min="21" max="24" width="8" style="20" hidden="1" customWidth="1" outlineLevel="1"/>
    <col min="25" max="28" width="8.6640625" style="20" hidden="1" customWidth="1" outlineLevel="1"/>
    <col min="29" max="29" width="8.6640625" style="20" customWidth="1" collapsed="1"/>
    <col min="30" max="30" width="8" style="20"/>
    <col min="31" max="31" width="9.33203125" style="20" customWidth="1"/>
    <col min="32" max="32" width="9.6640625" style="20" customWidth="1"/>
    <col min="33" max="36" width="8" style="95"/>
    <col min="37" max="38" width="8" style="20"/>
    <col min="39" max="64" width="8" style="197"/>
    <col min="65" max="65" width="8" style="269"/>
    <col min="66" max="72" width="8" style="21"/>
    <col min="73" max="78" width="8" style="95"/>
    <col min="79" max="88" width="8" style="20"/>
    <col min="89" max="103" width="8" style="21"/>
    <col min="104" max="16384" width="8" style="20"/>
  </cols>
  <sheetData>
    <row r="1" spans="1:103">
      <c r="A1" s="18" t="str">
        <f>IF('1'!$A$1=1,"до змісту","to title")</f>
        <v>до змісту</v>
      </c>
      <c r="N1" s="32"/>
      <c r="O1" s="124"/>
      <c r="P1" s="32"/>
      <c r="Q1" s="32"/>
      <c r="R1" s="32"/>
      <c r="S1" s="32"/>
      <c r="T1" s="32"/>
      <c r="W1" s="7"/>
      <c r="X1" s="7"/>
      <c r="AH1" s="251"/>
      <c r="AM1" s="219"/>
    </row>
    <row r="2" spans="1:103" s="7" customFormat="1" ht="17.399999999999999" customHeight="1">
      <c r="A2" s="7" t="str">
        <f>IF('1'!$A$1=1,CL2,CS2)</f>
        <v>1.2. Динаміка імпорту товарів за країнами ЄС*</v>
      </c>
      <c r="C2" s="62"/>
      <c r="D2" s="62"/>
      <c r="E2" s="62"/>
      <c r="F2" s="62"/>
      <c r="J2" s="20"/>
      <c r="O2" s="32"/>
      <c r="P2" s="32"/>
      <c r="Q2" s="32"/>
      <c r="R2" s="32"/>
      <c r="S2" s="32"/>
      <c r="T2" s="32"/>
      <c r="U2" s="32"/>
      <c r="X2" s="20"/>
      <c r="AG2" s="192"/>
      <c r="AH2" s="192"/>
      <c r="AI2" s="192"/>
      <c r="AJ2" s="192"/>
      <c r="AM2" s="32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270"/>
      <c r="BN2" s="9"/>
      <c r="BO2" s="9"/>
      <c r="BP2" s="9"/>
      <c r="BQ2" s="9"/>
      <c r="BR2" s="9"/>
      <c r="BS2" s="9"/>
      <c r="BT2" s="9"/>
      <c r="BU2" s="192"/>
      <c r="BV2" s="192"/>
      <c r="BW2" s="192"/>
      <c r="BX2" s="192"/>
      <c r="BY2" s="192"/>
      <c r="BZ2" s="192"/>
      <c r="CK2" s="9"/>
      <c r="CL2" s="9" t="s">
        <v>141</v>
      </c>
      <c r="CM2" s="9"/>
      <c r="CN2" s="9"/>
      <c r="CO2" s="9"/>
      <c r="CP2" s="9"/>
      <c r="CQ2" s="9"/>
      <c r="CR2" s="9"/>
      <c r="CS2" s="9" t="s">
        <v>94</v>
      </c>
      <c r="CT2" s="9"/>
      <c r="CU2" s="9"/>
      <c r="CV2" s="9"/>
      <c r="CW2" s="9"/>
      <c r="CX2" s="9"/>
      <c r="CY2" s="9"/>
    </row>
    <row r="3" spans="1:103" ht="17.25" customHeight="1">
      <c r="A3" s="29" t="str">
        <f>IF('1'!$A$1=1,CL3,CS3)</f>
        <v>(відповідно до КПБ6)</v>
      </c>
      <c r="B3" s="30"/>
      <c r="C3" s="31"/>
      <c r="D3" s="31"/>
      <c r="E3" s="31"/>
      <c r="F3" s="31"/>
      <c r="G3" s="30"/>
      <c r="AB3" s="30"/>
      <c r="AC3" s="30"/>
      <c r="AD3" s="30"/>
      <c r="AE3" s="30"/>
      <c r="AF3" s="30"/>
      <c r="CL3" s="23" t="s">
        <v>30</v>
      </c>
      <c r="CM3" s="24"/>
      <c r="CN3" s="24"/>
      <c r="CO3" s="24"/>
      <c r="CS3" s="21" t="s">
        <v>89</v>
      </c>
    </row>
    <row r="4" spans="1:103" ht="17.25" customHeight="1">
      <c r="A4" s="34" t="str">
        <f>IF('1'!$A$1=1,CL4,CS4)</f>
        <v>Млн дол. США</v>
      </c>
      <c r="G4" s="30"/>
      <c r="K4" s="30"/>
      <c r="L4" s="68"/>
      <c r="M4" s="30"/>
      <c r="N4" s="30"/>
      <c r="O4" s="30"/>
      <c r="P4" s="30"/>
      <c r="Q4" s="30"/>
      <c r="R4" s="30"/>
      <c r="S4" s="30"/>
      <c r="T4" s="30"/>
      <c r="Z4" s="36"/>
      <c r="AA4" s="36"/>
      <c r="AB4" s="37"/>
      <c r="AC4" s="35" t="str">
        <f>IF('1'!$A$1=1,CL6,CL5)</f>
        <v xml:space="preserve">            % до попереднього року</v>
      </c>
      <c r="AD4" s="30"/>
      <c r="AE4" s="30"/>
      <c r="AF4" s="30"/>
      <c r="CL4" s="33" t="s">
        <v>142</v>
      </c>
      <c r="CS4" s="69" t="s">
        <v>90</v>
      </c>
      <c r="CT4" s="70"/>
      <c r="CU4" s="70"/>
      <c r="CV4" s="70"/>
      <c r="CW4" s="70"/>
      <c r="CX4" s="70"/>
    </row>
    <row r="5" spans="1:103" ht="21.75" customHeight="1">
      <c r="A5" s="314" t="str">
        <f>IF('1'!$A$1=1,C5,E5)</f>
        <v>№</v>
      </c>
      <c r="B5" s="322" t="str">
        <f>IF('1'!$A$1=1,D5,F5)</f>
        <v>Країни</v>
      </c>
      <c r="C5" s="316" t="s">
        <v>48</v>
      </c>
      <c r="D5" s="318" t="s">
        <v>7</v>
      </c>
      <c r="E5" s="316" t="s">
        <v>59</v>
      </c>
      <c r="F5" s="318" t="s">
        <v>60</v>
      </c>
      <c r="G5" s="320">
        <v>2010</v>
      </c>
      <c r="H5" s="320">
        <v>2011</v>
      </c>
      <c r="I5" s="320">
        <v>2012</v>
      </c>
      <c r="J5" s="320">
        <v>2013</v>
      </c>
      <c r="K5" s="320">
        <v>2014</v>
      </c>
      <c r="L5" s="320">
        <v>2015</v>
      </c>
      <c r="M5" s="320">
        <v>2016</v>
      </c>
      <c r="N5" s="320">
        <v>2017</v>
      </c>
      <c r="O5" s="320">
        <v>2018</v>
      </c>
      <c r="P5" s="320">
        <v>2019</v>
      </c>
      <c r="Q5" s="320">
        <v>2020</v>
      </c>
      <c r="R5" s="320">
        <v>2021</v>
      </c>
      <c r="S5" s="320">
        <v>2022</v>
      </c>
      <c r="T5" s="320">
        <v>2023</v>
      </c>
      <c r="U5" s="328">
        <v>2011</v>
      </c>
      <c r="V5" s="328">
        <v>2012</v>
      </c>
      <c r="W5" s="328">
        <v>2013</v>
      </c>
      <c r="X5" s="328">
        <v>2014</v>
      </c>
      <c r="Y5" s="324">
        <v>2015</v>
      </c>
      <c r="Z5" s="324">
        <v>2016</v>
      </c>
      <c r="AA5" s="324">
        <v>2017</v>
      </c>
      <c r="AB5" s="324">
        <v>2018</v>
      </c>
      <c r="AC5" s="324">
        <v>2019</v>
      </c>
      <c r="AD5" s="324">
        <v>2020</v>
      </c>
      <c r="AE5" s="324">
        <v>2021</v>
      </c>
      <c r="AF5" s="324">
        <v>2022</v>
      </c>
      <c r="AG5" s="330">
        <v>2023</v>
      </c>
      <c r="CL5" s="26" t="s">
        <v>92</v>
      </c>
      <c r="CM5" s="26"/>
      <c r="CN5" s="26"/>
      <c r="CO5" s="26"/>
      <c r="CP5" s="26"/>
    </row>
    <row r="6" spans="1:103" ht="16.95" customHeight="1">
      <c r="A6" s="315"/>
      <c r="B6" s="323"/>
      <c r="C6" s="334"/>
      <c r="D6" s="333"/>
      <c r="E6" s="334"/>
      <c r="F6" s="333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29"/>
      <c r="V6" s="329"/>
      <c r="W6" s="329"/>
      <c r="X6" s="329"/>
      <c r="Y6" s="325"/>
      <c r="Z6" s="325"/>
      <c r="AA6" s="325"/>
      <c r="AB6" s="325"/>
      <c r="AC6" s="325"/>
      <c r="AD6" s="325"/>
      <c r="AE6" s="325"/>
      <c r="AF6" s="325"/>
      <c r="AG6" s="331"/>
      <c r="CL6" s="63" t="s">
        <v>45</v>
      </c>
      <c r="CM6" s="64"/>
      <c r="CN6" s="64"/>
      <c r="CO6" s="71"/>
    </row>
    <row r="7" spans="1:103" ht="17.25" customHeight="1">
      <c r="A7" s="268"/>
      <c r="B7" s="308" t="str">
        <f>IF('1'!$A$1=1,D7,F7)</f>
        <v>ЄС 28</v>
      </c>
      <c r="C7" s="142"/>
      <c r="D7" s="159" t="s">
        <v>146</v>
      </c>
      <c r="E7" s="142"/>
      <c r="F7" s="143" t="s">
        <v>148</v>
      </c>
      <c r="G7" s="75">
        <v>17814.262190000001</v>
      </c>
      <c r="H7" s="75">
        <v>24052.225361000001</v>
      </c>
      <c r="I7" s="75">
        <v>24600.662397</v>
      </c>
      <c r="J7" s="75">
        <v>25277.907502999999</v>
      </c>
      <c r="K7" s="75">
        <v>19134.172913899998</v>
      </c>
      <c r="L7" s="75">
        <v>13733.294866</v>
      </c>
      <c r="M7" s="75">
        <v>15416.916356</v>
      </c>
      <c r="N7" s="75">
        <v>18825.213206</v>
      </c>
      <c r="O7" s="75">
        <v>21130.896445999999</v>
      </c>
      <c r="P7" s="75">
        <v>23092.668685000001</v>
      </c>
      <c r="Q7" s="75">
        <v>22200.190872700005</v>
      </c>
      <c r="R7" s="75">
        <v>28058</v>
      </c>
      <c r="S7" s="75">
        <v>26269.199386189997</v>
      </c>
      <c r="T7" s="75">
        <f>T8+T36</f>
        <v>32317.629953450003</v>
      </c>
      <c r="U7" s="147">
        <f>H7/G7*100</f>
        <v>135.01667991897901</v>
      </c>
      <c r="V7" s="148">
        <f t="shared" ref="V7:AD7" si="0">I7/H7*100</f>
        <v>102.28019248850575</v>
      </c>
      <c r="W7" s="148">
        <f t="shared" si="0"/>
        <v>102.75295475817184</v>
      </c>
      <c r="X7" s="148">
        <f t="shared" si="0"/>
        <v>75.695240642957259</v>
      </c>
      <c r="Y7" s="148">
        <f t="shared" si="0"/>
        <v>71.773652970510497</v>
      </c>
      <c r="Z7" s="148">
        <f t="shared" si="0"/>
        <v>112.25941412041038</v>
      </c>
      <c r="AA7" s="148">
        <f t="shared" si="0"/>
        <v>122.10751340473836</v>
      </c>
      <c r="AB7" s="148">
        <f t="shared" si="0"/>
        <v>112.24784662340572</v>
      </c>
      <c r="AC7" s="147">
        <f t="shared" si="0"/>
        <v>109.28390446668135</v>
      </c>
      <c r="AD7" s="148">
        <f t="shared" si="0"/>
        <v>96.135233114569772</v>
      </c>
      <c r="AE7" s="148">
        <f>R7/Q7*100</f>
        <v>126.38630073448356</v>
      </c>
      <c r="AF7" s="148">
        <f>S7/R7*100</f>
        <v>93.624632497647724</v>
      </c>
      <c r="AG7" s="145">
        <f>T7/S7*100</f>
        <v>123.02479979819914</v>
      </c>
      <c r="CL7" s="63"/>
      <c r="CM7" s="64"/>
      <c r="CN7" s="64"/>
      <c r="CO7" s="71"/>
    </row>
    <row r="8" spans="1:103" ht="17.25" customHeight="1">
      <c r="A8" s="313"/>
      <c r="B8" s="309" t="str">
        <f>IF('1'!$A$1=1,D8,F8)</f>
        <v>ЄС 27 **</v>
      </c>
      <c r="C8" s="206"/>
      <c r="D8" s="161" t="s">
        <v>147</v>
      </c>
      <c r="E8" s="206"/>
      <c r="F8" s="149" t="s">
        <v>149</v>
      </c>
      <c r="G8" s="191">
        <f t="shared" ref="G8:S8" si="1">G7-G36</f>
        <v>17016.29176362</v>
      </c>
      <c r="H8" s="191">
        <f t="shared" si="1"/>
        <v>22961.320861050001</v>
      </c>
      <c r="I8" s="191">
        <f t="shared" si="1"/>
        <v>23481.499731</v>
      </c>
      <c r="J8" s="191">
        <f t="shared" si="1"/>
        <v>24173.200808999998</v>
      </c>
      <c r="K8" s="191">
        <f t="shared" si="1"/>
        <v>18464.06871462</v>
      </c>
      <c r="L8" s="191">
        <f t="shared" si="1"/>
        <v>13187.552186450001</v>
      </c>
      <c r="M8" s="191">
        <f t="shared" si="1"/>
        <v>14732.515792619999</v>
      </c>
      <c r="N8" s="191">
        <f t="shared" si="1"/>
        <v>18053.773178669999</v>
      </c>
      <c r="O8" s="191">
        <f t="shared" si="1"/>
        <v>20261.691097089999</v>
      </c>
      <c r="P8" s="191">
        <f t="shared" si="1"/>
        <v>22338.584044409999</v>
      </c>
      <c r="Q8" s="191">
        <f t="shared" si="1"/>
        <v>21483.043068260005</v>
      </c>
      <c r="R8" s="207">
        <f t="shared" si="1"/>
        <v>26954.23570284</v>
      </c>
      <c r="S8" s="207">
        <f t="shared" si="1"/>
        <v>25515.549721529998</v>
      </c>
      <c r="T8" s="262">
        <v>31235.050797520002</v>
      </c>
      <c r="U8" s="220">
        <f>H8/G8*100</f>
        <v>134.93727763965697</v>
      </c>
      <c r="V8" s="152">
        <f t="shared" ref="V8" si="2">I8/H8*100</f>
        <v>102.26545708366628</v>
      </c>
      <c r="W8" s="152">
        <f t="shared" ref="W8" si="3">J8/I8*100</f>
        <v>102.94572785351876</v>
      </c>
      <c r="X8" s="152">
        <f t="shared" ref="X8" si="4">K8/J8*100</f>
        <v>76.382390815806176</v>
      </c>
      <c r="Y8" s="152">
        <f t="shared" ref="Y8" si="5">L8/K8*100</f>
        <v>71.422785466607309</v>
      </c>
      <c r="Z8" s="152">
        <f t="shared" ref="Z8" si="6">M8/L8*100</f>
        <v>111.71531747762427</v>
      </c>
      <c r="AA8" s="152">
        <f t="shared" ref="AA8" si="7">N8/M8*100</f>
        <v>122.54372187887779</v>
      </c>
      <c r="AB8" s="152">
        <f t="shared" ref="AB8" si="8">O8/N8*100</f>
        <v>112.22967573907813</v>
      </c>
      <c r="AC8" s="220">
        <f t="shared" ref="AC8" si="9">P8/O8*100</f>
        <v>110.25034355408904</v>
      </c>
      <c r="AD8" s="152">
        <f t="shared" ref="AD8:AE24" si="10">Q8/P8*100</f>
        <v>96.170119939342868</v>
      </c>
      <c r="AE8" s="152">
        <f t="shared" si="10"/>
        <v>125.46749367487595</v>
      </c>
      <c r="AF8" s="152">
        <f t="shared" ref="AF8:AF35" si="11">S8/R8*100</f>
        <v>94.662486456039943</v>
      </c>
      <c r="AG8" s="222">
        <f t="shared" ref="AG8:AG36" si="12">T8/S8*100</f>
        <v>122.41574701862643</v>
      </c>
      <c r="CL8" s="63"/>
      <c r="CM8" s="64"/>
      <c r="CN8" s="64"/>
      <c r="CO8" s="71"/>
    </row>
    <row r="9" spans="1:103" ht="18" customHeight="1">
      <c r="A9" s="204">
        <v>1</v>
      </c>
      <c r="B9" s="354" t="str">
        <f>IF('1'!$A$1=1,D9,F9)</f>
        <v>Польща</v>
      </c>
      <c r="C9" s="156"/>
      <c r="D9" s="156" t="s">
        <v>204</v>
      </c>
      <c r="E9" s="156"/>
      <c r="F9" s="139" t="s">
        <v>62</v>
      </c>
      <c r="G9" s="40">
        <v>2645.0945291099997</v>
      </c>
      <c r="H9" s="40">
        <v>2972.9722807500002</v>
      </c>
      <c r="I9" s="40">
        <v>3363.8844710000003</v>
      </c>
      <c r="J9" s="40">
        <v>3785.430464</v>
      </c>
      <c r="K9" s="40">
        <v>2714.55055025</v>
      </c>
      <c r="L9" s="40">
        <v>2019.6303621100001</v>
      </c>
      <c r="M9" s="40">
        <v>2348.6262227799998</v>
      </c>
      <c r="N9" s="40">
        <v>3009.1903013900001</v>
      </c>
      <c r="O9" s="40">
        <v>3191.2435783400001</v>
      </c>
      <c r="P9" s="40">
        <v>3724.9639258699999</v>
      </c>
      <c r="Q9" s="40">
        <v>3814.64586998</v>
      </c>
      <c r="R9" s="40">
        <v>4622.1652845899998</v>
      </c>
      <c r="S9" s="40">
        <v>5230.0585786399997</v>
      </c>
      <c r="T9" s="40">
        <v>6347.2408940599998</v>
      </c>
      <c r="U9" s="42">
        <f>H9/G9*100</f>
        <v>112.39569127044855</v>
      </c>
      <c r="V9" s="41">
        <f t="shared" ref="V9:AE9" si="13">I9/H9*100</f>
        <v>113.14886764270078</v>
      </c>
      <c r="W9" s="41">
        <f t="shared" si="13"/>
        <v>112.53152409466323</v>
      </c>
      <c r="X9" s="41">
        <f t="shared" si="13"/>
        <v>71.710485136783646</v>
      </c>
      <c r="Y9" s="41">
        <f t="shared" si="13"/>
        <v>74.400175083274817</v>
      </c>
      <c r="Z9" s="41">
        <f t="shared" si="13"/>
        <v>116.28990466979722</v>
      </c>
      <c r="AA9" s="41">
        <f t="shared" si="13"/>
        <v>128.12555153318991</v>
      </c>
      <c r="AB9" s="41">
        <f t="shared" si="13"/>
        <v>106.049909069091</v>
      </c>
      <c r="AC9" s="42">
        <f t="shared" si="13"/>
        <v>116.72452554711059</v>
      </c>
      <c r="AD9" s="41">
        <f t="shared" si="13"/>
        <v>102.40759228531466</v>
      </c>
      <c r="AE9" s="202">
        <f t="shared" si="13"/>
        <v>121.16892215250989</v>
      </c>
      <c r="AF9" s="202">
        <f t="shared" si="11"/>
        <v>113.15169961742122</v>
      </c>
      <c r="AG9" s="195">
        <f t="shared" si="12"/>
        <v>121.36079928402077</v>
      </c>
    </row>
    <row r="10" spans="1:103" ht="18" customHeight="1">
      <c r="A10" s="204">
        <v>2</v>
      </c>
      <c r="B10" s="355" t="str">
        <f>IF('1'!$A$1=1,D10,F10)</f>
        <v>Німеччина</v>
      </c>
      <c r="C10" s="156"/>
      <c r="D10" s="156" t="s">
        <v>205</v>
      </c>
      <c r="E10" s="156"/>
      <c r="F10" s="139" t="s">
        <v>64</v>
      </c>
      <c r="G10" s="40">
        <v>4224.8436421299994</v>
      </c>
      <c r="H10" s="40">
        <v>6389.1636004499996</v>
      </c>
      <c r="I10" s="40">
        <v>6344.129003</v>
      </c>
      <c r="J10" s="40">
        <v>6253.6384559999988</v>
      </c>
      <c r="K10" s="40">
        <v>4877.5357062800003</v>
      </c>
      <c r="L10" s="40">
        <v>3578.80502458</v>
      </c>
      <c r="M10" s="40">
        <v>3911.9580839700002</v>
      </c>
      <c r="N10" s="40">
        <v>4994.1990628699996</v>
      </c>
      <c r="O10" s="40">
        <v>5513.93968442</v>
      </c>
      <c r="P10" s="40">
        <v>5576.2578981799998</v>
      </c>
      <c r="Q10" s="40">
        <v>4955.9128751200005</v>
      </c>
      <c r="R10" s="40">
        <v>5890.3970765000004</v>
      </c>
      <c r="S10" s="40">
        <v>4305.4053582400002</v>
      </c>
      <c r="T10" s="40">
        <v>4841.7056948099998</v>
      </c>
      <c r="U10" s="42">
        <f t="shared" ref="U10:U12" si="14">H10/G10*100</f>
        <v>151.22840373872003</v>
      </c>
      <c r="V10" s="41">
        <f t="shared" ref="V10:V12" si="15">I10/H10*100</f>
        <v>99.295140956371384</v>
      </c>
      <c r="W10" s="41">
        <f t="shared" ref="W10:W12" si="16">J10/I10*100</f>
        <v>98.573633244891298</v>
      </c>
      <c r="X10" s="41">
        <f t="shared" ref="X10:X12" si="17">K10/J10*100</f>
        <v>77.99516618362054</v>
      </c>
      <c r="Y10" s="41">
        <f t="shared" ref="Y10" si="18">L10/K10*100</f>
        <v>73.373220414812366</v>
      </c>
      <c r="Z10" s="41">
        <f t="shared" ref="Z10" si="19">M10/L10*100</f>
        <v>109.30905866907624</v>
      </c>
      <c r="AA10" s="41">
        <f>N10/M10*100</f>
        <v>127.66494312233789</v>
      </c>
      <c r="AB10" s="41">
        <f>O10/N10*100</f>
        <v>110.40688636970997</v>
      </c>
      <c r="AC10" s="42">
        <f>P10/O10*100</f>
        <v>101.13019396886193</v>
      </c>
      <c r="AD10" s="41">
        <f>Q10/P10*100</f>
        <v>88.875245112632442</v>
      </c>
      <c r="AE10" s="202">
        <f t="shared" si="10"/>
        <v>118.85594490717055</v>
      </c>
      <c r="AF10" s="202">
        <f t="shared" si="11"/>
        <v>73.091937645708214</v>
      </c>
      <c r="AG10" s="195">
        <f t="shared" si="12"/>
        <v>112.45644235434391</v>
      </c>
    </row>
    <row r="11" spans="1:103" ht="25.2" customHeight="1">
      <c r="A11" s="204">
        <v>3</v>
      </c>
      <c r="B11" s="355" t="str">
        <f>IF('1'!$A$1=1,D11,F11)</f>
        <v>Болгарія</v>
      </c>
      <c r="C11" s="156"/>
      <c r="D11" s="156" t="s">
        <v>195</v>
      </c>
      <c r="E11" s="156"/>
      <c r="F11" s="139" t="s">
        <v>68</v>
      </c>
      <c r="G11" s="151">
        <v>217.13839457999998</v>
      </c>
      <c r="H11" s="40">
        <v>269.2306087</v>
      </c>
      <c r="I11" s="40">
        <v>279.87649999999996</v>
      </c>
      <c r="J11" s="40">
        <v>274.14085599999999</v>
      </c>
      <c r="K11" s="40">
        <v>201.62726383</v>
      </c>
      <c r="L11" s="40">
        <v>251.80995592000002</v>
      </c>
      <c r="M11" s="40">
        <v>171.43504300999999</v>
      </c>
      <c r="N11" s="40">
        <v>187.71375896999999</v>
      </c>
      <c r="O11" s="40">
        <v>256.80262262000002</v>
      </c>
      <c r="P11" s="40">
        <v>355.47561714</v>
      </c>
      <c r="Q11" s="40">
        <v>285.86895095</v>
      </c>
      <c r="R11" s="40">
        <v>393.81008421000001</v>
      </c>
      <c r="S11" s="40">
        <v>2030.23186818</v>
      </c>
      <c r="T11" s="40">
        <v>2218.5565575300002</v>
      </c>
      <c r="U11" s="42">
        <f t="shared" ref="U11:X11" si="20">H11/G11*100</f>
        <v>123.99032848186955</v>
      </c>
      <c r="V11" s="41">
        <f t="shared" si="20"/>
        <v>103.95419055485719</v>
      </c>
      <c r="W11" s="41">
        <f t="shared" si="20"/>
        <v>97.950651805349864</v>
      </c>
      <c r="X11" s="41">
        <f t="shared" si="20"/>
        <v>73.54878319559927</v>
      </c>
      <c r="Y11" s="41">
        <f t="shared" ref="Y11:Z11" si="21">L11/K11*100</f>
        <v>124.88884247931422</v>
      </c>
      <c r="Z11" s="41">
        <f t="shared" si="21"/>
        <v>68.081121885611566</v>
      </c>
      <c r="AA11" s="41">
        <f t="shared" ref="AA11:AC11" si="22">N11/M11*100</f>
        <v>109.4955591775075</v>
      </c>
      <c r="AB11" s="41">
        <f t="shared" si="22"/>
        <v>136.80543399114481</v>
      </c>
      <c r="AC11" s="42">
        <f t="shared" si="22"/>
        <v>138.42367087738427</v>
      </c>
      <c r="AD11" s="41">
        <f>Q11/P11*100</f>
        <v>80.41872273827822</v>
      </c>
      <c r="AE11" s="202">
        <f>R11/Q11*100</f>
        <v>137.75895664824387</v>
      </c>
      <c r="AF11" s="221" t="str">
        <f>IF('1'!$A$1=1,BI12,BJ12)</f>
        <v>у 5.1 р.б.</v>
      </c>
      <c r="AG11" s="195">
        <f t="shared" si="12"/>
        <v>109.27601877901876</v>
      </c>
    </row>
    <row r="12" spans="1:103" ht="18" customHeight="1">
      <c r="A12" s="204">
        <v>4</v>
      </c>
      <c r="B12" s="355" t="str">
        <f>IF('1'!$A$1=1,D12,F12)</f>
        <v>Італія</v>
      </c>
      <c r="C12" s="156"/>
      <c r="D12" s="156" t="s">
        <v>192</v>
      </c>
      <c r="E12" s="156"/>
      <c r="F12" s="139" t="s">
        <v>61</v>
      </c>
      <c r="G12" s="40">
        <v>1234.1515543799999</v>
      </c>
      <c r="H12" s="40">
        <v>1823.2582277900001</v>
      </c>
      <c r="I12" s="40">
        <v>2068.3451340000001</v>
      </c>
      <c r="J12" s="40">
        <v>1898.566656</v>
      </c>
      <c r="K12" s="40">
        <v>1308.91164972</v>
      </c>
      <c r="L12" s="40">
        <v>829.9581113700001</v>
      </c>
      <c r="M12" s="40">
        <v>1181.6039163800001</v>
      </c>
      <c r="N12" s="40">
        <v>1425.98719992</v>
      </c>
      <c r="O12" s="40">
        <v>1827.25007826</v>
      </c>
      <c r="P12" s="40">
        <v>1910.0110126100001</v>
      </c>
      <c r="Q12" s="40">
        <v>1987.6677494</v>
      </c>
      <c r="R12" s="40">
        <v>2499.9105568699997</v>
      </c>
      <c r="S12" s="40">
        <v>1678.01822935</v>
      </c>
      <c r="T12" s="40">
        <v>2161.8791078300001</v>
      </c>
      <c r="U12" s="42">
        <f t="shared" si="14"/>
        <v>147.73373831757232</v>
      </c>
      <c r="V12" s="41">
        <f t="shared" si="15"/>
        <v>113.44224874317852</v>
      </c>
      <c r="W12" s="41">
        <f t="shared" si="16"/>
        <v>91.791578919342953</v>
      </c>
      <c r="X12" s="41">
        <f t="shared" si="17"/>
        <v>68.942096164149632</v>
      </c>
      <c r="Y12" s="41">
        <f>L12/K12*100</f>
        <v>63.408260713971274</v>
      </c>
      <c r="Z12" s="41">
        <f>M12/L12*100</f>
        <v>142.3691027526128</v>
      </c>
      <c r="AA12" s="41">
        <f>N12/M12*100</f>
        <v>120.68233526922461</v>
      </c>
      <c r="AB12" s="41">
        <f>O12/N12*100</f>
        <v>128.13930436139339</v>
      </c>
      <c r="AC12" s="42">
        <f t="shared" ref="AC12" si="23">P12/O12*100</f>
        <v>104.52926150255301</v>
      </c>
      <c r="AD12" s="41">
        <f t="shared" ref="AD12" si="24">Q12/P12*100</f>
        <v>104.06577429539965</v>
      </c>
      <c r="AE12" s="202">
        <f t="shared" si="10"/>
        <v>125.7710478838642</v>
      </c>
      <c r="AF12" s="202">
        <f t="shared" si="11"/>
        <v>67.123130655160494</v>
      </c>
      <c r="AG12" s="195">
        <f t="shared" si="12"/>
        <v>128.83525756853246</v>
      </c>
      <c r="BI12" s="197" t="s">
        <v>188</v>
      </c>
      <c r="BJ12" s="197" t="s">
        <v>189</v>
      </c>
    </row>
    <row r="13" spans="1:103" ht="18" customHeight="1">
      <c r="A13" s="204">
        <v>5</v>
      </c>
      <c r="B13" s="355" t="str">
        <f>IF('1'!$A$1=1,D13,F13)</f>
        <v>Франція</v>
      </c>
      <c r="C13" s="156"/>
      <c r="D13" s="156" t="s">
        <v>199</v>
      </c>
      <c r="E13" s="156"/>
      <c r="F13" s="139" t="s">
        <v>67</v>
      </c>
      <c r="G13" s="40">
        <v>1071.0948369600001</v>
      </c>
      <c r="H13" s="40">
        <v>1461.9239935599999</v>
      </c>
      <c r="I13" s="40">
        <v>1629.0108879999998</v>
      </c>
      <c r="J13" s="40">
        <v>1683.5862819999998</v>
      </c>
      <c r="K13" s="40">
        <v>1219.74073206</v>
      </c>
      <c r="L13" s="40">
        <v>857.45304952999993</v>
      </c>
      <c r="M13" s="40">
        <v>1489.5047859700001</v>
      </c>
      <c r="N13" s="40">
        <v>1521.3507167600001</v>
      </c>
      <c r="O13" s="40">
        <v>1436.7061701600001</v>
      </c>
      <c r="P13" s="40">
        <v>1611.3213884300001</v>
      </c>
      <c r="Q13" s="40">
        <v>1433.5644837300001</v>
      </c>
      <c r="R13" s="40">
        <v>1729.9353610700002</v>
      </c>
      <c r="S13" s="40">
        <v>1208.0806886099999</v>
      </c>
      <c r="T13" s="40">
        <v>1739.8506978099997</v>
      </c>
      <c r="U13" s="42">
        <f t="shared" ref="U13:X14" si="25">H13/G13*100</f>
        <v>136.48875366715967</v>
      </c>
      <c r="V13" s="41">
        <f t="shared" si="25"/>
        <v>111.42924633401212</v>
      </c>
      <c r="W13" s="41">
        <f t="shared" si="25"/>
        <v>103.35021664999455</v>
      </c>
      <c r="X13" s="41">
        <f t="shared" si="25"/>
        <v>72.448958814930535</v>
      </c>
      <c r="Y13" s="41">
        <f t="shared" ref="Y13:Z13" si="26">L13/K13*100</f>
        <v>70.297976200389868</v>
      </c>
      <c r="Z13" s="41">
        <f t="shared" si="26"/>
        <v>173.71269328232606</v>
      </c>
      <c r="AA13" s="41">
        <f t="shared" ref="AA13" si="27">N13/M13*100</f>
        <v>102.1380213806605</v>
      </c>
      <c r="AB13" s="41">
        <f t="shared" ref="AB13:AG14" si="28">O13/N13*100</f>
        <v>94.436223964171376</v>
      </c>
      <c r="AC13" s="42">
        <f t="shared" si="28"/>
        <v>112.15385733678265</v>
      </c>
      <c r="AD13" s="41">
        <f t="shared" si="28"/>
        <v>88.968252641814786</v>
      </c>
      <c r="AE13" s="202">
        <f t="shared" si="28"/>
        <v>120.67370395288191</v>
      </c>
      <c r="AF13" s="202">
        <f t="shared" si="28"/>
        <v>69.833862917443184</v>
      </c>
      <c r="AG13" s="195">
        <f t="shared" si="28"/>
        <v>144.01775595070944</v>
      </c>
    </row>
    <row r="14" spans="1:103" ht="18" customHeight="1">
      <c r="A14" s="204">
        <v>6</v>
      </c>
      <c r="B14" s="355" t="str">
        <f>IF('1'!$A$1=1,D14,F14)</f>
        <v>Чехія</v>
      </c>
      <c r="C14" s="156"/>
      <c r="D14" s="156" t="s">
        <v>196</v>
      </c>
      <c r="E14" s="156"/>
      <c r="F14" s="139" t="s">
        <v>70</v>
      </c>
      <c r="G14" s="151">
        <v>701.20298177000006</v>
      </c>
      <c r="H14" s="40">
        <v>1119.3590279800001</v>
      </c>
      <c r="I14" s="40">
        <v>1198.2635769999999</v>
      </c>
      <c r="J14" s="40">
        <v>919.904133</v>
      </c>
      <c r="K14" s="40">
        <v>587.8958111799999</v>
      </c>
      <c r="L14" s="40">
        <v>392.69807844999997</v>
      </c>
      <c r="M14" s="40">
        <v>566.62133752</v>
      </c>
      <c r="N14" s="40">
        <v>770.67863304000002</v>
      </c>
      <c r="O14" s="40">
        <v>924.04866744000003</v>
      </c>
      <c r="P14" s="40">
        <v>1085.1647778400002</v>
      </c>
      <c r="Q14" s="40">
        <v>888.13137047000009</v>
      </c>
      <c r="R14" s="40">
        <v>1326.0964770099999</v>
      </c>
      <c r="S14" s="40">
        <v>1339.3343233999999</v>
      </c>
      <c r="T14" s="40">
        <v>1681.92083822</v>
      </c>
      <c r="U14" s="42">
        <f t="shared" si="25"/>
        <v>159.63409413269702</v>
      </c>
      <c r="V14" s="41">
        <f t="shared" si="25"/>
        <v>107.04908318490014</v>
      </c>
      <c r="W14" s="41">
        <f t="shared" si="25"/>
        <v>76.769765071478929</v>
      </c>
      <c r="X14" s="41">
        <f t="shared" si="25"/>
        <v>63.908378067913283</v>
      </c>
      <c r="Y14" s="41">
        <f>L14/K14*100</f>
        <v>66.797223416474566</v>
      </c>
      <c r="Z14" s="41">
        <f>M14/L14*100</f>
        <v>144.28930738762062</v>
      </c>
      <c r="AA14" s="41">
        <f>N14/M14*100</f>
        <v>136.012991747385</v>
      </c>
      <c r="AB14" s="41">
        <f t="shared" si="28"/>
        <v>119.90064701742415</v>
      </c>
      <c r="AC14" s="42">
        <f t="shared" si="28"/>
        <v>117.43589012972215</v>
      </c>
      <c r="AD14" s="41">
        <f t="shared" si="28"/>
        <v>81.842996437629381</v>
      </c>
      <c r="AE14" s="202">
        <f t="shared" si="28"/>
        <v>149.3130995145716</v>
      </c>
      <c r="AF14" s="202">
        <f t="shared" si="28"/>
        <v>100.99825665926268</v>
      </c>
      <c r="AG14" s="195">
        <f t="shared" si="28"/>
        <v>125.5788647266441</v>
      </c>
    </row>
    <row r="15" spans="1:103" ht="18" customHeight="1">
      <c r="A15" s="204">
        <v>7</v>
      </c>
      <c r="B15" s="355" t="str">
        <f>IF('1'!$A$1=1,D15,F15)</f>
        <v>Словаччина</v>
      </c>
      <c r="C15" s="156"/>
      <c r="D15" s="156" t="s">
        <v>194</v>
      </c>
      <c r="E15" s="156"/>
      <c r="F15" s="139" t="s">
        <v>71</v>
      </c>
      <c r="G15" s="151">
        <v>430.95979951000004</v>
      </c>
      <c r="H15" s="40">
        <v>585.29728645</v>
      </c>
      <c r="I15" s="40">
        <v>575.60670499999992</v>
      </c>
      <c r="J15" s="40">
        <v>652.01001799999995</v>
      </c>
      <c r="K15" s="40">
        <v>415.09341433999998</v>
      </c>
      <c r="L15" s="40">
        <v>331.23532549000004</v>
      </c>
      <c r="M15" s="40">
        <v>417.31227932999997</v>
      </c>
      <c r="N15" s="40">
        <v>489.27666156999999</v>
      </c>
      <c r="O15" s="40">
        <v>506.6944388</v>
      </c>
      <c r="P15" s="40">
        <v>635.87443001999998</v>
      </c>
      <c r="Q15" s="40">
        <v>1126.7952442599999</v>
      </c>
      <c r="R15" s="40">
        <v>894.28608997000003</v>
      </c>
      <c r="S15" s="40">
        <v>966.03633195999998</v>
      </c>
      <c r="T15" s="40">
        <v>1652.33450954</v>
      </c>
      <c r="U15" s="42">
        <f t="shared" ref="U15:AC15" si="29">H15/G15*100</f>
        <v>135.81250202814303</v>
      </c>
      <c r="V15" s="41">
        <f t="shared" si="29"/>
        <v>98.344331731182919</v>
      </c>
      <c r="W15" s="41">
        <f t="shared" si="29"/>
        <v>113.27352727762268</v>
      </c>
      <c r="X15" s="41">
        <f t="shared" si="29"/>
        <v>63.663655907201111</v>
      </c>
      <c r="Y15" s="41">
        <f t="shared" si="29"/>
        <v>79.797779017203979</v>
      </c>
      <c r="Z15" s="41">
        <f t="shared" si="29"/>
        <v>125.98664671790829</v>
      </c>
      <c r="AA15" s="41">
        <f t="shared" si="29"/>
        <v>117.24473153666595</v>
      </c>
      <c r="AB15" s="41">
        <f t="shared" si="29"/>
        <v>103.55990354702584</v>
      </c>
      <c r="AC15" s="42">
        <f t="shared" si="29"/>
        <v>125.4946534495101</v>
      </c>
      <c r="AD15" s="41">
        <f>Q15/P15*100</f>
        <v>177.20405021232872</v>
      </c>
      <c r="AE15" s="202">
        <f>R15/Q15*100</f>
        <v>79.365447673441722</v>
      </c>
      <c r="AF15" s="202">
        <f>S15/R15*100</f>
        <v>108.02318662838721</v>
      </c>
      <c r="AG15" s="195">
        <f>T15/S15*100</f>
        <v>171.04268803095255</v>
      </c>
    </row>
    <row r="16" spans="1:103" ht="18" customHeight="1">
      <c r="A16" s="204">
        <v>8</v>
      </c>
      <c r="B16" s="355" t="str">
        <f>IF('1'!$A$1=1,D16,F16)</f>
        <v>Румунія</v>
      </c>
      <c r="C16" s="156"/>
      <c r="D16" s="156" t="s">
        <v>9</v>
      </c>
      <c r="E16" s="156"/>
      <c r="F16" s="139" t="s">
        <v>66</v>
      </c>
      <c r="G16" s="151">
        <v>651.51558533000002</v>
      </c>
      <c r="H16" s="40">
        <v>1081.3240394899999</v>
      </c>
      <c r="I16" s="40">
        <v>891.09755200000006</v>
      </c>
      <c r="J16" s="40">
        <v>864.25046699999996</v>
      </c>
      <c r="K16" s="40">
        <v>788.58835655999997</v>
      </c>
      <c r="L16" s="40">
        <v>289.73158870000003</v>
      </c>
      <c r="M16" s="40">
        <v>314.94697941999999</v>
      </c>
      <c r="N16" s="40">
        <v>360.88919257000003</v>
      </c>
      <c r="O16" s="40">
        <v>392.12160661999997</v>
      </c>
      <c r="P16" s="40">
        <v>514.39132280000001</v>
      </c>
      <c r="Q16" s="40">
        <v>545.53823370999999</v>
      </c>
      <c r="R16" s="40">
        <v>652.99535239000011</v>
      </c>
      <c r="S16" s="40">
        <v>1413.40837732</v>
      </c>
      <c r="T16" s="40">
        <v>1503.2086065899998</v>
      </c>
      <c r="U16" s="42">
        <f t="shared" ref="U16:AC16" si="30">H16/G16*100</f>
        <v>165.97055601398961</v>
      </c>
      <c r="V16" s="41">
        <f t="shared" si="30"/>
        <v>82.408003471399837</v>
      </c>
      <c r="W16" s="41">
        <f t="shared" si="30"/>
        <v>96.987189007562208</v>
      </c>
      <c r="X16" s="41">
        <f t="shared" si="30"/>
        <v>91.245349198058349</v>
      </c>
      <c r="Y16" s="41">
        <f t="shared" si="30"/>
        <v>36.740535957679427</v>
      </c>
      <c r="Z16" s="41">
        <f t="shared" si="30"/>
        <v>108.70301744906008</v>
      </c>
      <c r="AA16" s="41">
        <f t="shared" si="30"/>
        <v>114.58728489303383</v>
      </c>
      <c r="AB16" s="41">
        <f t="shared" si="30"/>
        <v>108.65429464029792</v>
      </c>
      <c r="AC16" s="42">
        <f t="shared" si="30"/>
        <v>131.18158094728253</v>
      </c>
      <c r="AD16" s="41">
        <f>Q16/P16*100</f>
        <v>106.05510037386657</v>
      </c>
      <c r="AE16" s="202">
        <f>R16/Q16*100</f>
        <v>119.69744960847652</v>
      </c>
      <c r="AF16" s="202">
        <f>S16/R16*100</f>
        <v>216.44999036315417</v>
      </c>
      <c r="AG16" s="195">
        <f t="shared" si="12"/>
        <v>106.35345245655556</v>
      </c>
    </row>
    <row r="17" spans="1:63" ht="18" customHeight="1">
      <c r="A17" s="204">
        <v>9</v>
      </c>
      <c r="B17" s="355" t="str">
        <f>IF('1'!$A$1=1,D17,F17)</f>
        <v>Литва</v>
      </c>
      <c r="C17" s="156"/>
      <c r="D17" s="156" t="s">
        <v>198</v>
      </c>
      <c r="E17" s="156"/>
      <c r="F17" s="139" t="s">
        <v>75</v>
      </c>
      <c r="G17" s="151">
        <v>630.48918498</v>
      </c>
      <c r="H17" s="40">
        <v>815.07748835999996</v>
      </c>
      <c r="I17" s="40">
        <v>905.15027299999997</v>
      </c>
      <c r="J17" s="40">
        <v>958.12173300000006</v>
      </c>
      <c r="K17" s="40">
        <v>1019.61791855</v>
      </c>
      <c r="L17" s="40">
        <v>546.03752023999994</v>
      </c>
      <c r="M17" s="40">
        <v>488.02318761000004</v>
      </c>
      <c r="N17" s="40">
        <v>675.0751142900001</v>
      </c>
      <c r="O17" s="40">
        <v>873.24284010999997</v>
      </c>
      <c r="P17" s="40">
        <v>1138.7544524800001</v>
      </c>
      <c r="Q17" s="40">
        <v>809.06894338999996</v>
      </c>
      <c r="R17" s="40">
        <v>1280.8688912100001</v>
      </c>
      <c r="S17" s="40">
        <v>1314.8727454499999</v>
      </c>
      <c r="T17" s="40">
        <v>1294.12400766</v>
      </c>
      <c r="U17" s="42">
        <f t="shared" ref="U17:AA17" si="31">H17/G17*100</f>
        <v>129.27699757226691</v>
      </c>
      <c r="V17" s="41">
        <f t="shared" si="31"/>
        <v>111.05082472848484</v>
      </c>
      <c r="W17" s="41">
        <f t="shared" si="31"/>
        <v>105.85222825204849</v>
      </c>
      <c r="X17" s="41">
        <f t="shared" si="31"/>
        <v>106.41841046204512</v>
      </c>
      <c r="Y17" s="41">
        <f t="shared" si="31"/>
        <v>53.553150675943463</v>
      </c>
      <c r="Z17" s="41">
        <f t="shared" si="31"/>
        <v>89.375394459248724</v>
      </c>
      <c r="AA17" s="41">
        <f t="shared" si="31"/>
        <v>138.3284916432047</v>
      </c>
      <c r="AB17" s="41">
        <f t="shared" ref="AB17:AE17" si="32">O17/N17*100</f>
        <v>129.35491497541273</v>
      </c>
      <c r="AC17" s="42">
        <f t="shared" si="32"/>
        <v>130.405243555911</v>
      </c>
      <c r="AD17" s="41">
        <f t="shared" si="32"/>
        <v>71.048586605127639</v>
      </c>
      <c r="AE17" s="202">
        <f t="shared" si="32"/>
        <v>158.31393624419172</v>
      </c>
      <c r="AF17" s="202">
        <f t="shared" si="11"/>
        <v>102.65474901243618</v>
      </c>
      <c r="AG17" s="195">
        <f t="shared" si="12"/>
        <v>98.421996511692939</v>
      </c>
    </row>
    <row r="18" spans="1:63" ht="18" customHeight="1">
      <c r="A18" s="204">
        <v>10</v>
      </c>
      <c r="B18" s="355" t="str">
        <f>IF('1'!$A$1=1,D18,F18)</f>
        <v>Греція</v>
      </c>
      <c r="C18" s="156"/>
      <c r="D18" s="156" t="s">
        <v>201</v>
      </c>
      <c r="E18" s="156"/>
      <c r="F18" s="139" t="s">
        <v>76</v>
      </c>
      <c r="G18" s="151">
        <v>103.91632944</v>
      </c>
      <c r="H18" s="40">
        <v>128.42844318000002</v>
      </c>
      <c r="I18" s="40">
        <v>186.40589900000003</v>
      </c>
      <c r="J18" s="40">
        <v>277.28894500000001</v>
      </c>
      <c r="K18" s="40">
        <v>306.07897269</v>
      </c>
      <c r="L18" s="40">
        <v>237.79255247</v>
      </c>
      <c r="M18" s="40">
        <v>233.00438338000001</v>
      </c>
      <c r="N18" s="40">
        <v>242.67841489</v>
      </c>
      <c r="O18" s="40">
        <v>269.17046455999997</v>
      </c>
      <c r="P18" s="40">
        <v>308.56147736000003</v>
      </c>
      <c r="Q18" s="40">
        <v>315.38221188</v>
      </c>
      <c r="R18" s="40">
        <v>495.44317949999999</v>
      </c>
      <c r="S18" s="40">
        <v>755.95768895000003</v>
      </c>
      <c r="T18" s="40">
        <v>1374.0422012500001</v>
      </c>
      <c r="U18" s="42">
        <f t="shared" ref="U18:AD18" si="33">H18/G18*100</f>
        <v>123.58831751669308</v>
      </c>
      <c r="V18" s="41">
        <f t="shared" si="33"/>
        <v>145.14378153657225</v>
      </c>
      <c r="W18" s="41">
        <f t="shared" si="33"/>
        <v>148.75545596333299</v>
      </c>
      <c r="X18" s="41">
        <f t="shared" si="33"/>
        <v>110.38268139034537</v>
      </c>
      <c r="Y18" s="41">
        <f t="shared" si="33"/>
        <v>77.689934195786392</v>
      </c>
      <c r="Z18" s="41">
        <f t="shared" si="33"/>
        <v>97.986409145171166</v>
      </c>
      <c r="AA18" s="41">
        <f t="shared" si="33"/>
        <v>104.15186674588131</v>
      </c>
      <c r="AB18" s="41">
        <f t="shared" si="33"/>
        <v>110.91652493362795</v>
      </c>
      <c r="AC18" s="42">
        <f t="shared" si="33"/>
        <v>114.63422551370583</v>
      </c>
      <c r="AD18" s="41">
        <f t="shared" si="33"/>
        <v>102.21049451096651</v>
      </c>
      <c r="AE18" s="202">
        <f t="shared" ref="AE18:AG19" si="34">R18/Q18*100</f>
        <v>157.09293702604617</v>
      </c>
      <c r="AF18" s="202">
        <f t="shared" si="34"/>
        <v>152.58211642209116</v>
      </c>
      <c r="AG18" s="195">
        <f t="shared" si="34"/>
        <v>181.76178658338654</v>
      </c>
    </row>
    <row r="19" spans="1:63" ht="18" customHeight="1">
      <c r="A19" s="204">
        <v>11</v>
      </c>
      <c r="B19" s="355" t="str">
        <f>IF('1'!$A$1=1,D19,F19)</f>
        <v>Угорщина</v>
      </c>
      <c r="C19" s="156"/>
      <c r="D19" s="156" t="s">
        <v>10</v>
      </c>
      <c r="E19" s="156"/>
      <c r="F19" s="139" t="s">
        <v>69</v>
      </c>
      <c r="G19" s="40">
        <v>1009.9455636600001</v>
      </c>
      <c r="H19" s="40">
        <v>974.32989434000001</v>
      </c>
      <c r="I19" s="40">
        <v>901.31793799999991</v>
      </c>
      <c r="J19" s="40">
        <v>1170.503483</v>
      </c>
      <c r="K19" s="40">
        <v>1174.20750344</v>
      </c>
      <c r="L19" s="40">
        <v>1324.6531123</v>
      </c>
      <c r="M19" s="40">
        <v>502.01827949</v>
      </c>
      <c r="N19" s="40">
        <v>779.64288865000003</v>
      </c>
      <c r="O19" s="40">
        <v>861.29449337999995</v>
      </c>
      <c r="P19" s="40">
        <v>894.02956330999996</v>
      </c>
      <c r="Q19" s="40">
        <v>1066.0387283600001</v>
      </c>
      <c r="R19" s="40">
        <v>1224.7312553900001</v>
      </c>
      <c r="S19" s="40">
        <v>739.70240319000004</v>
      </c>
      <c r="T19" s="40">
        <v>1089.0362488600001</v>
      </c>
      <c r="U19" s="42">
        <f t="shared" ref="U19:X19" si="35">H19/G19*100</f>
        <v>96.473506038193747</v>
      </c>
      <c r="V19" s="41">
        <f t="shared" si="35"/>
        <v>92.506443991492475</v>
      </c>
      <c r="W19" s="41">
        <f t="shared" si="35"/>
        <v>129.86577029603066</v>
      </c>
      <c r="X19" s="41">
        <f t="shared" si="35"/>
        <v>100.31644676789058</v>
      </c>
      <c r="Y19" s="41">
        <f t="shared" ref="Y19:AA19" si="36">L19/K19*100</f>
        <v>112.81252320558752</v>
      </c>
      <c r="Z19" s="41">
        <f t="shared" si="36"/>
        <v>37.898093835173484</v>
      </c>
      <c r="AA19" s="41">
        <f t="shared" si="36"/>
        <v>155.30169328535979</v>
      </c>
      <c r="AB19" s="41">
        <f>O19/N19*100</f>
        <v>110.47294933599467</v>
      </c>
      <c r="AC19" s="42">
        <f t="shared" ref="AC19:AD19" si="37">P19/O19*100</f>
        <v>103.80068259829886</v>
      </c>
      <c r="AD19" s="41">
        <f t="shared" si="37"/>
        <v>119.23976254355213</v>
      </c>
      <c r="AE19" s="202">
        <f t="shared" si="34"/>
        <v>114.88618779114465</v>
      </c>
      <c r="AF19" s="202">
        <f t="shared" si="34"/>
        <v>60.39711977093711</v>
      </c>
      <c r="AG19" s="195">
        <f t="shared" si="34"/>
        <v>147.22626885670266</v>
      </c>
    </row>
    <row r="20" spans="1:63" ht="18" customHeight="1">
      <c r="A20" s="204">
        <v>12</v>
      </c>
      <c r="B20" s="355" t="str">
        <f>IF('1'!$A$1=1,D20,F20)</f>
        <v>Нідерланди</v>
      </c>
      <c r="C20" s="156"/>
      <c r="D20" s="156" t="s">
        <v>206</v>
      </c>
      <c r="E20" s="156"/>
      <c r="F20" s="139" t="s">
        <v>65</v>
      </c>
      <c r="G20" s="151">
        <v>802.12623574999998</v>
      </c>
      <c r="H20" s="40">
        <v>1141.1036386400001</v>
      </c>
      <c r="I20" s="40">
        <v>1066.7037920000002</v>
      </c>
      <c r="J20" s="40">
        <v>1003.153835</v>
      </c>
      <c r="K20" s="40">
        <v>720.12690387999999</v>
      </c>
      <c r="L20" s="40">
        <v>417.06364451999997</v>
      </c>
      <c r="M20" s="40">
        <v>521.22908195000002</v>
      </c>
      <c r="N20" s="40">
        <v>623.5012041</v>
      </c>
      <c r="O20" s="40">
        <v>755.91480490000004</v>
      </c>
      <c r="P20" s="40">
        <v>744.94991469999991</v>
      </c>
      <c r="Q20" s="40">
        <v>725.58355205999987</v>
      </c>
      <c r="R20" s="40">
        <v>979.75939435999999</v>
      </c>
      <c r="S20" s="40">
        <v>1056.32573974</v>
      </c>
      <c r="T20" s="40">
        <v>1015.16060441</v>
      </c>
      <c r="U20" s="42">
        <f t="shared" ref="U20:AA20" si="38">H20/G20*100</f>
        <v>142.25985733692542</v>
      </c>
      <c r="V20" s="41">
        <f t="shared" si="38"/>
        <v>93.480009692312279</v>
      </c>
      <c r="W20" s="41">
        <f t="shared" si="38"/>
        <v>94.042398885556764</v>
      </c>
      <c r="X20" s="41">
        <f t="shared" si="38"/>
        <v>71.786288279504006</v>
      </c>
      <c r="Y20" s="41">
        <f t="shared" si="38"/>
        <v>57.915298299908869</v>
      </c>
      <c r="Z20" s="41">
        <f t="shared" si="38"/>
        <v>124.97590926437245</v>
      </c>
      <c r="AA20" s="41">
        <f t="shared" si="38"/>
        <v>119.62133842712382</v>
      </c>
      <c r="AB20" s="41">
        <f>O20/N20*100</f>
        <v>121.23710426367724</v>
      </c>
      <c r="AC20" s="42">
        <f>P20/O20*100</f>
        <v>98.549454233608941</v>
      </c>
      <c r="AD20" s="41">
        <f>Q20/P20*100</f>
        <v>97.40031346297971</v>
      </c>
      <c r="AE20" s="202">
        <f>R20/Q20*100</f>
        <v>135.03054080792916</v>
      </c>
      <c r="AF20" s="202">
        <f t="shared" si="11"/>
        <v>107.81481104654422</v>
      </c>
      <c r="AG20" s="195">
        <f t="shared" si="12"/>
        <v>96.102988521312355</v>
      </c>
    </row>
    <row r="21" spans="1:63" ht="18" customHeight="1">
      <c r="A21" s="204">
        <v>13</v>
      </c>
      <c r="B21" s="355" t="str">
        <f>IF('1'!$A$1=1,D21,F21)</f>
        <v>Іспанія</v>
      </c>
      <c r="C21" s="156"/>
      <c r="D21" s="156" t="s">
        <v>193</v>
      </c>
      <c r="E21" s="156"/>
      <c r="F21" s="139" t="s">
        <v>63</v>
      </c>
      <c r="G21" s="151">
        <v>455.17994207000004</v>
      </c>
      <c r="H21" s="40">
        <v>669.13293162000002</v>
      </c>
      <c r="I21" s="40">
        <v>730.93207200000006</v>
      </c>
      <c r="J21" s="40">
        <v>846.68173999999999</v>
      </c>
      <c r="K21" s="40">
        <v>586.76574989999995</v>
      </c>
      <c r="L21" s="40">
        <v>424.13209645000001</v>
      </c>
      <c r="M21" s="40">
        <v>482.16114604999996</v>
      </c>
      <c r="N21" s="40">
        <v>559.45764200999997</v>
      </c>
      <c r="O21" s="40">
        <v>620.28428449</v>
      </c>
      <c r="P21" s="40">
        <v>829.98556843999995</v>
      </c>
      <c r="Q21" s="40">
        <v>721.62596658999996</v>
      </c>
      <c r="R21" s="40">
        <v>958.26607861000002</v>
      </c>
      <c r="S21" s="40">
        <v>689.73985556000002</v>
      </c>
      <c r="T21" s="40">
        <v>874.51313446999995</v>
      </c>
      <c r="U21" s="42">
        <f t="shared" ref="U21:AC21" si="39">H21/G21*100</f>
        <v>147.00404604320136</v>
      </c>
      <c r="V21" s="41">
        <f t="shared" si="39"/>
        <v>109.2357045154513</v>
      </c>
      <c r="W21" s="41">
        <f t="shared" si="39"/>
        <v>115.83589945414244</v>
      </c>
      <c r="X21" s="41">
        <f t="shared" si="39"/>
        <v>69.301807536324091</v>
      </c>
      <c r="Y21" s="41">
        <f t="shared" si="39"/>
        <v>72.283035695638858</v>
      </c>
      <c r="Z21" s="41">
        <f t="shared" si="39"/>
        <v>113.68183405257585</v>
      </c>
      <c r="AA21" s="41">
        <f t="shared" si="39"/>
        <v>116.03125772228533</v>
      </c>
      <c r="AB21" s="41">
        <f t="shared" si="39"/>
        <v>110.87243035262941</v>
      </c>
      <c r="AC21" s="42">
        <f t="shared" si="39"/>
        <v>133.80728630299203</v>
      </c>
      <c r="AD21" s="41">
        <f t="shared" ref="AD21:AD24" si="40">Q21/P21*100</f>
        <v>86.944399279897439</v>
      </c>
      <c r="AE21" s="202">
        <f t="shared" si="10"/>
        <v>132.79262706388306</v>
      </c>
      <c r="AF21" s="202">
        <f t="shared" si="11"/>
        <v>71.977905819278604</v>
      </c>
      <c r="AG21" s="195">
        <f t="shared" si="12"/>
        <v>126.78883602571906</v>
      </c>
    </row>
    <row r="22" spans="1:63" ht="18" customHeight="1">
      <c r="A22" s="204">
        <v>14</v>
      </c>
      <c r="B22" s="355" t="str">
        <f>IF('1'!$A$1=1,D22,F22)</f>
        <v>Швеція</v>
      </c>
      <c r="C22" s="156"/>
      <c r="D22" s="156" t="s">
        <v>211</v>
      </c>
      <c r="E22" s="156"/>
      <c r="F22" s="139" t="s">
        <v>81</v>
      </c>
      <c r="G22" s="151">
        <v>313.84291826000003</v>
      </c>
      <c r="H22" s="40">
        <v>582.94780820999995</v>
      </c>
      <c r="I22" s="40">
        <v>446.32753400000001</v>
      </c>
      <c r="J22" s="40">
        <v>421.97482200000002</v>
      </c>
      <c r="K22" s="40">
        <v>275.54489013</v>
      </c>
      <c r="L22" s="40">
        <v>196.00471660000002</v>
      </c>
      <c r="M22" s="40">
        <v>348.98665413999998</v>
      </c>
      <c r="N22" s="40">
        <v>424.32261965000004</v>
      </c>
      <c r="O22" s="40">
        <v>455.48646672999996</v>
      </c>
      <c r="P22" s="40">
        <v>483.53452898</v>
      </c>
      <c r="Q22" s="40">
        <v>421.15167493999996</v>
      </c>
      <c r="R22" s="40">
        <v>716.67924421999999</v>
      </c>
      <c r="S22" s="40">
        <v>505.82727653999996</v>
      </c>
      <c r="T22" s="40">
        <v>747.87694104000013</v>
      </c>
      <c r="U22" s="42">
        <f t="shared" ref="U22:X22" si="41">H22/G22*100</f>
        <v>185.74508911718144</v>
      </c>
      <c r="V22" s="41">
        <f t="shared" si="41"/>
        <v>76.563892635687864</v>
      </c>
      <c r="W22" s="41">
        <f t="shared" si="41"/>
        <v>94.543757634275821</v>
      </c>
      <c r="X22" s="41">
        <f t="shared" si="41"/>
        <v>65.298893622141279</v>
      </c>
      <c r="Y22" s="41">
        <f>L22/K22*100</f>
        <v>71.133497161760644</v>
      </c>
      <c r="Z22" s="41">
        <f>M22/L22*100</f>
        <v>178.0501307283337</v>
      </c>
      <c r="AA22" s="41">
        <f t="shared" ref="AA22:AC22" si="42">N22/M22*100</f>
        <v>121.58706203125411</v>
      </c>
      <c r="AB22" s="41">
        <f t="shared" si="42"/>
        <v>107.34437563232082</v>
      </c>
      <c r="AC22" s="42">
        <f t="shared" si="42"/>
        <v>106.1578255993775</v>
      </c>
      <c r="AD22" s="41">
        <f>Q22/P22*100</f>
        <v>87.098573048837977</v>
      </c>
      <c r="AE22" s="202">
        <f>R22/Q22*100</f>
        <v>170.17129145268217</v>
      </c>
      <c r="AF22" s="202">
        <f>S22/R22*100</f>
        <v>70.579311542713725</v>
      </c>
      <c r="AG22" s="195">
        <f>T22/S22*100</f>
        <v>147.85223647006299</v>
      </c>
    </row>
    <row r="23" spans="1:63" ht="18" customHeight="1">
      <c r="A23" s="204">
        <v>15</v>
      </c>
      <c r="B23" s="355" t="str">
        <f>IF('1'!$A$1=1,D23,F23)</f>
        <v>Бельгія</v>
      </c>
      <c r="C23" s="156"/>
      <c r="D23" s="156" t="s">
        <v>207</v>
      </c>
      <c r="E23" s="156"/>
      <c r="F23" s="139" t="s">
        <v>74</v>
      </c>
      <c r="G23" s="151">
        <v>549.02910010000005</v>
      </c>
      <c r="H23" s="40">
        <v>633.90682212000002</v>
      </c>
      <c r="I23" s="40">
        <v>687.70594199999994</v>
      </c>
      <c r="J23" s="40">
        <v>668.14058</v>
      </c>
      <c r="K23" s="40">
        <v>527.16702261</v>
      </c>
      <c r="L23" s="40">
        <v>344.08800621999995</v>
      </c>
      <c r="M23" s="40">
        <v>425.84367677</v>
      </c>
      <c r="N23" s="40">
        <v>497.86164517999998</v>
      </c>
      <c r="O23" s="40">
        <v>525.14732427999991</v>
      </c>
      <c r="P23" s="40">
        <v>524.91603859999998</v>
      </c>
      <c r="Q23" s="40">
        <v>505.40331021000003</v>
      </c>
      <c r="R23" s="40">
        <v>731.26309730999992</v>
      </c>
      <c r="S23" s="40">
        <v>525.12482552999995</v>
      </c>
      <c r="T23" s="40">
        <v>647.76854229000003</v>
      </c>
      <c r="U23" s="42">
        <f>H23/G23*100</f>
        <v>115.45960350818206</v>
      </c>
      <c r="V23" s="41">
        <f>I23/H23*100</f>
        <v>108.48691290307895</v>
      </c>
      <c r="W23" s="41">
        <f>J23/I23*100</f>
        <v>97.154981394649639</v>
      </c>
      <c r="X23" s="41">
        <f>K23/J23*100</f>
        <v>78.900614390163213</v>
      </c>
      <c r="Y23" s="41">
        <f t="shared" ref="Y23:Z23" si="43">L23/K23*100</f>
        <v>65.271155338287812</v>
      </c>
      <c r="Z23" s="41">
        <f t="shared" si="43"/>
        <v>123.76010470348329</v>
      </c>
      <c r="AA23" s="41">
        <f>N23/M23*100</f>
        <v>116.91183228461959</v>
      </c>
      <c r="AB23" s="41">
        <f>O23/N23*100</f>
        <v>105.48057464642309</v>
      </c>
      <c r="AC23" s="42">
        <f>P23/O23*100</f>
        <v>99.955957943741396</v>
      </c>
      <c r="AD23" s="41">
        <f>Q23/P23*100</f>
        <v>96.282695335040202</v>
      </c>
      <c r="AE23" s="202">
        <f>R23/Q23*100</f>
        <v>144.68902014237955</v>
      </c>
      <c r="AF23" s="202">
        <f t="shared" si="11"/>
        <v>71.810655762844675</v>
      </c>
      <c r="AG23" s="195">
        <f t="shared" si="12"/>
        <v>123.35515496457776</v>
      </c>
    </row>
    <row r="24" spans="1:63" ht="18" customHeight="1">
      <c r="A24" s="204">
        <v>16</v>
      </c>
      <c r="B24" s="355" t="str">
        <f>IF('1'!$A$1=1,D24,F24)</f>
        <v>Австрія</v>
      </c>
      <c r="C24" s="156"/>
      <c r="D24" s="156" t="s">
        <v>197</v>
      </c>
      <c r="E24" s="156"/>
      <c r="F24" s="139" t="s">
        <v>72</v>
      </c>
      <c r="G24" s="151">
        <v>638.37649004000002</v>
      </c>
      <c r="H24" s="40">
        <v>655.91123072000005</v>
      </c>
      <c r="I24" s="40">
        <v>677.28806200000008</v>
      </c>
      <c r="J24" s="40">
        <v>916.24047500000006</v>
      </c>
      <c r="K24" s="40">
        <v>551.23383565000006</v>
      </c>
      <c r="L24" s="40">
        <v>331.54605544000003</v>
      </c>
      <c r="M24" s="40">
        <v>423.70434286</v>
      </c>
      <c r="N24" s="40">
        <v>435.70226023000004</v>
      </c>
      <c r="O24" s="40">
        <v>547.01940869999999</v>
      </c>
      <c r="P24" s="40">
        <v>596.99073239999996</v>
      </c>
      <c r="Q24" s="40">
        <v>513.00909809999996</v>
      </c>
      <c r="R24" s="40">
        <v>802.67009016000009</v>
      </c>
      <c r="S24" s="40">
        <v>456.39192839999998</v>
      </c>
      <c r="T24" s="40">
        <v>486.53689860000003</v>
      </c>
      <c r="U24" s="42">
        <f t="shared" ref="U24:AC24" si="44">H24/G24*100</f>
        <v>102.74677105964558</v>
      </c>
      <c r="V24" s="41">
        <f t="shared" si="44"/>
        <v>103.25910432369551</v>
      </c>
      <c r="W24" s="41">
        <f t="shared" si="44"/>
        <v>135.28076551273983</v>
      </c>
      <c r="X24" s="41">
        <f t="shared" si="44"/>
        <v>60.162572020189351</v>
      </c>
      <c r="Y24" s="41">
        <f t="shared" si="44"/>
        <v>60.146172821385299</v>
      </c>
      <c r="Z24" s="41">
        <f t="shared" si="44"/>
        <v>127.79652657839505</v>
      </c>
      <c r="AA24" s="41">
        <f t="shared" si="44"/>
        <v>102.83167203078784</v>
      </c>
      <c r="AB24" s="41">
        <f t="shared" si="44"/>
        <v>125.54890314574854</v>
      </c>
      <c r="AC24" s="42">
        <f t="shared" si="44"/>
        <v>109.13520122051202</v>
      </c>
      <c r="AD24" s="41">
        <f t="shared" si="40"/>
        <v>85.932506194463002</v>
      </c>
      <c r="AE24" s="202">
        <f t="shared" si="10"/>
        <v>156.46312962729115</v>
      </c>
      <c r="AF24" s="202">
        <f t="shared" si="11"/>
        <v>56.859217005211335</v>
      </c>
      <c r="AG24" s="195">
        <f t="shared" si="12"/>
        <v>106.60506208023463</v>
      </c>
    </row>
    <row r="25" spans="1:63" ht="18" customHeight="1">
      <c r="A25" s="204">
        <v>17</v>
      </c>
      <c r="B25" s="355" t="str">
        <f>IF('1'!$A$1=1,D25,F25)</f>
        <v>Латвія</v>
      </c>
      <c r="C25" s="156"/>
      <c r="D25" s="156" t="s">
        <v>200</v>
      </c>
      <c r="E25" s="156"/>
      <c r="F25" s="139" t="s">
        <v>77</v>
      </c>
      <c r="G25" s="151">
        <v>63.9440065</v>
      </c>
      <c r="H25" s="40">
        <v>71.279688270000008</v>
      </c>
      <c r="I25" s="40">
        <v>86.097394999999992</v>
      </c>
      <c r="J25" s="40">
        <v>92.020991000000009</v>
      </c>
      <c r="K25" s="40">
        <v>77.919906119999993</v>
      </c>
      <c r="L25" s="40">
        <v>77.900103290000004</v>
      </c>
      <c r="M25" s="40">
        <v>104.40799948</v>
      </c>
      <c r="N25" s="40">
        <v>136.62054928000001</v>
      </c>
      <c r="O25" s="40">
        <v>144.53568577000001</v>
      </c>
      <c r="P25" s="40">
        <v>157.68563464000002</v>
      </c>
      <c r="Q25" s="40">
        <v>152.50214698000002</v>
      </c>
      <c r="R25" s="40">
        <v>195.91775875000002</v>
      </c>
      <c r="S25" s="40">
        <v>226.85491053999999</v>
      </c>
      <c r="T25" s="40">
        <v>288.17455591999999</v>
      </c>
      <c r="U25" s="42">
        <f t="shared" ref="U25:AE25" si="45">H25/G25*100</f>
        <v>111.47203963517676</v>
      </c>
      <c r="V25" s="41">
        <f t="shared" si="45"/>
        <v>120.78811943435002</v>
      </c>
      <c r="W25" s="41">
        <f t="shared" si="45"/>
        <v>106.88011060032653</v>
      </c>
      <c r="X25" s="41">
        <f t="shared" si="45"/>
        <v>84.676230144054827</v>
      </c>
      <c r="Y25" s="41">
        <f t="shared" si="45"/>
        <v>99.974585659831916</v>
      </c>
      <c r="Z25" s="41">
        <f t="shared" si="45"/>
        <v>134.02806295560177</v>
      </c>
      <c r="AA25" s="41">
        <f t="shared" si="45"/>
        <v>130.85256873078055</v>
      </c>
      <c r="AB25" s="41">
        <f t="shared" si="45"/>
        <v>105.79351827504233</v>
      </c>
      <c r="AC25" s="42">
        <f t="shared" si="45"/>
        <v>109.09806377570004</v>
      </c>
      <c r="AD25" s="41">
        <f t="shared" si="45"/>
        <v>96.712771158999971</v>
      </c>
      <c r="AE25" s="202">
        <f t="shared" si="45"/>
        <v>128.46885281929426</v>
      </c>
      <c r="AF25" s="202">
        <f>S25/R25*100</f>
        <v>115.79088694531117</v>
      </c>
      <c r="AG25" s="195">
        <f>T25/S25*100</f>
        <v>127.03033636522841</v>
      </c>
    </row>
    <row r="26" spans="1:63" ht="18" customHeight="1">
      <c r="A26" s="204">
        <v>18</v>
      </c>
      <c r="B26" s="355" t="str">
        <f>IF('1'!$A$1=1,D26,F26)</f>
        <v>Фінляндія</v>
      </c>
      <c r="C26" s="156"/>
      <c r="D26" s="156" t="s">
        <v>212</v>
      </c>
      <c r="E26" s="156"/>
      <c r="F26" s="139" t="s">
        <v>83</v>
      </c>
      <c r="G26" s="151">
        <v>384.38514671999997</v>
      </c>
      <c r="H26" s="40">
        <v>475.26969971</v>
      </c>
      <c r="I26" s="40">
        <v>453.06544899999994</v>
      </c>
      <c r="J26" s="40">
        <v>438.75748799999997</v>
      </c>
      <c r="K26" s="40">
        <v>304.67272653999999</v>
      </c>
      <c r="L26" s="40">
        <v>205.36574673000001</v>
      </c>
      <c r="M26" s="40">
        <v>201.09311092999999</v>
      </c>
      <c r="N26" s="40">
        <v>219.32165234000001</v>
      </c>
      <c r="O26" s="40">
        <v>288.77688185</v>
      </c>
      <c r="P26" s="40">
        <v>254.30520152</v>
      </c>
      <c r="Q26" s="40">
        <v>232.26775477999999</v>
      </c>
      <c r="R26" s="40">
        <v>294.02330643000005</v>
      </c>
      <c r="S26" s="40">
        <v>228.19033411999999</v>
      </c>
      <c r="T26" s="40">
        <v>277.72212218999999</v>
      </c>
      <c r="U26" s="42">
        <f t="shared" ref="U26:AD26" si="46">H26/G26*100</f>
        <v>123.64413759624371</v>
      </c>
      <c r="V26" s="41">
        <f t="shared" si="46"/>
        <v>95.328073570953791</v>
      </c>
      <c r="W26" s="41">
        <f t="shared" si="46"/>
        <v>96.841965982711699</v>
      </c>
      <c r="X26" s="41">
        <f t="shared" si="46"/>
        <v>69.439892166581103</v>
      </c>
      <c r="Y26" s="41">
        <f t="shared" si="46"/>
        <v>67.405359535205349</v>
      </c>
      <c r="Z26" s="41">
        <f t="shared" si="46"/>
        <v>97.91949929916143</v>
      </c>
      <c r="AA26" s="41">
        <f t="shared" si="46"/>
        <v>109.06472694449754</v>
      </c>
      <c r="AB26" s="41">
        <f t="shared" si="46"/>
        <v>131.66820456118401</v>
      </c>
      <c r="AC26" s="42">
        <f t="shared" si="46"/>
        <v>88.062867044909183</v>
      </c>
      <c r="AD26" s="41">
        <f t="shared" si="46"/>
        <v>91.334252461891992</v>
      </c>
      <c r="AE26" s="202">
        <f>R26/Q26*100</f>
        <v>126.58808654197129</v>
      </c>
      <c r="AF26" s="202">
        <f>S26/R26*100</f>
        <v>77.609607513997076</v>
      </c>
      <c r="AG26" s="195">
        <f>T26/S26*100</f>
        <v>121.70634801908497</v>
      </c>
    </row>
    <row r="27" spans="1:63" ht="18" customHeight="1">
      <c r="A27" s="204">
        <v>19</v>
      </c>
      <c r="B27" s="355" t="str">
        <f>IF('1'!$A$1=1,D27,F27)</f>
        <v>Словенія</v>
      </c>
      <c r="C27" s="156"/>
      <c r="D27" s="156" t="s">
        <v>213</v>
      </c>
      <c r="E27" s="156"/>
      <c r="F27" s="139" t="s">
        <v>85</v>
      </c>
      <c r="G27" s="151">
        <v>210.66092372999998</v>
      </c>
      <c r="H27" s="40">
        <v>252.66268491</v>
      </c>
      <c r="I27" s="40">
        <v>246.47368799999998</v>
      </c>
      <c r="J27" s="40">
        <v>284.57771200000002</v>
      </c>
      <c r="K27" s="40">
        <v>200.61941758</v>
      </c>
      <c r="L27" s="40">
        <v>125.37368529</v>
      </c>
      <c r="M27" s="40">
        <v>132.82681649999998</v>
      </c>
      <c r="N27" s="40">
        <v>169.21029468</v>
      </c>
      <c r="O27" s="40">
        <v>185.7080737</v>
      </c>
      <c r="P27" s="40">
        <v>240.93653315</v>
      </c>
      <c r="Q27" s="40">
        <v>250.26399907000001</v>
      </c>
      <c r="R27" s="40">
        <v>284.66688830000004</v>
      </c>
      <c r="S27" s="40">
        <v>244.40571879999999</v>
      </c>
      <c r="T27" s="40">
        <v>237.97728798</v>
      </c>
      <c r="U27" s="42">
        <f t="shared" ref="U27:AD27" si="47">H27/G27*100</f>
        <v>119.93808839167195</v>
      </c>
      <c r="V27" s="41">
        <f t="shared" si="47"/>
        <v>97.550490325785717</v>
      </c>
      <c r="W27" s="41">
        <f t="shared" si="47"/>
        <v>115.45967210909751</v>
      </c>
      <c r="X27" s="41">
        <f t="shared" si="47"/>
        <v>70.497234716680836</v>
      </c>
      <c r="Y27" s="41">
        <f t="shared" si="47"/>
        <v>62.493295415936181</v>
      </c>
      <c r="Z27" s="41">
        <f t="shared" si="47"/>
        <v>105.94473329292367</v>
      </c>
      <c r="AA27" s="41">
        <f t="shared" si="47"/>
        <v>127.39166618511859</v>
      </c>
      <c r="AB27" s="41">
        <f t="shared" si="47"/>
        <v>109.74986719998306</v>
      </c>
      <c r="AC27" s="42">
        <f t="shared" si="47"/>
        <v>129.73939600451524</v>
      </c>
      <c r="AD27" s="41">
        <f t="shared" si="47"/>
        <v>103.87133731777945</v>
      </c>
      <c r="AE27" s="202">
        <f>R27/Q27*100</f>
        <v>113.74663929204512</v>
      </c>
      <c r="AF27" s="202">
        <f t="shared" si="11"/>
        <v>85.856743037296894</v>
      </c>
      <c r="AG27" s="195">
        <f t="shared" si="12"/>
        <v>97.36977070276312</v>
      </c>
    </row>
    <row r="28" spans="1:63" ht="18" customHeight="1">
      <c r="A28" s="204">
        <v>20</v>
      </c>
      <c r="B28" s="355" t="str">
        <f>IF('1'!$A$1=1,D28,F28)</f>
        <v>Данія</v>
      </c>
      <c r="C28" s="156"/>
      <c r="D28" s="156" t="s">
        <v>208</v>
      </c>
      <c r="E28" s="156"/>
      <c r="F28" s="139" t="s">
        <v>78</v>
      </c>
      <c r="G28" s="151">
        <v>230.69298463999999</v>
      </c>
      <c r="H28" s="40">
        <v>281.40333090000001</v>
      </c>
      <c r="I28" s="40">
        <v>259.79279600000001</v>
      </c>
      <c r="J28" s="40">
        <v>284.30764099999999</v>
      </c>
      <c r="K28" s="40">
        <v>210.96126435000002</v>
      </c>
      <c r="L28" s="40">
        <v>121.45883336999999</v>
      </c>
      <c r="M28" s="40">
        <v>162.96993090999999</v>
      </c>
      <c r="N28" s="40">
        <v>172.83794211999998</v>
      </c>
      <c r="O28" s="40">
        <v>249.53187057999997</v>
      </c>
      <c r="P28" s="40">
        <v>246.62869255999999</v>
      </c>
      <c r="Q28" s="40">
        <v>188.52927483000002</v>
      </c>
      <c r="R28" s="40">
        <v>267.89514572999997</v>
      </c>
      <c r="S28" s="40">
        <v>210.06073109000002</v>
      </c>
      <c r="T28" s="40">
        <v>219.22913292999999</v>
      </c>
      <c r="U28" s="42">
        <f t="shared" ref="U28:AD28" si="48">H28/G28*100</f>
        <v>121.98174614591524</v>
      </c>
      <c r="V28" s="41">
        <f t="shared" si="48"/>
        <v>92.320440973145566</v>
      </c>
      <c r="W28" s="41">
        <f t="shared" si="48"/>
        <v>109.43630669420101</v>
      </c>
      <c r="X28" s="41">
        <f t="shared" si="48"/>
        <v>74.201756803996716</v>
      </c>
      <c r="Y28" s="41">
        <f t="shared" si="48"/>
        <v>57.573997645601416</v>
      </c>
      <c r="Z28" s="41">
        <f t="shared" si="48"/>
        <v>134.17709226100069</v>
      </c>
      <c r="AA28" s="41">
        <f t="shared" si="48"/>
        <v>106.05511161163197</v>
      </c>
      <c r="AB28" s="41">
        <f t="shared" si="48"/>
        <v>144.37331729323185</v>
      </c>
      <c r="AC28" s="42">
        <f t="shared" si="48"/>
        <v>98.836550211701621</v>
      </c>
      <c r="AD28" s="41">
        <f t="shared" si="48"/>
        <v>76.442555354395552</v>
      </c>
      <c r="AE28" s="202">
        <f t="shared" ref="AE28:AE36" si="49">R28/Q28*100</f>
        <v>142.09737239564808</v>
      </c>
      <c r="AF28" s="202">
        <f t="shared" si="11"/>
        <v>78.41154811431754</v>
      </c>
      <c r="AG28" s="195">
        <f t="shared" si="12"/>
        <v>104.36464340213678</v>
      </c>
    </row>
    <row r="29" spans="1:63" ht="18" customHeight="1">
      <c r="A29" s="204">
        <v>21</v>
      </c>
      <c r="B29" s="355" t="str">
        <f>IF('1'!$A$1=1,D29,F29)</f>
        <v>Iрландія</v>
      </c>
      <c r="C29" s="156"/>
      <c r="D29" s="156" t="s">
        <v>8</v>
      </c>
      <c r="E29" s="156"/>
      <c r="F29" s="139" t="s">
        <v>80</v>
      </c>
      <c r="G29" s="151">
        <v>110.19044812</v>
      </c>
      <c r="H29" s="40">
        <v>167.44755913999998</v>
      </c>
      <c r="I29" s="40">
        <v>151.83522099999999</v>
      </c>
      <c r="J29" s="40">
        <v>190.25182100000001</v>
      </c>
      <c r="K29" s="40">
        <v>133.19116388</v>
      </c>
      <c r="L29" s="40">
        <v>74.864736409999992</v>
      </c>
      <c r="M29" s="40">
        <v>84.380906350000004</v>
      </c>
      <c r="N29" s="40">
        <v>113.37274397</v>
      </c>
      <c r="O29" s="40">
        <v>143.26757386</v>
      </c>
      <c r="P29" s="40">
        <v>169.25456198999998</v>
      </c>
      <c r="Q29" s="40">
        <v>209.12737721000002</v>
      </c>
      <c r="R29" s="40">
        <v>231.30746082999997</v>
      </c>
      <c r="S29" s="40">
        <v>147.01648034999999</v>
      </c>
      <c r="T29" s="40">
        <v>195.86303225000003</v>
      </c>
      <c r="U29" s="42">
        <f t="shared" ref="U29:AC29" si="50">H29/G29*100</f>
        <v>151.9619549578795</v>
      </c>
      <c r="V29" s="41">
        <f t="shared" si="50"/>
        <v>90.676282043056361</v>
      </c>
      <c r="W29" s="41">
        <f t="shared" si="50"/>
        <v>125.30150761265071</v>
      </c>
      <c r="X29" s="41">
        <f t="shared" si="50"/>
        <v>70.007826038101356</v>
      </c>
      <c r="Y29" s="41">
        <f t="shared" si="50"/>
        <v>56.208485780220506</v>
      </c>
      <c r="Z29" s="41">
        <f t="shared" si="50"/>
        <v>112.71115133283085</v>
      </c>
      <c r="AA29" s="41">
        <f t="shared" si="50"/>
        <v>134.35829131740536</v>
      </c>
      <c r="AB29" s="41">
        <f t="shared" si="50"/>
        <v>126.36862163088385</v>
      </c>
      <c r="AC29" s="42">
        <f t="shared" si="50"/>
        <v>118.13877867115575</v>
      </c>
      <c r="AD29" s="41">
        <f>Q29/P29*100</f>
        <v>123.55789690463754</v>
      </c>
      <c r="AE29" s="202">
        <f t="shared" si="49"/>
        <v>110.60601625473805</v>
      </c>
      <c r="AF29" s="202">
        <f t="shared" si="11"/>
        <v>63.558901136375425</v>
      </c>
      <c r="AG29" s="195">
        <f t="shared" si="12"/>
        <v>133.22522195043152</v>
      </c>
    </row>
    <row r="30" spans="1:63" ht="18" customHeight="1">
      <c r="A30" s="204">
        <v>22</v>
      </c>
      <c r="B30" s="355" t="str">
        <f>IF('1'!$A$1=1,D30,F30)</f>
        <v>Естонія</v>
      </c>
      <c r="C30" s="156"/>
      <c r="D30" s="156" t="s">
        <v>209</v>
      </c>
      <c r="E30" s="156"/>
      <c r="F30" s="139" t="s">
        <v>82</v>
      </c>
      <c r="G30" s="151">
        <v>117.33204304</v>
      </c>
      <c r="H30" s="40">
        <v>101.24389097</v>
      </c>
      <c r="I30" s="40">
        <v>93.438637999999997</v>
      </c>
      <c r="J30" s="40">
        <v>91.113448000000005</v>
      </c>
      <c r="K30" s="40">
        <v>76</v>
      </c>
      <c r="L30" s="40">
        <v>76</v>
      </c>
      <c r="M30" s="40">
        <v>64.911022740000007</v>
      </c>
      <c r="N30" s="40">
        <v>80.785928729999995</v>
      </c>
      <c r="O30" s="40">
        <v>92.892757289999992</v>
      </c>
      <c r="P30" s="40">
        <v>139.50242774</v>
      </c>
      <c r="Q30" s="40">
        <v>176.08151859999998</v>
      </c>
      <c r="R30" s="40">
        <v>165.89789547999999</v>
      </c>
      <c r="S30" s="40">
        <v>92.278036289999989</v>
      </c>
      <c r="T30" s="40">
        <v>127.36984031999998</v>
      </c>
      <c r="U30" s="42">
        <f t="shared" ref="U30:AD30" si="51">H30/G30*100</f>
        <v>86.288355974066405</v>
      </c>
      <c r="V30" s="41">
        <f t="shared" si="51"/>
        <v>92.290643025253942</v>
      </c>
      <c r="W30" s="41">
        <f t="shared" si="51"/>
        <v>97.511532648838497</v>
      </c>
      <c r="X30" s="41">
        <f t="shared" si="51"/>
        <v>83.412494717574504</v>
      </c>
      <c r="Y30" s="41">
        <f t="shared" si="51"/>
        <v>100</v>
      </c>
      <c r="Z30" s="41">
        <f t="shared" si="51"/>
        <v>85.409240447368433</v>
      </c>
      <c r="AA30" s="41">
        <f t="shared" si="51"/>
        <v>124.45641020568519</v>
      </c>
      <c r="AB30" s="41">
        <f t="shared" si="51"/>
        <v>114.98630856923491</v>
      </c>
      <c r="AC30" s="42">
        <f t="shared" si="51"/>
        <v>150.17578529237778</v>
      </c>
      <c r="AD30" s="41">
        <f t="shared" si="51"/>
        <v>126.22111417886926</v>
      </c>
      <c r="AE30" s="202">
        <f>R30/Q30*100</f>
        <v>94.216529252491355</v>
      </c>
      <c r="AF30" s="202">
        <f t="shared" si="11"/>
        <v>55.623391739242813</v>
      </c>
      <c r="AG30" s="195">
        <f t="shared" si="12"/>
        <v>138.02833853086972</v>
      </c>
    </row>
    <row r="31" spans="1:63" ht="18" customHeight="1">
      <c r="A31" s="204">
        <v>23</v>
      </c>
      <c r="B31" s="355" t="str">
        <f>IF('1'!$A$1=1,D31,F31)</f>
        <v>Хорватія</v>
      </c>
      <c r="C31" s="156"/>
      <c r="D31" s="156" t="s">
        <v>210</v>
      </c>
      <c r="E31" s="156"/>
      <c r="F31" s="139" t="s">
        <v>84</v>
      </c>
      <c r="G31" s="151">
        <v>49.647918230000002</v>
      </c>
      <c r="H31" s="40">
        <v>52.244826169999996</v>
      </c>
      <c r="I31" s="40">
        <v>68.396869999999993</v>
      </c>
      <c r="J31" s="40">
        <v>35.37527</v>
      </c>
      <c r="K31" s="40">
        <v>47.539594999999998</v>
      </c>
      <c r="L31" s="40">
        <v>15.132705659999999</v>
      </c>
      <c r="M31" s="40">
        <v>29.515997599999999</v>
      </c>
      <c r="N31" s="40">
        <v>30.704276030000003</v>
      </c>
      <c r="O31" s="40">
        <v>44.979894649999999</v>
      </c>
      <c r="P31" s="40">
        <v>51.496136010000001</v>
      </c>
      <c r="Q31" s="40">
        <v>52.488402059999999</v>
      </c>
      <c r="R31" s="40">
        <v>67.055689799999996</v>
      </c>
      <c r="S31" s="40">
        <v>67.499486390000001</v>
      </c>
      <c r="T31" s="40">
        <v>82.135425780000006</v>
      </c>
      <c r="U31" s="42">
        <f t="shared" ref="U31:AD33" si="52">H31/G31*100</f>
        <v>105.23064819751254</v>
      </c>
      <c r="V31" s="41">
        <f t="shared" si="52"/>
        <v>130.91606387480874</v>
      </c>
      <c r="W31" s="41">
        <f t="shared" si="52"/>
        <v>51.720597740803051</v>
      </c>
      <c r="X31" s="41">
        <f t="shared" si="52"/>
        <v>134.38652199686391</v>
      </c>
      <c r="Y31" s="41">
        <f t="shared" si="52"/>
        <v>31.831793392434243</v>
      </c>
      <c r="Z31" s="41">
        <f t="shared" si="52"/>
        <v>195.04772155860462</v>
      </c>
      <c r="AA31" s="41">
        <f t="shared" si="52"/>
        <v>104.02587927436342</v>
      </c>
      <c r="AB31" s="41">
        <f t="shared" si="52"/>
        <v>146.49391050957144</v>
      </c>
      <c r="AC31" s="42">
        <f t="shared" si="52"/>
        <v>114.487008941894</v>
      </c>
      <c r="AD31" s="41">
        <f t="shared" si="52"/>
        <v>101.92687476553057</v>
      </c>
      <c r="AE31" s="202">
        <f>R31/Q31*100</f>
        <v>127.75334582170741</v>
      </c>
      <c r="AF31" s="202">
        <f t="shared" si="11"/>
        <v>100.6618328606024</v>
      </c>
      <c r="AG31" s="195">
        <f t="shared" si="12"/>
        <v>121.68303815741079</v>
      </c>
    </row>
    <row r="32" spans="1:63" ht="18" customHeight="1">
      <c r="A32" s="204">
        <v>24</v>
      </c>
      <c r="B32" s="355" t="str">
        <f>IF('1'!$A$1=1,D32,F32)</f>
        <v>Португалія</v>
      </c>
      <c r="C32" s="156"/>
      <c r="D32" s="156" t="s">
        <v>202</v>
      </c>
      <c r="E32" s="156"/>
      <c r="F32" s="139" t="s">
        <v>73</v>
      </c>
      <c r="G32" s="151">
        <v>38.67089661</v>
      </c>
      <c r="H32" s="40">
        <v>54.042366960000003</v>
      </c>
      <c r="I32" s="40">
        <v>57.941243</v>
      </c>
      <c r="J32" s="40">
        <v>63.752659000000001</v>
      </c>
      <c r="K32" s="40">
        <v>50.929988610000009</v>
      </c>
      <c r="L32" s="40">
        <v>32.863544959999999</v>
      </c>
      <c r="M32" s="40">
        <v>35.636649899999995</v>
      </c>
      <c r="N32" s="40">
        <v>45.059974099999998</v>
      </c>
      <c r="O32" s="40">
        <v>46.722062389999998</v>
      </c>
      <c r="P32" s="40">
        <v>63.007618280000003</v>
      </c>
      <c r="Q32" s="40">
        <v>56.927209000000005</v>
      </c>
      <c r="R32" s="40">
        <v>74.696761289999998</v>
      </c>
      <c r="S32" s="40">
        <v>51.674814330000004</v>
      </c>
      <c r="T32" s="40">
        <v>62.196729030000007</v>
      </c>
      <c r="U32" s="42">
        <f t="shared" si="52"/>
        <v>139.74945423433772</v>
      </c>
      <c r="V32" s="41">
        <f t="shared" si="52"/>
        <v>107.21448052578042</v>
      </c>
      <c r="W32" s="41">
        <f t="shared" si="52"/>
        <v>110.02984350888019</v>
      </c>
      <c r="X32" s="41">
        <f t="shared" si="52"/>
        <v>79.886846147076014</v>
      </c>
      <c r="Y32" s="41">
        <f t="shared" si="52"/>
        <v>64.526904201088513</v>
      </c>
      <c r="Z32" s="41">
        <f t="shared" si="52"/>
        <v>108.43824043746739</v>
      </c>
      <c r="AA32" s="41">
        <f t="shared" si="52"/>
        <v>126.44278916913569</v>
      </c>
      <c r="AB32" s="41">
        <f t="shared" si="52"/>
        <v>103.68861350499535</v>
      </c>
      <c r="AC32" s="42">
        <f t="shared" si="52"/>
        <v>134.85624361797358</v>
      </c>
      <c r="AD32" s="41">
        <f t="shared" si="52"/>
        <v>90.34972365884515</v>
      </c>
      <c r="AE32" s="202">
        <f>R32/Q32*100</f>
        <v>131.21451517147099</v>
      </c>
      <c r="AF32" s="202">
        <f t="shared" si="11"/>
        <v>69.179457633215961</v>
      </c>
      <c r="AG32" s="195">
        <f t="shared" si="12"/>
        <v>120.36178520701807</v>
      </c>
      <c r="BK32" s="197" t="s">
        <v>179</v>
      </c>
    </row>
    <row r="33" spans="1:63" ht="18" customHeight="1">
      <c r="A33" s="204">
        <v>25</v>
      </c>
      <c r="B33" s="355" t="str">
        <f>IF('1'!$A$1=1,D33,F33)</f>
        <v>Кіпр</v>
      </c>
      <c r="C33" s="156"/>
      <c r="D33" s="156" t="s">
        <v>214</v>
      </c>
      <c r="E33" s="156"/>
      <c r="F33" s="139" t="s">
        <v>79</v>
      </c>
      <c r="G33" s="151">
        <v>90.463493709999995</v>
      </c>
      <c r="H33" s="40">
        <v>143.93301668999999</v>
      </c>
      <c r="I33" s="40">
        <v>78.158282999999997</v>
      </c>
      <c r="J33" s="40">
        <v>67.501142999999999</v>
      </c>
      <c r="K33" s="40">
        <v>50.298774649999999</v>
      </c>
      <c r="L33" s="40">
        <v>16.92286167</v>
      </c>
      <c r="M33" s="40">
        <v>22.08152299</v>
      </c>
      <c r="N33" s="40">
        <v>20.52054467</v>
      </c>
      <c r="O33" s="40">
        <v>23</v>
      </c>
      <c r="P33" s="40">
        <v>23</v>
      </c>
      <c r="Q33" s="40">
        <v>19.005556989999999</v>
      </c>
      <c r="R33" s="40">
        <v>38.039075749999995</v>
      </c>
      <c r="S33" s="40">
        <v>14.580578199999998</v>
      </c>
      <c r="T33" s="40">
        <v>47.83690713</v>
      </c>
      <c r="U33" s="42">
        <f t="shared" si="52"/>
        <v>159.10618834975347</v>
      </c>
      <c r="V33" s="41">
        <f t="shared" si="52"/>
        <v>54.301844564500243</v>
      </c>
      <c r="W33" s="41">
        <f t="shared" si="52"/>
        <v>86.364669756115291</v>
      </c>
      <c r="X33" s="41">
        <f t="shared" si="52"/>
        <v>74.515441390377646</v>
      </c>
      <c r="Y33" s="41">
        <f t="shared" si="52"/>
        <v>33.644679791419136</v>
      </c>
      <c r="Z33" s="41">
        <f t="shared" si="52"/>
        <v>130.48338644252476</v>
      </c>
      <c r="AA33" s="41">
        <f t="shared" si="52"/>
        <v>92.930839413989176</v>
      </c>
      <c r="AB33" s="41">
        <f t="shared" si="52"/>
        <v>112.08279492515049</v>
      </c>
      <c r="AC33" s="42">
        <f t="shared" si="52"/>
        <v>100</v>
      </c>
      <c r="AD33" s="41">
        <f t="shared" si="52"/>
        <v>82.632856478260862</v>
      </c>
      <c r="AE33" s="202">
        <f>R33/Q33*100</f>
        <v>200.14712418065258</v>
      </c>
      <c r="AF33" s="202">
        <f t="shared" si="11"/>
        <v>38.330526997622968</v>
      </c>
      <c r="AG33" s="195">
        <f t="shared" si="12"/>
        <v>328.08648925870449</v>
      </c>
    </row>
    <row r="34" spans="1:63" ht="18" customHeight="1">
      <c r="A34" s="204">
        <v>26</v>
      </c>
      <c r="B34" s="355" t="str">
        <f>IF('1'!$A$1=1,D34,F34)</f>
        <v>Люксембург</v>
      </c>
      <c r="C34" s="156"/>
      <c r="D34" s="156" t="s">
        <v>203</v>
      </c>
      <c r="E34" s="156"/>
      <c r="F34" s="139" t="s">
        <v>87</v>
      </c>
      <c r="G34" s="151">
        <v>28.11955669</v>
      </c>
      <c r="H34" s="40">
        <v>45.28958548</v>
      </c>
      <c r="I34" s="40">
        <v>29.187695999999999</v>
      </c>
      <c r="J34" s="40">
        <v>24.867396000000003</v>
      </c>
      <c r="K34" s="40">
        <v>29.395222</v>
      </c>
      <c r="L34" s="40">
        <v>57.134406499999997</v>
      </c>
      <c r="M34" s="40">
        <v>60.824825699999998</v>
      </c>
      <c r="N34" s="40">
        <v>62.21018651</v>
      </c>
      <c r="O34" s="40">
        <v>81.737078420000003</v>
      </c>
      <c r="P34" s="40">
        <v>52.502994489999999</v>
      </c>
      <c r="Q34" s="40">
        <v>16.603098150000001</v>
      </c>
      <c r="R34" s="40">
        <v>19.583728740000002</v>
      </c>
      <c r="S34" s="40">
        <v>10.495794920000002</v>
      </c>
      <c r="T34" s="40">
        <v>12.97711398</v>
      </c>
      <c r="U34" s="42">
        <f>H34/G34*100</f>
        <v>161.06080895687123</v>
      </c>
      <c r="V34" s="41">
        <f>I34/H34*100</f>
        <v>64.446816394222381</v>
      </c>
      <c r="W34" s="41">
        <f>J34/I34*100</f>
        <v>85.198215028688821</v>
      </c>
      <c r="X34" s="41">
        <f>K34/J34*100</f>
        <v>118.20788151682629</v>
      </c>
      <c r="Y34" s="41">
        <f t="shared" ref="Y34" si="53">L34/K34*100</f>
        <v>194.36630381631409</v>
      </c>
      <c r="Z34" s="41">
        <f t="shared" ref="Z34" si="54">M34/L34*100</f>
        <v>106.45918882521342</v>
      </c>
      <c r="AA34" s="41">
        <f>N34/M34*100</f>
        <v>102.27762397024016</v>
      </c>
      <c r="AB34" s="41">
        <f t="shared" ref="AB34" si="55">O34/N34*100</f>
        <v>131.38857638187781</v>
      </c>
      <c r="AC34" s="42">
        <f>P34/O34*100</f>
        <v>64.233999434402591</v>
      </c>
      <c r="AD34" s="41">
        <f>Q34/P34*100</f>
        <v>31.623145139202137</v>
      </c>
      <c r="AE34" s="202">
        <f>R34/Q34*100</f>
        <v>117.95225543492917</v>
      </c>
      <c r="AF34" s="202">
        <f t="shared" si="11"/>
        <v>53.594466402928745</v>
      </c>
      <c r="AG34" s="195">
        <f t="shared" si="12"/>
        <v>123.64107796420242</v>
      </c>
    </row>
    <row r="35" spans="1:63" ht="26.4" customHeight="1">
      <c r="A35" s="204">
        <v>27</v>
      </c>
      <c r="B35" s="355" t="str">
        <f>IF('1'!$A$1=1,D35,F35)</f>
        <v>Мальта</v>
      </c>
      <c r="C35" s="156"/>
      <c r="D35" s="156" t="s">
        <v>215</v>
      </c>
      <c r="E35" s="156"/>
      <c r="F35" s="139" t="s">
        <v>86</v>
      </c>
      <c r="G35" s="151">
        <v>13.27729677</v>
      </c>
      <c r="H35" s="40">
        <v>13.136906929999999</v>
      </c>
      <c r="I35" s="40">
        <v>5.0671909999999993</v>
      </c>
      <c r="J35" s="40">
        <v>7.0423150000000003</v>
      </c>
      <c r="K35" s="40">
        <v>7.3899270000000001</v>
      </c>
      <c r="L35" s="40">
        <v>11.53092726</v>
      </c>
      <c r="M35" s="40">
        <v>6</v>
      </c>
      <c r="N35" s="40">
        <v>6</v>
      </c>
      <c r="O35" s="40">
        <v>4.3661539100000004</v>
      </c>
      <c r="P35" s="40">
        <v>4.7404052700000001</v>
      </c>
      <c r="Q35" s="40">
        <v>13.85846744</v>
      </c>
      <c r="R35" s="40">
        <v>115.83753826000003</v>
      </c>
      <c r="S35" s="40">
        <v>7.9766174400000001</v>
      </c>
      <c r="T35" s="40">
        <v>7.8131650399999995</v>
      </c>
      <c r="U35" s="42">
        <f t="shared" ref="U35:AD35" si="56">H35/G35*100</f>
        <v>98.942632356330165</v>
      </c>
      <c r="V35" s="41">
        <f t="shared" si="56"/>
        <v>38.572177050507577</v>
      </c>
      <c r="W35" s="41">
        <f t="shared" si="56"/>
        <v>138.97867674614992</v>
      </c>
      <c r="X35" s="41">
        <f t="shared" si="56"/>
        <v>104.936047308307</v>
      </c>
      <c r="Y35" s="41">
        <f t="shared" si="56"/>
        <v>156.03573973058192</v>
      </c>
      <c r="Z35" s="41">
        <f t="shared" si="56"/>
        <v>52.033976667371675</v>
      </c>
      <c r="AA35" s="41">
        <f t="shared" si="56"/>
        <v>100</v>
      </c>
      <c r="AB35" s="41">
        <f t="shared" si="56"/>
        <v>72.769231833333336</v>
      </c>
      <c r="AC35" s="253">
        <f t="shared" si="56"/>
        <v>108.57164835950547</v>
      </c>
      <c r="AD35" s="254">
        <f t="shared" si="56"/>
        <v>292.34773507033924</v>
      </c>
      <c r="AE35" s="257" t="str">
        <f>IF('1'!$A$1=1,BK35,BK32)</f>
        <v>у 8,4 р.б.</v>
      </c>
      <c r="AF35" s="255">
        <f t="shared" si="11"/>
        <v>6.8860384637113903</v>
      </c>
      <c r="AG35" s="256">
        <f t="shared" si="12"/>
        <v>97.950855720115854</v>
      </c>
      <c r="BK35" s="197" t="s">
        <v>178</v>
      </c>
    </row>
    <row r="36" spans="1:63" ht="29.25" customHeight="1">
      <c r="A36" s="205"/>
      <c r="B36" s="356" t="str">
        <f>IF('1'!$A$1=1,D36,F36)</f>
        <v>Довідково: Сполучене Королівство Великої Британії та Північної Ірландії</v>
      </c>
      <c r="C36" s="208"/>
      <c r="D36" s="157" t="s">
        <v>176</v>
      </c>
      <c r="E36" s="208"/>
      <c r="F36" s="157" t="s">
        <v>177</v>
      </c>
      <c r="G36" s="209">
        <v>797.97042637999994</v>
      </c>
      <c r="H36" s="167">
        <v>1090.9044999500002</v>
      </c>
      <c r="I36" s="167">
        <v>1119.1626659999999</v>
      </c>
      <c r="J36" s="167">
        <v>1104.706694</v>
      </c>
      <c r="K36" s="167">
        <v>670.10419927999999</v>
      </c>
      <c r="L36" s="252">
        <v>545.74267955000005</v>
      </c>
      <c r="M36" s="252">
        <v>684.40056337999999</v>
      </c>
      <c r="N36" s="252">
        <v>771.44002732999991</v>
      </c>
      <c r="O36" s="252">
        <v>869.20534891</v>
      </c>
      <c r="P36" s="252">
        <v>754.08464058999994</v>
      </c>
      <c r="Q36" s="252">
        <v>717.14780443999996</v>
      </c>
      <c r="R36" s="252">
        <v>1103.7642971599998</v>
      </c>
      <c r="S36" s="252">
        <v>753.64966465999998</v>
      </c>
      <c r="T36" s="252">
        <v>1082.5791559300001</v>
      </c>
      <c r="U36" s="168">
        <f t="shared" ref="U36:AA36" si="57">H36/G36*100</f>
        <v>136.70989097915549</v>
      </c>
      <c r="V36" s="169">
        <f t="shared" si="57"/>
        <v>102.59034278906127</v>
      </c>
      <c r="W36" s="169">
        <f t="shared" si="57"/>
        <v>98.708322530837535</v>
      </c>
      <c r="X36" s="169">
        <f t="shared" si="57"/>
        <v>60.659015005479823</v>
      </c>
      <c r="Y36" s="169">
        <f t="shared" si="57"/>
        <v>81.441465392453679</v>
      </c>
      <c r="Z36" s="169">
        <f t="shared" si="57"/>
        <v>125.40719079261535</v>
      </c>
      <c r="AA36" s="169">
        <f t="shared" si="57"/>
        <v>112.71762014925066</v>
      </c>
      <c r="AB36" s="169">
        <f>O36/N36*100</f>
        <v>112.67309422851335</v>
      </c>
      <c r="AC36" s="168">
        <f>P36/O36*100</f>
        <v>86.755637380238909</v>
      </c>
      <c r="AD36" s="169">
        <f>Q36/P36*100</f>
        <v>95.101765218145744</v>
      </c>
      <c r="AE36" s="169">
        <f t="shared" si="49"/>
        <v>153.91029440882102</v>
      </c>
      <c r="AF36" s="203">
        <f>S36/R36*100</f>
        <v>68.279945872424989</v>
      </c>
      <c r="AG36" s="196">
        <f t="shared" si="12"/>
        <v>143.64487993481595</v>
      </c>
    </row>
    <row r="37" spans="1:63" ht="0.6" customHeight="1">
      <c r="A37" s="141"/>
      <c r="B37" s="155"/>
      <c r="C37" s="156"/>
      <c r="D37" s="156"/>
      <c r="E37" s="156"/>
      <c r="F37" s="139"/>
      <c r="G37" s="151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spans="1:63" ht="18" customHeight="1">
      <c r="A38" s="20" t="str">
        <f>IF('1'!$A$1=1,C38,E38)</f>
        <v>*За даними Державної служби статистики України</v>
      </c>
      <c r="B38" s="52"/>
      <c r="C38" s="19" t="s">
        <v>143</v>
      </c>
      <c r="D38" s="53"/>
      <c r="E38" s="54" t="s">
        <v>91</v>
      </c>
      <c r="F38" s="55"/>
      <c r="G38" s="56"/>
      <c r="H38" s="57"/>
      <c r="I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AB38" s="50"/>
    </row>
    <row r="39" spans="1:63">
      <c r="A39" s="27" t="str">
        <f>IF('1'!$A$1=1,C39,E39)</f>
        <v>Примітки:</v>
      </c>
      <c r="B39" s="46"/>
      <c r="C39" s="47" t="s">
        <v>145</v>
      </c>
      <c r="D39" s="48"/>
      <c r="E39" s="49" t="s">
        <v>144</v>
      </c>
      <c r="F39" s="48"/>
      <c r="G39" s="50"/>
      <c r="H39" s="50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AB39" s="50"/>
    </row>
    <row r="40" spans="1:63" ht="19.2" customHeight="1">
      <c r="A40" s="20" t="str">
        <f>IF('1'!$A$1=1,C40,E40)</f>
        <v xml:space="preserve"> З 2014 року дані подаються без урахування тимчасово окупованої російською федерацією території України.</v>
      </c>
      <c r="C40" s="217" t="s">
        <v>216</v>
      </c>
      <c r="E40" s="58" t="s">
        <v>217</v>
      </c>
    </row>
    <row r="41" spans="1:63" ht="18.600000000000001" customHeight="1">
      <c r="A41" s="154" t="str">
        <f>IF('1'!$A$1=1,C41,F41)</f>
        <v xml:space="preserve"> **В даний час до складу ЄС входить 27 країн. Велика Британія вийшла з ЄС 31 січня 2020.</v>
      </c>
      <c r="C41" s="19" t="s">
        <v>155</v>
      </c>
      <c r="E41" s="134"/>
      <c r="F41" s="19" t="s">
        <v>156</v>
      </c>
    </row>
    <row r="42" spans="1:63" ht="15" customHeight="1">
      <c r="A42" s="263" t="str">
        <f>IF('1'!$A$1=1,C42,E42)</f>
        <v xml:space="preserve"> Дані за 2023 рік було скориговано у зв'язку з уточненням звітної інформації.</v>
      </c>
      <c r="C42" s="263" t="s">
        <v>220</v>
      </c>
      <c r="E42" s="264" t="s">
        <v>221</v>
      </c>
    </row>
  </sheetData>
  <mergeCells count="33">
    <mergeCell ref="O5:O6"/>
    <mergeCell ref="Z5:Z6"/>
    <mergeCell ref="Y5:Y6"/>
    <mergeCell ref="P5:P6"/>
    <mergeCell ref="Q5:Q6"/>
    <mergeCell ref="A5:A6"/>
    <mergeCell ref="B5:B6"/>
    <mergeCell ref="C5:C6"/>
    <mergeCell ref="K5:K6"/>
    <mergeCell ref="L5:L6"/>
    <mergeCell ref="N5:N6"/>
    <mergeCell ref="M5:M6"/>
    <mergeCell ref="D5:D6"/>
    <mergeCell ref="E5:E6"/>
    <mergeCell ref="F5:F6"/>
    <mergeCell ref="G5:G6"/>
    <mergeCell ref="H5:H6"/>
    <mergeCell ref="I5:I6"/>
    <mergeCell ref="J5:J6"/>
    <mergeCell ref="AG5:AG6"/>
    <mergeCell ref="AC5:AC6"/>
    <mergeCell ref="AB5:AB6"/>
    <mergeCell ref="R5:R6"/>
    <mergeCell ref="V5:V6"/>
    <mergeCell ref="W5:W6"/>
    <mergeCell ref="X5:X6"/>
    <mergeCell ref="S5:S6"/>
    <mergeCell ref="U5:U6"/>
    <mergeCell ref="T5:T6"/>
    <mergeCell ref="AF5:AF6"/>
    <mergeCell ref="AE5:AE6"/>
    <mergeCell ref="AD5:AD6"/>
    <mergeCell ref="AA5:AA6"/>
  </mergeCells>
  <phoneticPr fontId="46" type="noConversion"/>
  <hyperlinks>
    <hyperlink ref="A1" location="'1'!A1" display="до змісту"/>
  </hyperlinks>
  <printOptions horizontalCentered="1" verticalCentered="1"/>
  <pageMargins left="0.15748031496062992" right="0.23622047244094491" top="0.23622047244094491" bottom="0.23622047244094491" header="0.15748031496062992" footer="0.1968503937007874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A160"/>
  <sheetViews>
    <sheetView zoomScale="59" zoomScaleNormal="59" workbookViewId="0">
      <selection activeCell="L13" sqref="L13"/>
    </sheetView>
  </sheetViews>
  <sheetFormatPr defaultColWidth="8" defaultRowHeight="13.2" outlineLevelCol="2"/>
  <cols>
    <col min="1" max="1" width="8.6640625" style="109" customWidth="1"/>
    <col min="2" max="2" width="37" style="109" customWidth="1"/>
    <col min="3" max="3" width="10.33203125" style="97" hidden="1" customWidth="1" outlineLevel="2"/>
    <col min="4" max="4" width="29.33203125" style="97" hidden="1" customWidth="1" outlineLevel="2"/>
    <col min="5" max="5" width="11.44140625" style="97" hidden="1" customWidth="1" outlineLevel="2"/>
    <col min="6" max="6" width="32.44140625" style="97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90" customWidth="1" collapsed="1"/>
    <col min="17" max="20" width="9.77734375" style="90" customWidth="1"/>
    <col min="21" max="24" width="8" style="16" hidden="1" customWidth="1" outlineLevel="1"/>
    <col min="25" max="28" width="8.6640625" style="16" hidden="1" customWidth="1" outlineLevel="1"/>
    <col min="29" max="29" width="8.77734375" style="16" customWidth="1" collapsed="1"/>
    <col min="30" max="31" width="8.77734375" style="16" customWidth="1"/>
    <col min="32" max="32" width="9.77734375" style="210" customWidth="1"/>
    <col min="33" max="33" width="8.77734375" style="223" customWidth="1"/>
    <col min="34" max="38" width="8" style="223"/>
    <col min="39" max="79" width="8" style="16"/>
    <col min="80" max="84" width="8" style="17"/>
    <col min="85" max="85" width="8.44140625" style="17" customWidth="1"/>
    <col min="86" max="86" width="8" style="17" customWidth="1"/>
    <col min="87" max="131" width="8" style="17"/>
    <col min="132" max="16384" width="8" style="16"/>
  </cols>
  <sheetData>
    <row r="1" spans="1:131" ht="15" customHeight="1">
      <c r="A1" s="18" t="str">
        <f>IF('1'!$A$1=1,"до змісту","to title")</f>
        <v>до змісту</v>
      </c>
      <c r="B1" s="18"/>
      <c r="C1" s="72"/>
      <c r="D1" s="72"/>
      <c r="E1" s="72"/>
      <c r="F1" s="72"/>
      <c r="Q1" s="193"/>
      <c r="R1" s="193"/>
      <c r="S1" s="193"/>
      <c r="T1" s="193"/>
      <c r="U1" s="32"/>
      <c r="Z1" s="124"/>
      <c r="AJ1" s="32"/>
      <c r="DK1" s="12" t="s">
        <v>50</v>
      </c>
      <c r="DL1" s="12"/>
      <c r="DM1" s="12"/>
      <c r="DS1" s="98" t="s">
        <v>119</v>
      </c>
      <c r="DT1" s="98"/>
      <c r="DU1" s="98"/>
      <c r="DV1" s="98"/>
      <c r="DW1" s="98"/>
      <c r="DX1" s="98"/>
      <c r="DY1" s="98"/>
      <c r="DZ1" s="12"/>
      <c r="EA1" s="12"/>
    </row>
    <row r="2" spans="1:131">
      <c r="A2" s="15" t="str">
        <f>IF('1'!$A$1=1,DK1,DS1)</f>
        <v xml:space="preserve">1.3. Динаміка товарної структури експорту в країни ЄС*  </v>
      </c>
      <c r="B2" s="15"/>
      <c r="C2" s="99"/>
      <c r="D2" s="99"/>
      <c r="E2" s="99"/>
      <c r="F2" s="99"/>
      <c r="G2" s="15"/>
      <c r="H2" s="15"/>
      <c r="I2" s="15"/>
      <c r="J2" s="100"/>
      <c r="L2" s="16"/>
      <c r="M2" s="16"/>
      <c r="N2" s="16"/>
      <c r="O2" s="16"/>
      <c r="P2" s="16"/>
      <c r="Q2" s="16"/>
      <c r="R2" s="16"/>
      <c r="S2" s="16"/>
      <c r="T2" s="16"/>
      <c r="AE2" s="35"/>
      <c r="DI2" s="101" t="s">
        <v>30</v>
      </c>
      <c r="DJ2" s="12"/>
      <c r="DK2" s="12"/>
      <c r="DQ2" s="69" t="s">
        <v>89</v>
      </c>
      <c r="DR2" s="102"/>
      <c r="DS2" s="103"/>
      <c r="DT2" s="103"/>
      <c r="DU2" s="103"/>
      <c r="DV2" s="103"/>
      <c r="DW2" s="103"/>
      <c r="DX2" s="101"/>
      <c r="DY2" s="104"/>
      <c r="DZ2" s="104"/>
    </row>
    <row r="3" spans="1:131">
      <c r="A3" s="100" t="str">
        <f>IF('1'!$A$1=1,DI2,DQ2)</f>
        <v>(відповідно до КПБ6)</v>
      </c>
      <c r="B3" s="100"/>
      <c r="C3" s="105"/>
      <c r="D3" s="105"/>
      <c r="E3" s="105"/>
      <c r="F3" s="105"/>
      <c r="G3" s="15"/>
      <c r="H3" s="15"/>
      <c r="I3" s="15"/>
      <c r="J3" s="100"/>
      <c r="L3" s="16"/>
      <c r="M3" s="16"/>
      <c r="N3" s="16"/>
      <c r="O3" s="16"/>
      <c r="P3" s="16"/>
      <c r="Q3" s="16"/>
      <c r="R3" s="16"/>
      <c r="S3" s="16"/>
      <c r="T3" s="16"/>
      <c r="DI3" s="101" t="s">
        <v>142</v>
      </c>
      <c r="DJ3" s="12"/>
      <c r="DK3" s="12"/>
      <c r="DQ3" s="104" t="s">
        <v>90</v>
      </c>
      <c r="DR3" s="104"/>
      <c r="DS3" s="104"/>
      <c r="DT3" s="104"/>
      <c r="DU3" s="104"/>
      <c r="DV3" s="104"/>
      <c r="DW3" s="104"/>
      <c r="DX3" s="104"/>
      <c r="DY3" s="104"/>
      <c r="DZ3" s="104"/>
    </row>
    <row r="4" spans="1:131">
      <c r="A4" s="100" t="str">
        <f>IF('1'!$A$1=1,DI3,DQ3)</f>
        <v>Млн дол. США</v>
      </c>
      <c r="B4" s="100"/>
      <c r="C4" s="105"/>
      <c r="D4" s="105"/>
      <c r="E4" s="105"/>
      <c r="F4" s="105"/>
      <c r="G4" s="15"/>
      <c r="H4" s="15"/>
      <c r="I4" s="15"/>
      <c r="J4" s="15"/>
      <c r="K4" s="107"/>
      <c r="L4" s="108"/>
      <c r="M4" s="108"/>
      <c r="N4" s="108"/>
      <c r="O4" s="108"/>
      <c r="P4" s="108"/>
      <c r="Q4" s="108"/>
      <c r="R4" s="108"/>
      <c r="S4" s="108"/>
      <c r="T4" s="108"/>
      <c r="Y4" s="20"/>
    </row>
    <row r="5" spans="1:131">
      <c r="A5" s="100"/>
      <c r="B5" s="100"/>
      <c r="C5" s="105"/>
      <c r="D5" s="105"/>
      <c r="E5" s="105"/>
      <c r="F5" s="105"/>
      <c r="G5" s="15"/>
      <c r="H5" s="15"/>
      <c r="I5" s="15"/>
      <c r="J5" s="15"/>
      <c r="K5" s="107"/>
      <c r="L5" s="68"/>
      <c r="M5" s="68"/>
      <c r="N5" s="68"/>
      <c r="O5" s="68"/>
      <c r="P5" s="68"/>
      <c r="Q5" s="68"/>
      <c r="R5" s="68"/>
      <c r="S5" s="68"/>
      <c r="T5" s="68"/>
      <c r="X5" s="37"/>
      <c r="Z5" s="36"/>
      <c r="AA5" s="36"/>
      <c r="AC5" s="35" t="str">
        <f>IF('1'!$A$1=1,DI5,DM5)</f>
        <v xml:space="preserve">   % до попереднього року</v>
      </c>
      <c r="AF5" s="36"/>
      <c r="AG5" s="36"/>
      <c r="DI5" s="63" t="s">
        <v>120</v>
      </c>
      <c r="DJ5" s="64"/>
      <c r="DK5" s="64"/>
      <c r="DL5" s="71"/>
      <c r="DM5" s="73" t="s">
        <v>92</v>
      </c>
      <c r="DN5" s="73"/>
      <c r="DO5" s="73"/>
      <c r="DP5" s="73"/>
      <c r="DQ5" s="73"/>
    </row>
    <row r="6" spans="1:131" ht="20.25" customHeight="1">
      <c r="A6" s="337" t="str">
        <f>IF('1'!A1=1,C6,E6)</f>
        <v>Код згідно з УКТЗЕД</v>
      </c>
      <c r="B6" s="339" t="str">
        <f>IF('1'!A1=1,D6,F6)</f>
        <v>Найменування груп товарів</v>
      </c>
      <c r="C6" s="343" t="s">
        <v>44</v>
      </c>
      <c r="D6" s="341" t="s">
        <v>0</v>
      </c>
      <c r="E6" s="341" t="s">
        <v>95</v>
      </c>
      <c r="F6" s="345" t="s">
        <v>96</v>
      </c>
      <c r="G6" s="320">
        <v>2010</v>
      </c>
      <c r="H6" s="320">
        <v>2011</v>
      </c>
      <c r="I6" s="320">
        <v>2012</v>
      </c>
      <c r="J6" s="320">
        <v>2013</v>
      </c>
      <c r="K6" s="320">
        <v>2014</v>
      </c>
      <c r="L6" s="320">
        <v>2015</v>
      </c>
      <c r="M6" s="320">
        <v>2016</v>
      </c>
      <c r="N6" s="320">
        <v>2017</v>
      </c>
      <c r="O6" s="320">
        <v>2018</v>
      </c>
      <c r="P6" s="320">
        <v>2019</v>
      </c>
      <c r="Q6" s="320">
        <v>2020</v>
      </c>
      <c r="R6" s="320">
        <v>2021</v>
      </c>
      <c r="S6" s="320">
        <v>2022</v>
      </c>
      <c r="T6" s="320">
        <v>2023</v>
      </c>
      <c r="U6" s="328">
        <v>2011</v>
      </c>
      <c r="V6" s="328">
        <v>2012</v>
      </c>
      <c r="W6" s="328">
        <v>2013</v>
      </c>
      <c r="X6" s="328">
        <v>2014</v>
      </c>
      <c r="Y6" s="324">
        <v>2015</v>
      </c>
      <c r="Z6" s="324">
        <v>2016</v>
      </c>
      <c r="AA6" s="324">
        <v>2017</v>
      </c>
      <c r="AB6" s="324">
        <v>2018</v>
      </c>
      <c r="AC6" s="324">
        <v>2019</v>
      </c>
      <c r="AD6" s="324">
        <v>2020</v>
      </c>
      <c r="AE6" s="324">
        <v>2021</v>
      </c>
      <c r="AF6" s="335">
        <v>2022</v>
      </c>
      <c r="AG6" s="335">
        <v>2023</v>
      </c>
    </row>
    <row r="7" spans="1:131" ht="22.2" customHeight="1">
      <c r="A7" s="338"/>
      <c r="B7" s="340"/>
      <c r="C7" s="344"/>
      <c r="D7" s="342"/>
      <c r="E7" s="342"/>
      <c r="F7" s="346" t="s">
        <v>97</v>
      </c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9"/>
      <c r="V7" s="329"/>
      <c r="W7" s="329"/>
      <c r="X7" s="329"/>
      <c r="Y7" s="325"/>
      <c r="Z7" s="325"/>
      <c r="AA7" s="325"/>
      <c r="AB7" s="325"/>
      <c r="AC7" s="325"/>
      <c r="AD7" s="325"/>
      <c r="AE7" s="325"/>
      <c r="AF7" s="336"/>
      <c r="AG7" s="336"/>
    </row>
    <row r="8" spans="1:131" ht="33" customHeight="1">
      <c r="A8" s="244"/>
      <c r="B8" s="150" t="str">
        <f>IF('1'!$A$1=1,D8,F8)</f>
        <v>ЄС 27 **</v>
      </c>
      <c r="C8" s="240"/>
      <c r="D8" s="159" t="s">
        <v>147</v>
      </c>
      <c r="E8" s="241"/>
      <c r="F8" s="143" t="s">
        <v>149</v>
      </c>
      <c r="G8" s="243">
        <v>10725.565126509999</v>
      </c>
      <c r="H8" s="242">
        <v>15047.245876920002</v>
      </c>
      <c r="I8" s="242">
        <v>13915.539531830002</v>
      </c>
      <c r="J8" s="242">
        <v>13495.635180259998</v>
      </c>
      <c r="K8" s="242">
        <v>13627.30668523</v>
      </c>
      <c r="L8" s="75">
        <v>10127.022786690002</v>
      </c>
      <c r="M8" s="75">
        <v>10414.107160340001</v>
      </c>
      <c r="N8" s="75">
        <v>13676.344568390001</v>
      </c>
      <c r="O8" s="75">
        <v>15777.65895535</v>
      </c>
      <c r="P8" s="75">
        <v>16535.197522200004</v>
      </c>
      <c r="Q8" s="75">
        <v>14615.828884530001</v>
      </c>
      <c r="R8" s="75">
        <v>22872.403653589998</v>
      </c>
      <c r="S8" s="75">
        <v>24818.52959803</v>
      </c>
      <c r="T8" s="75">
        <v>21927.01784533</v>
      </c>
      <c r="U8" s="147">
        <f>H8/G8*100</f>
        <v>140.29326846124181</v>
      </c>
      <c r="V8" s="148">
        <f t="shared" ref="V8:AA8" si="0">I8/H8*100</f>
        <v>92.478980177855334</v>
      </c>
      <c r="W8" s="148">
        <f t="shared" si="0"/>
        <v>96.982478828007174</v>
      </c>
      <c r="X8" s="148">
        <f t="shared" si="0"/>
        <v>100.97565993160957</v>
      </c>
      <c r="Y8" s="148">
        <f t="shared" si="0"/>
        <v>74.314191502464737</v>
      </c>
      <c r="Z8" s="148">
        <f t="shared" si="0"/>
        <v>102.83483487395047</v>
      </c>
      <c r="AA8" s="148">
        <f t="shared" si="0"/>
        <v>131.32517610797748</v>
      </c>
      <c r="AB8" s="148">
        <f t="shared" ref="AB8:AG8" si="1">O8/N8*100</f>
        <v>115.36459085578134</v>
      </c>
      <c r="AC8" s="147">
        <f t="shared" si="1"/>
        <v>104.80133693467326</v>
      </c>
      <c r="AD8" s="148">
        <f t="shared" si="1"/>
        <v>88.392224313661345</v>
      </c>
      <c r="AE8" s="148">
        <f t="shared" si="1"/>
        <v>156.49063651668155</v>
      </c>
      <c r="AF8" s="224">
        <f t="shared" si="1"/>
        <v>108.50862014292295</v>
      </c>
      <c r="AG8" s="225">
        <f t="shared" si="1"/>
        <v>88.349383305409361</v>
      </c>
    </row>
    <row r="9" spans="1:131" ht="34.049999999999997" customHeight="1">
      <c r="A9" s="76"/>
      <c r="B9" s="82" t="str">
        <f>IF('1'!$A$1=1,D9,F9)</f>
        <v>Продовольчі товари та сировина для їх виробництва</v>
      </c>
      <c r="C9" s="179"/>
      <c r="D9" s="179" t="s">
        <v>1</v>
      </c>
      <c r="E9" s="232"/>
      <c r="F9" s="179" t="s">
        <v>98</v>
      </c>
      <c r="G9" s="78">
        <v>1850.3922922300001</v>
      </c>
      <c r="H9" s="79">
        <v>3131.6656053900001</v>
      </c>
      <c r="I9" s="79">
        <v>4803.3527005799997</v>
      </c>
      <c r="J9" s="79">
        <v>4296.9890684100001</v>
      </c>
      <c r="K9" s="79">
        <v>4527.5811269300002</v>
      </c>
      <c r="L9" s="79">
        <v>3902.87212598</v>
      </c>
      <c r="M9" s="79">
        <v>4004.3233939299998</v>
      </c>
      <c r="N9" s="79">
        <v>5444.7895293900001</v>
      </c>
      <c r="O9" s="79">
        <v>5893.34166473</v>
      </c>
      <c r="P9" s="79">
        <v>7014.0810193699999</v>
      </c>
      <c r="Q9" s="79">
        <v>6121.04576774</v>
      </c>
      <c r="R9" s="79">
        <v>7654.8717922199994</v>
      </c>
      <c r="S9" s="79">
        <v>12897.566227400001</v>
      </c>
      <c r="T9" s="79">
        <v>12497.564589760001</v>
      </c>
      <c r="U9" s="81">
        <f t="shared" ref="U9:U36" si="2">H9/G9*100</f>
        <v>169.24333388872225</v>
      </c>
      <c r="V9" s="80">
        <f t="shared" ref="V9:V36" si="3">I9/H9*100</f>
        <v>153.38012756894639</v>
      </c>
      <c r="W9" s="80">
        <f t="shared" ref="W9:W36" si="4">J9/I9*100</f>
        <v>89.458120947294645</v>
      </c>
      <c r="X9" s="80">
        <f t="shared" ref="X9:X36" si="5">K9/J9*100</f>
        <v>105.36636362924993</v>
      </c>
      <c r="Y9" s="80">
        <f t="shared" ref="Y9:Y36" si="6">L9/K9*100</f>
        <v>86.202146721695655</v>
      </c>
      <c r="Z9" s="80">
        <f t="shared" ref="Z9:Z36" si="7">M9/L9*100</f>
        <v>102.59940025384577</v>
      </c>
      <c r="AA9" s="80">
        <f t="shared" ref="AA9:AA36" si="8">N9/M9*100</f>
        <v>135.97277227018049</v>
      </c>
      <c r="AB9" s="80">
        <f t="shared" ref="AB9:AB36" si="9">O9/N9*100</f>
        <v>108.2381905291067</v>
      </c>
      <c r="AC9" s="81">
        <f t="shared" ref="AC9:AC36" si="10">P9/O9*100</f>
        <v>119.01704361291847</v>
      </c>
      <c r="AD9" s="80">
        <f>Q9/P9*100</f>
        <v>87.267964981245512</v>
      </c>
      <c r="AE9" s="80">
        <f t="shared" ref="AE9:AE36" si="11">R9/Q9*100</f>
        <v>125.05823486182355</v>
      </c>
      <c r="AF9" s="226">
        <f t="shared" ref="AF9:AF36" si="12">S9/R9*100</f>
        <v>168.48833759055762</v>
      </c>
      <c r="AG9" s="211">
        <f t="shared" ref="AG9:AG36" si="13">T9/S9*100</f>
        <v>96.898626992197762</v>
      </c>
    </row>
    <row r="10" spans="1:131" ht="22.05" customHeight="1">
      <c r="A10" s="199">
        <v>10</v>
      </c>
      <c r="B10" s="77" t="str">
        <f>IF('1'!$A$1=1,D10,F10)</f>
        <v>зернові культури</v>
      </c>
      <c r="C10" s="176">
        <v>10</v>
      </c>
      <c r="D10" s="233" t="s">
        <v>11</v>
      </c>
      <c r="E10" s="176">
        <v>10</v>
      </c>
      <c r="F10" s="233" t="s">
        <v>99</v>
      </c>
      <c r="G10" s="83">
        <v>154.52461728</v>
      </c>
      <c r="H10" s="84">
        <v>1021.2704651500001</v>
      </c>
      <c r="I10" s="84">
        <v>1950.74625001</v>
      </c>
      <c r="J10" s="84">
        <v>1655.9685875</v>
      </c>
      <c r="K10" s="84">
        <v>1697.3989280800001</v>
      </c>
      <c r="L10" s="84">
        <v>1586.2174994799998</v>
      </c>
      <c r="M10" s="84">
        <v>1252.8230233499999</v>
      </c>
      <c r="N10" s="84">
        <v>1656.9299715500001</v>
      </c>
      <c r="O10" s="84">
        <v>2140.2020877499999</v>
      </c>
      <c r="P10" s="84">
        <v>2493.1008207499999</v>
      </c>
      <c r="Q10" s="84">
        <v>1663.46042515</v>
      </c>
      <c r="R10" s="84">
        <v>1934.8476252999999</v>
      </c>
      <c r="S10" s="84">
        <v>4672.1867645299999</v>
      </c>
      <c r="T10" s="84">
        <v>4575.3674750500004</v>
      </c>
      <c r="U10" s="81">
        <f t="shared" si="2"/>
        <v>660.91117591927036</v>
      </c>
      <c r="V10" s="80">
        <f t="shared" si="3"/>
        <v>191.01171693274046</v>
      </c>
      <c r="W10" s="80">
        <f t="shared" si="4"/>
        <v>84.888979665679784</v>
      </c>
      <c r="X10" s="80">
        <f t="shared" si="5"/>
        <v>102.50187961853474</v>
      </c>
      <c r="Y10" s="80">
        <f t="shared" si="6"/>
        <v>93.4498940254568</v>
      </c>
      <c r="Z10" s="80">
        <f t="shared" si="7"/>
        <v>78.981793087058065</v>
      </c>
      <c r="AA10" s="80">
        <f t="shared" si="8"/>
        <v>132.25570896034733</v>
      </c>
      <c r="AB10" s="80">
        <f t="shared" si="9"/>
        <v>129.16671944487283</v>
      </c>
      <c r="AC10" s="81">
        <f t="shared" si="10"/>
        <v>116.48903788197886</v>
      </c>
      <c r="AD10" s="80">
        <f t="shared" ref="AD10:AD36" si="14">Q10/P10*100</f>
        <v>66.722549337157616</v>
      </c>
      <c r="AE10" s="80">
        <f t="shared" si="11"/>
        <v>116.3146171707408</v>
      </c>
      <c r="AF10" s="226">
        <f t="shared" si="12"/>
        <v>241.47569573110817</v>
      </c>
      <c r="AG10" s="211">
        <f t="shared" si="13"/>
        <v>97.927752156334464</v>
      </c>
      <c r="CI10" s="73" t="s">
        <v>190</v>
      </c>
      <c r="CJ10" s="73" t="s">
        <v>191</v>
      </c>
      <c r="CK10" s="73"/>
    </row>
    <row r="11" spans="1:131" ht="24" customHeight="1">
      <c r="A11" s="170">
        <v>1001</v>
      </c>
      <c r="B11" s="172" t="str">
        <f>IF('1'!$A$1=1,D11,F11)</f>
        <v>пшениця</v>
      </c>
      <c r="C11" s="235">
        <v>1001</v>
      </c>
      <c r="D11" s="234" t="s">
        <v>150</v>
      </c>
      <c r="E11" s="236">
        <v>1001</v>
      </c>
      <c r="F11" s="237" t="s">
        <v>157</v>
      </c>
      <c r="G11" s="83">
        <v>13.67852175</v>
      </c>
      <c r="H11" s="84">
        <v>357.01406405</v>
      </c>
      <c r="I11" s="84">
        <v>389.66985404000002</v>
      </c>
      <c r="J11" s="84">
        <v>22.650370749999997</v>
      </c>
      <c r="K11" s="84">
        <v>198.36682438999998</v>
      </c>
      <c r="L11" s="84">
        <v>286.57268073</v>
      </c>
      <c r="M11" s="84">
        <v>188.44581136000002</v>
      </c>
      <c r="N11" s="84">
        <v>211.07899166999999</v>
      </c>
      <c r="O11" s="84">
        <v>247.20497916000002</v>
      </c>
      <c r="P11" s="84">
        <v>109.11563000999999</v>
      </c>
      <c r="Q11" s="84">
        <v>139.00118736000002</v>
      </c>
      <c r="R11" s="84">
        <v>95.731187970000008</v>
      </c>
      <c r="S11" s="84">
        <v>922.61278661999995</v>
      </c>
      <c r="T11" s="84">
        <v>1459.1124549800002</v>
      </c>
      <c r="U11" s="81">
        <f t="shared" ref="U11:U12" si="15">H11/G11*100</f>
        <v>2610.033968400131</v>
      </c>
      <c r="V11" s="80">
        <f t="shared" ref="V11:V12" si="16">I11/H11*100</f>
        <v>109.14691976544279</v>
      </c>
      <c r="W11" s="80">
        <f t="shared" ref="W11:W12" si="17">J11/I11*100</f>
        <v>5.8127079924624887</v>
      </c>
      <c r="X11" s="80">
        <f t="shared" ref="X11:X12" si="18">K11/J11*100</f>
        <v>875.77738386467695</v>
      </c>
      <c r="Y11" s="80">
        <f t="shared" ref="Y11:Y12" si="19">L11/K11*100</f>
        <v>144.46603236768186</v>
      </c>
      <c r="Z11" s="80">
        <f t="shared" ref="Z11:Z12" si="20">M11/L11*100</f>
        <v>65.758470374762595</v>
      </c>
      <c r="AA11" s="80">
        <f t="shared" ref="AA11:AA12" si="21">N11/M11*100</f>
        <v>112.01044488421257</v>
      </c>
      <c r="AB11" s="80">
        <f t="shared" ref="AB11:AB12" si="22">O11/N11*100</f>
        <v>117.1149138074713</v>
      </c>
      <c r="AC11" s="81">
        <f t="shared" ref="AC11:AC12" si="23">P11/O11*100</f>
        <v>44.139737953812173</v>
      </c>
      <c r="AD11" s="80">
        <f t="shared" ref="AD11:AD12" si="24">Q11/P11*100</f>
        <v>127.38888768479927</v>
      </c>
      <c r="AE11" s="80">
        <f t="shared" si="11"/>
        <v>68.870769946781266</v>
      </c>
      <c r="AF11" s="227" t="str">
        <f>IF('1'!$A$1=1,CI10,CJ10)</f>
        <v>у 9.6 р.б.</v>
      </c>
      <c r="AG11" s="211">
        <f t="shared" si="13"/>
        <v>158.15003608669588</v>
      </c>
      <c r="CI11" s="73" t="s">
        <v>182</v>
      </c>
      <c r="CJ11" s="73" t="s">
        <v>183</v>
      </c>
      <c r="CK11" s="73"/>
    </row>
    <row r="12" spans="1:131" ht="22.05" customHeight="1">
      <c r="A12" s="170">
        <v>1005</v>
      </c>
      <c r="B12" s="172" t="str">
        <f>IF('1'!$A$1=1,D12,F12)</f>
        <v>кукурудза</v>
      </c>
      <c r="C12" s="235">
        <v>1005</v>
      </c>
      <c r="D12" s="234" t="s">
        <v>151</v>
      </c>
      <c r="E12" s="236">
        <v>1005</v>
      </c>
      <c r="F12" s="237" t="s">
        <v>158</v>
      </c>
      <c r="G12" s="83">
        <v>135.78222184999998</v>
      </c>
      <c r="H12" s="84">
        <v>636.10073334000003</v>
      </c>
      <c r="I12" s="84">
        <v>1542.7128993000001</v>
      </c>
      <c r="J12" s="84">
        <v>1596.6592351899999</v>
      </c>
      <c r="K12" s="84">
        <v>1448.5550691399999</v>
      </c>
      <c r="L12" s="84">
        <v>1243.7651935000001</v>
      </c>
      <c r="M12" s="84">
        <v>1003.9232582099999</v>
      </c>
      <c r="N12" s="84">
        <v>1374.22922163</v>
      </c>
      <c r="O12" s="84">
        <v>1839.9888649600002</v>
      </c>
      <c r="P12" s="84">
        <v>2283.4770827100001</v>
      </c>
      <c r="Q12" s="84">
        <v>1480.3385403100001</v>
      </c>
      <c r="R12" s="84">
        <v>1771.6491796599998</v>
      </c>
      <c r="S12" s="84">
        <v>3494.5516111100005</v>
      </c>
      <c r="T12" s="84">
        <v>2934.36376982</v>
      </c>
      <c r="U12" s="81">
        <f t="shared" si="15"/>
        <v>468.47129519113855</v>
      </c>
      <c r="V12" s="80">
        <f t="shared" si="16"/>
        <v>242.52650852949259</v>
      </c>
      <c r="W12" s="80">
        <f t="shared" si="17"/>
        <v>103.49684869520944</v>
      </c>
      <c r="X12" s="80">
        <f t="shared" si="18"/>
        <v>90.724121792188441</v>
      </c>
      <c r="Y12" s="80">
        <f t="shared" si="19"/>
        <v>85.862472197098967</v>
      </c>
      <c r="Z12" s="80">
        <f t="shared" si="20"/>
        <v>80.716461873717776</v>
      </c>
      <c r="AA12" s="80">
        <f t="shared" si="21"/>
        <v>136.88588349673833</v>
      </c>
      <c r="AB12" s="80">
        <f t="shared" si="22"/>
        <v>133.89242755131883</v>
      </c>
      <c r="AC12" s="81">
        <f t="shared" si="23"/>
        <v>124.10276639144993</v>
      </c>
      <c r="AD12" s="80">
        <f t="shared" si="24"/>
        <v>64.828263507385586</v>
      </c>
      <c r="AE12" s="80">
        <f t="shared" si="11"/>
        <v>119.67864994509945</v>
      </c>
      <c r="AF12" s="226">
        <f t="shared" si="12"/>
        <v>197.24851010179373</v>
      </c>
      <c r="AG12" s="211">
        <f t="shared" si="13"/>
        <v>83.969678985165601</v>
      </c>
      <c r="CI12" s="73" t="s">
        <v>184</v>
      </c>
      <c r="CJ12" s="73" t="s">
        <v>185</v>
      </c>
      <c r="CK12" s="73"/>
    </row>
    <row r="13" spans="1:131" ht="22.05" customHeight="1">
      <c r="A13" s="199">
        <v>12</v>
      </c>
      <c r="B13" s="85" t="str">
        <f>IF('1'!$A$1=1,D13,F13)</f>
        <v xml:space="preserve">насіння і плоди олійних рослин </v>
      </c>
      <c r="C13" s="176">
        <v>12</v>
      </c>
      <c r="D13" s="177" t="s">
        <v>12</v>
      </c>
      <c r="E13" s="176">
        <v>12</v>
      </c>
      <c r="F13" s="177" t="s">
        <v>100</v>
      </c>
      <c r="G13" s="83">
        <v>700.73507427000004</v>
      </c>
      <c r="H13" s="84">
        <v>915.29023138999992</v>
      </c>
      <c r="I13" s="84">
        <v>1224.00705601</v>
      </c>
      <c r="J13" s="84">
        <v>1247.5207318800001</v>
      </c>
      <c r="K13" s="84">
        <v>915.72416585000008</v>
      </c>
      <c r="L13" s="84">
        <v>643.65709891999995</v>
      </c>
      <c r="M13" s="84">
        <v>604.99084376999997</v>
      </c>
      <c r="N13" s="84">
        <v>1094.5699611499999</v>
      </c>
      <c r="O13" s="84">
        <v>1162.20239771</v>
      </c>
      <c r="P13" s="84">
        <v>1525.1408365699999</v>
      </c>
      <c r="Q13" s="84">
        <v>1144.05399349</v>
      </c>
      <c r="R13" s="84">
        <v>1478.32323679</v>
      </c>
      <c r="S13" s="84">
        <v>2906.63843722</v>
      </c>
      <c r="T13" s="84">
        <v>1942.6833295699998</v>
      </c>
      <c r="U13" s="81">
        <f t="shared" si="2"/>
        <v>130.61858396962867</v>
      </c>
      <c r="V13" s="80">
        <f t="shared" si="3"/>
        <v>133.72884512830092</v>
      </c>
      <c r="W13" s="80">
        <f t="shared" si="4"/>
        <v>101.92104087591207</v>
      </c>
      <c r="X13" s="80">
        <f t="shared" si="5"/>
        <v>73.40352287933635</v>
      </c>
      <c r="Y13" s="80">
        <f t="shared" si="6"/>
        <v>70.289408418367984</v>
      </c>
      <c r="Z13" s="80">
        <f t="shared" si="7"/>
        <v>93.992724508922748</v>
      </c>
      <c r="AA13" s="80">
        <f t="shared" si="8"/>
        <v>180.92339287801252</v>
      </c>
      <c r="AB13" s="80">
        <f t="shared" si="9"/>
        <v>106.17890486314303</v>
      </c>
      <c r="AC13" s="81">
        <f t="shared" si="10"/>
        <v>131.22850542858393</v>
      </c>
      <c r="AD13" s="80">
        <f t="shared" si="14"/>
        <v>75.013006409489776</v>
      </c>
      <c r="AE13" s="80">
        <f t="shared" si="11"/>
        <v>129.21796044610562</v>
      </c>
      <c r="AF13" s="226">
        <f t="shared" si="12"/>
        <v>196.61724613971526</v>
      </c>
      <c r="AG13" s="211">
        <f t="shared" si="13"/>
        <v>66.836084760099808</v>
      </c>
    </row>
    <row r="14" spans="1:131" ht="22.05" customHeight="1">
      <c r="A14" s="171">
        <v>1201</v>
      </c>
      <c r="B14" s="173" t="str">
        <f>IF('1'!$A$1=1,D14,F14)</f>
        <v>соєві боби</v>
      </c>
      <c r="C14" s="236">
        <v>1201</v>
      </c>
      <c r="D14" s="239" t="s">
        <v>152</v>
      </c>
      <c r="E14" s="238">
        <v>1201</v>
      </c>
      <c r="F14" s="239" t="s">
        <v>159</v>
      </c>
      <c r="G14" s="83">
        <v>69.938261350000005</v>
      </c>
      <c r="H14" s="84">
        <v>204.52637774999999</v>
      </c>
      <c r="I14" s="84">
        <v>470.79795363999995</v>
      </c>
      <c r="J14" s="84">
        <v>376.84090130999999</v>
      </c>
      <c r="K14" s="84">
        <v>272.40431745000001</v>
      </c>
      <c r="L14" s="84">
        <v>124.28015229</v>
      </c>
      <c r="M14" s="84">
        <v>141.09147608000001</v>
      </c>
      <c r="N14" s="84">
        <v>309.30945685</v>
      </c>
      <c r="O14" s="84">
        <v>200.00078418999999</v>
      </c>
      <c r="P14" s="84">
        <v>248.41663890000001</v>
      </c>
      <c r="Q14" s="84">
        <v>198.78163923</v>
      </c>
      <c r="R14" s="84">
        <v>241.43956566000003</v>
      </c>
      <c r="S14" s="84">
        <v>467.15794079000005</v>
      </c>
      <c r="T14" s="84">
        <v>569.79767964999996</v>
      </c>
      <c r="U14" s="81">
        <f t="shared" ref="U14:U16" si="25">H14/G14*100</f>
        <v>292.43846472886327</v>
      </c>
      <c r="V14" s="80">
        <f t="shared" ref="V14:V16" si="26">I14/H14*100</f>
        <v>230.18935690313421</v>
      </c>
      <c r="W14" s="80">
        <f t="shared" ref="W14:W16" si="27">J14/I14*100</f>
        <v>80.043020237542265</v>
      </c>
      <c r="X14" s="80">
        <f t="shared" ref="X14:X16" si="28">K14/J14*100</f>
        <v>72.286292836857569</v>
      </c>
      <c r="Y14" s="80">
        <f t="shared" ref="Y14:Y16" si="29">L14/K14*100</f>
        <v>45.62341502271223</v>
      </c>
      <c r="Z14" s="80">
        <f t="shared" ref="Z14:Z16" si="30">M14/L14*100</f>
        <v>113.52695782893139</v>
      </c>
      <c r="AA14" s="80">
        <f t="shared" ref="AA14:AA16" si="31">N14/M14*100</f>
        <v>219.22618250490135</v>
      </c>
      <c r="AB14" s="80">
        <f t="shared" ref="AB14:AB16" si="32">O14/N14*100</f>
        <v>64.660416861095399</v>
      </c>
      <c r="AC14" s="81">
        <f t="shared" ref="AC14:AC16" si="33">P14/O14*100</f>
        <v>124.20783243729943</v>
      </c>
      <c r="AD14" s="80">
        <f t="shared" ref="AD14:AD16" si="34">Q14/P14*100</f>
        <v>80.01945445772634</v>
      </c>
      <c r="AE14" s="80">
        <f t="shared" si="11"/>
        <v>121.45969144597039</v>
      </c>
      <c r="AF14" s="226">
        <f t="shared" si="12"/>
        <v>193.48856079697438</v>
      </c>
      <c r="AG14" s="211">
        <f t="shared" si="13"/>
        <v>121.97110011368493</v>
      </c>
    </row>
    <row r="15" spans="1:131" ht="22.05" customHeight="1">
      <c r="A15" s="171">
        <v>1205</v>
      </c>
      <c r="B15" s="173" t="str">
        <f>IF('1'!$A$1=1,D15,F15)</f>
        <v>насіння свиріпи або ріпаку</v>
      </c>
      <c r="C15" s="236">
        <v>1205</v>
      </c>
      <c r="D15" s="239" t="s">
        <v>153</v>
      </c>
      <c r="E15" s="238">
        <v>1205</v>
      </c>
      <c r="F15" s="239" t="s">
        <v>160</v>
      </c>
      <c r="G15" s="83">
        <v>537.85336981</v>
      </c>
      <c r="H15" s="84">
        <v>584.49373659999992</v>
      </c>
      <c r="I15" s="84">
        <v>670.47451959</v>
      </c>
      <c r="J15" s="84">
        <v>819.69473723999999</v>
      </c>
      <c r="K15" s="84">
        <v>578.33016090000001</v>
      </c>
      <c r="L15" s="84">
        <v>452.22509480000002</v>
      </c>
      <c r="M15" s="84">
        <v>361.96749389999997</v>
      </c>
      <c r="N15" s="84">
        <v>717.97492205000003</v>
      </c>
      <c r="O15" s="84">
        <v>893.31114033999984</v>
      </c>
      <c r="P15" s="84">
        <v>1206.9404157399999</v>
      </c>
      <c r="Q15" s="84">
        <v>840.34136884999998</v>
      </c>
      <c r="R15" s="84">
        <v>1147.51108716</v>
      </c>
      <c r="S15" s="84">
        <v>1370.62334859</v>
      </c>
      <c r="T15" s="84">
        <v>1076.4936051999998</v>
      </c>
      <c r="U15" s="81">
        <f t="shared" si="25"/>
        <v>108.67157656862425</v>
      </c>
      <c r="V15" s="80">
        <f t="shared" si="26"/>
        <v>114.71030014626851</v>
      </c>
      <c r="W15" s="80">
        <f t="shared" si="27"/>
        <v>122.25591178934722</v>
      </c>
      <c r="X15" s="80">
        <f t="shared" si="28"/>
        <v>70.554333781292726</v>
      </c>
      <c r="Y15" s="80">
        <f t="shared" si="29"/>
        <v>78.194969824199603</v>
      </c>
      <c r="Z15" s="80">
        <f t="shared" si="30"/>
        <v>80.041443533796553</v>
      </c>
      <c r="AA15" s="80">
        <f t="shared" si="31"/>
        <v>198.35342514163813</v>
      </c>
      <c r="AB15" s="80">
        <f t="shared" si="32"/>
        <v>124.42093907533295</v>
      </c>
      <c r="AC15" s="81">
        <f t="shared" si="33"/>
        <v>135.1086269091675</v>
      </c>
      <c r="AD15" s="80">
        <f t="shared" si="34"/>
        <v>69.625754336411831</v>
      </c>
      <c r="AE15" s="80">
        <f t="shared" si="11"/>
        <v>136.55296879295128</v>
      </c>
      <c r="AF15" s="226">
        <f t="shared" si="12"/>
        <v>119.44314646947643</v>
      </c>
      <c r="AG15" s="211">
        <f t="shared" si="13"/>
        <v>78.540439742794405</v>
      </c>
    </row>
    <row r="16" spans="1:131" ht="33" customHeight="1">
      <c r="A16" s="171">
        <v>1206</v>
      </c>
      <c r="B16" s="173" t="str">
        <f>IF('1'!$A$1=1,D16,F16)</f>
        <v>насiння соняшнику, подрiбнене або неподрiбнене</v>
      </c>
      <c r="C16" s="236">
        <v>1206</v>
      </c>
      <c r="D16" s="239" t="s">
        <v>180</v>
      </c>
      <c r="E16" s="238">
        <v>1206</v>
      </c>
      <c r="F16" s="239" t="s">
        <v>181</v>
      </c>
      <c r="G16" s="83">
        <v>40.31957732</v>
      </c>
      <c r="H16" s="84">
        <v>78.122638469999998</v>
      </c>
      <c r="I16" s="84">
        <v>30.997481100000002</v>
      </c>
      <c r="J16" s="84">
        <v>11</v>
      </c>
      <c r="K16" s="84">
        <v>17</v>
      </c>
      <c r="L16" s="84">
        <v>15</v>
      </c>
      <c r="M16" s="84">
        <v>50.26091856</v>
      </c>
      <c r="N16" s="84">
        <v>18</v>
      </c>
      <c r="O16" s="84">
        <v>14</v>
      </c>
      <c r="P16" s="84">
        <v>15</v>
      </c>
      <c r="Q16" s="84">
        <v>48</v>
      </c>
      <c r="R16" s="84">
        <v>16</v>
      </c>
      <c r="S16" s="84">
        <v>989.80843530000004</v>
      </c>
      <c r="T16" s="84">
        <v>222.33575170999998</v>
      </c>
      <c r="U16" s="81">
        <f t="shared" si="25"/>
        <v>193.75857502168873</v>
      </c>
      <c r="V16" s="80">
        <f t="shared" si="26"/>
        <v>39.677975177327625</v>
      </c>
      <c r="W16" s="80">
        <f t="shared" si="27"/>
        <v>35.486754438250145</v>
      </c>
      <c r="X16" s="80">
        <f t="shared" si="28"/>
        <v>154.54545454545453</v>
      </c>
      <c r="Y16" s="80">
        <f t="shared" si="29"/>
        <v>88.235294117647058</v>
      </c>
      <c r="Z16" s="80">
        <f t="shared" si="30"/>
        <v>335.07279040000003</v>
      </c>
      <c r="AA16" s="80">
        <f t="shared" si="31"/>
        <v>35.813113877956951</v>
      </c>
      <c r="AB16" s="80">
        <f t="shared" si="32"/>
        <v>77.777777777777786</v>
      </c>
      <c r="AC16" s="81">
        <f t="shared" si="33"/>
        <v>107.14285714285714</v>
      </c>
      <c r="AD16" s="80">
        <f t="shared" si="34"/>
        <v>320</v>
      </c>
      <c r="AE16" s="80">
        <f t="shared" si="11"/>
        <v>33.333333333333329</v>
      </c>
      <c r="AF16" s="227" t="str">
        <f>IF('1'!$A$1=1,CI12,CJ12)</f>
        <v>у 62 р.б.</v>
      </c>
      <c r="AG16" s="211">
        <f t="shared" si="13"/>
        <v>22.462503225951238</v>
      </c>
    </row>
    <row r="17" spans="1:33" ht="33" customHeight="1">
      <c r="A17" s="199">
        <v>15</v>
      </c>
      <c r="B17" s="85" t="str">
        <f>IF('1'!$A$1=1,D17,F17)</f>
        <v>жири та олія тваринного або рослинного походження</v>
      </c>
      <c r="C17" s="176">
        <v>15</v>
      </c>
      <c r="D17" s="177" t="s">
        <v>33</v>
      </c>
      <c r="E17" s="176">
        <v>15</v>
      </c>
      <c r="F17" s="177" t="s">
        <v>101</v>
      </c>
      <c r="G17" s="83">
        <v>564.65944379999996</v>
      </c>
      <c r="H17" s="84">
        <v>634.10611637</v>
      </c>
      <c r="I17" s="84">
        <v>764.68535582999993</v>
      </c>
      <c r="J17" s="84">
        <v>439.62376502000001</v>
      </c>
      <c r="K17" s="84">
        <v>722.9485546200001</v>
      </c>
      <c r="L17" s="84">
        <v>615.51513353000007</v>
      </c>
      <c r="M17" s="84">
        <v>1149.3743399300001</v>
      </c>
      <c r="N17" s="84">
        <v>1387.7308820099997</v>
      </c>
      <c r="O17" s="84">
        <v>1058.5182488100002</v>
      </c>
      <c r="P17" s="84">
        <v>1463.6283944099998</v>
      </c>
      <c r="Q17" s="84">
        <v>1746.09120723</v>
      </c>
      <c r="R17" s="84">
        <v>2362.5545849700002</v>
      </c>
      <c r="S17" s="84">
        <v>3057.6823626100004</v>
      </c>
      <c r="T17" s="84">
        <v>2981.5160179300001</v>
      </c>
      <c r="U17" s="81">
        <f t="shared" si="2"/>
        <v>112.29885966355992</v>
      </c>
      <c r="V17" s="80">
        <f t="shared" si="3"/>
        <v>120.59264783748074</v>
      </c>
      <c r="W17" s="80">
        <f t="shared" si="4"/>
        <v>57.490804769345473</v>
      </c>
      <c r="X17" s="80">
        <f t="shared" si="5"/>
        <v>164.44710503471319</v>
      </c>
      <c r="Y17" s="80">
        <f t="shared" si="6"/>
        <v>85.139548256449629</v>
      </c>
      <c r="Z17" s="80">
        <f t="shared" si="7"/>
        <v>186.73372551188132</v>
      </c>
      <c r="AA17" s="80">
        <f t="shared" si="8"/>
        <v>120.73793835475013</v>
      </c>
      <c r="AB17" s="80">
        <f t="shared" si="9"/>
        <v>76.276910929360781</v>
      </c>
      <c r="AC17" s="81">
        <f>P17/O17*100</f>
        <v>138.27143708249054</v>
      </c>
      <c r="AD17" s="80">
        <f t="shared" si="14"/>
        <v>119.29880657541241</v>
      </c>
      <c r="AE17" s="80">
        <f t="shared" si="11"/>
        <v>135.30533658192795</v>
      </c>
      <c r="AF17" s="226">
        <f t="shared" si="12"/>
        <v>129.42271819081915</v>
      </c>
      <c r="AG17" s="211">
        <f t="shared" si="13"/>
        <v>97.509017103562527</v>
      </c>
    </row>
    <row r="18" spans="1:33" ht="22.2" customHeight="1">
      <c r="A18" s="170">
        <v>1512</v>
      </c>
      <c r="B18" s="173" t="str">
        <f>IF('1'!$A$1=1,D18,F18)</f>
        <v>олія соняшникова та інш.</v>
      </c>
      <c r="C18" s="236">
        <v>1512</v>
      </c>
      <c r="D18" s="239" t="s">
        <v>154</v>
      </c>
      <c r="E18" s="238">
        <v>1512</v>
      </c>
      <c r="F18" s="239" t="s">
        <v>161</v>
      </c>
      <c r="G18" s="83">
        <v>529.86799674999997</v>
      </c>
      <c r="H18" s="84">
        <v>586.33651634</v>
      </c>
      <c r="I18" s="84">
        <v>710.33539129999997</v>
      </c>
      <c r="J18" s="84">
        <v>356.86624158000001</v>
      </c>
      <c r="K18" s="84">
        <v>609.10950846000003</v>
      </c>
      <c r="L18" s="84">
        <v>509.11413528999998</v>
      </c>
      <c r="M18" s="84">
        <v>1022.1201624400001</v>
      </c>
      <c r="N18" s="84">
        <v>1247.78023306</v>
      </c>
      <c r="O18" s="84">
        <v>921.84288171999992</v>
      </c>
      <c r="P18" s="84">
        <v>1301.25779074</v>
      </c>
      <c r="Q18" s="84">
        <v>1539.3923194700001</v>
      </c>
      <c r="R18" s="84">
        <v>1910.2768249999999</v>
      </c>
      <c r="S18" s="84">
        <v>2662.0206468699998</v>
      </c>
      <c r="T18" s="84">
        <v>2547.6340943099999</v>
      </c>
      <c r="U18" s="81">
        <f t="shared" ref="U18" si="35">H18/G18*100</f>
        <v>110.65709194296609</v>
      </c>
      <c r="V18" s="80">
        <f t="shared" ref="V18" si="36">I18/H18*100</f>
        <v>121.14807307824174</v>
      </c>
      <c r="W18" s="80">
        <f t="shared" ref="W18" si="37">J18/I18*100</f>
        <v>50.239118865651818</v>
      </c>
      <c r="X18" s="80">
        <f t="shared" ref="X18" si="38">K18/J18*100</f>
        <v>170.68286026809676</v>
      </c>
      <c r="Y18" s="80">
        <f t="shared" ref="Y18" si="39">L18/K18*100</f>
        <v>83.583350484411838</v>
      </c>
      <c r="Z18" s="80">
        <f t="shared" ref="Z18" si="40">M18/L18*100</f>
        <v>200.76444388207432</v>
      </c>
      <c r="AA18" s="80">
        <f t="shared" ref="AA18" si="41">N18/M18*100</f>
        <v>122.07764594735175</v>
      </c>
      <c r="AB18" s="80">
        <f t="shared" ref="AB18" si="42">O18/N18*100</f>
        <v>73.878625201435838</v>
      </c>
      <c r="AC18" s="81">
        <f>P18/O18*100</f>
        <v>141.15830544919729</v>
      </c>
      <c r="AD18" s="80">
        <f t="shared" ref="AD18" si="43">Q18/P18*100</f>
        <v>118.3003345243818</v>
      </c>
      <c r="AE18" s="80">
        <f t="shared" si="11"/>
        <v>124.09291646054803</v>
      </c>
      <c r="AF18" s="226">
        <f t="shared" si="12"/>
        <v>139.35261172788401</v>
      </c>
      <c r="AG18" s="211">
        <f>T18/S18*100</f>
        <v>95.703017829914444</v>
      </c>
    </row>
    <row r="19" spans="1:33" ht="22.05" customHeight="1">
      <c r="A19" s="199">
        <v>20</v>
      </c>
      <c r="B19" s="85" t="str">
        <f>IF('1'!$A$1=1,D19,F19)</f>
        <v xml:space="preserve">продукти переробки овочів, плодів </v>
      </c>
      <c r="C19" s="176">
        <v>20</v>
      </c>
      <c r="D19" s="177" t="s">
        <v>42</v>
      </c>
      <c r="E19" s="176">
        <v>20</v>
      </c>
      <c r="F19" s="177" t="s">
        <v>102</v>
      </c>
      <c r="G19" s="83">
        <v>31.39192714</v>
      </c>
      <c r="H19" s="84">
        <v>19.58884493</v>
      </c>
      <c r="I19" s="84">
        <v>87.798215569999996</v>
      </c>
      <c r="J19" s="84">
        <v>160.92345251</v>
      </c>
      <c r="K19" s="84">
        <v>157.04701470999998</v>
      </c>
      <c r="L19" s="84">
        <v>114.00259081000002</v>
      </c>
      <c r="M19" s="84">
        <v>77.819736199999994</v>
      </c>
      <c r="N19" s="84">
        <v>108.45616159000001</v>
      </c>
      <c r="O19" s="84">
        <v>95.452225799999994</v>
      </c>
      <c r="P19" s="84">
        <v>88.815832459999996</v>
      </c>
      <c r="Q19" s="84">
        <v>101.23406044000001</v>
      </c>
      <c r="R19" s="84">
        <v>87.989185899999995</v>
      </c>
      <c r="S19" s="84">
        <v>114.51830662</v>
      </c>
      <c r="T19" s="84">
        <v>115.65091144</v>
      </c>
      <c r="U19" s="81">
        <f t="shared" si="2"/>
        <v>62.400899577266287</v>
      </c>
      <c r="V19" s="80">
        <f t="shared" si="3"/>
        <v>448.20516923659159</v>
      </c>
      <c r="W19" s="80">
        <f t="shared" si="4"/>
        <v>183.28783958222763</v>
      </c>
      <c r="X19" s="80">
        <f t="shared" si="5"/>
        <v>97.591129360240942</v>
      </c>
      <c r="Y19" s="80">
        <f t="shared" si="6"/>
        <v>72.591377187598894</v>
      </c>
      <c r="Z19" s="80">
        <f t="shared" si="7"/>
        <v>68.261375155672198</v>
      </c>
      <c r="AA19" s="80">
        <f t="shared" si="8"/>
        <v>139.36845186838352</v>
      </c>
      <c r="AB19" s="80">
        <f t="shared" si="9"/>
        <v>88.009961260514473</v>
      </c>
      <c r="AC19" s="81">
        <f t="shared" si="10"/>
        <v>93.047418973859067</v>
      </c>
      <c r="AD19" s="80">
        <f t="shared" si="14"/>
        <v>113.98199806953654</v>
      </c>
      <c r="AE19" s="80">
        <f>R19/Q19*100</f>
        <v>86.916582736647158</v>
      </c>
      <c r="AF19" s="226">
        <f t="shared" si="12"/>
        <v>130.15043320226926</v>
      </c>
      <c r="AG19" s="211">
        <f t="shared" si="13"/>
        <v>100.98901638823412</v>
      </c>
    </row>
    <row r="20" spans="1:33" ht="33" customHeight="1">
      <c r="A20" s="199">
        <v>23</v>
      </c>
      <c r="B20" s="85" t="str">
        <f>IF('1'!$A$1=1,D20,F20)</f>
        <v>залишки і відходи харчової промисловості</v>
      </c>
      <c r="C20" s="176">
        <v>23</v>
      </c>
      <c r="D20" s="177" t="s">
        <v>13</v>
      </c>
      <c r="E20" s="176">
        <v>23</v>
      </c>
      <c r="F20" s="177" t="s">
        <v>103</v>
      </c>
      <c r="G20" s="83">
        <v>180.79709087000001</v>
      </c>
      <c r="H20" s="84">
        <v>269.68653972999999</v>
      </c>
      <c r="I20" s="84">
        <v>495.00542681999997</v>
      </c>
      <c r="J20" s="84">
        <v>455.60777829000006</v>
      </c>
      <c r="K20" s="84">
        <v>558.35492838000005</v>
      </c>
      <c r="L20" s="84">
        <v>458.788434</v>
      </c>
      <c r="M20" s="84">
        <v>419.68364463</v>
      </c>
      <c r="N20" s="84">
        <v>476.09143504999997</v>
      </c>
      <c r="O20" s="84">
        <v>502.16373622999998</v>
      </c>
      <c r="P20" s="84">
        <v>504.64972938</v>
      </c>
      <c r="Q20" s="84">
        <v>457.65334644999996</v>
      </c>
      <c r="R20" s="84">
        <v>472.91939124999999</v>
      </c>
      <c r="S20" s="84">
        <v>513.96130603000006</v>
      </c>
      <c r="T20" s="84">
        <v>800.91611427999999</v>
      </c>
      <c r="U20" s="81">
        <f t="shared" si="2"/>
        <v>149.1653092603768</v>
      </c>
      <c r="V20" s="80">
        <f t="shared" si="3"/>
        <v>183.54843638676991</v>
      </c>
      <c r="W20" s="80">
        <f t="shared" si="4"/>
        <v>92.040966341905133</v>
      </c>
      <c r="X20" s="80">
        <f t="shared" si="5"/>
        <v>122.55166724230071</v>
      </c>
      <c r="Y20" s="80">
        <f t="shared" si="6"/>
        <v>82.16788474154238</v>
      </c>
      <c r="Z20" s="80">
        <f t="shared" si="7"/>
        <v>91.476509329352453</v>
      </c>
      <c r="AA20" s="80">
        <f t="shared" si="8"/>
        <v>113.44055007664882</v>
      </c>
      <c r="AB20" s="80">
        <f t="shared" si="9"/>
        <v>105.47632224832229</v>
      </c>
      <c r="AC20" s="81">
        <f t="shared" si="10"/>
        <v>100.49505628754949</v>
      </c>
      <c r="AD20" s="80">
        <f t="shared" si="14"/>
        <v>90.687326239580344</v>
      </c>
      <c r="AE20" s="80">
        <f t="shared" si="11"/>
        <v>103.33572231437138</v>
      </c>
      <c r="AF20" s="226">
        <f t="shared" si="12"/>
        <v>108.67841656302566</v>
      </c>
      <c r="AG20" s="211">
        <f t="shared" si="13"/>
        <v>155.83198674361884</v>
      </c>
    </row>
    <row r="21" spans="1:33" ht="34.049999999999997" customHeight="1">
      <c r="A21" s="76"/>
      <c r="B21" s="82" t="str">
        <f>IF('1'!$A$1=1,D21,F21)</f>
        <v>Мінеральні продукти</v>
      </c>
      <c r="C21" s="232"/>
      <c r="D21" s="179" t="s">
        <v>2</v>
      </c>
      <c r="E21" s="232"/>
      <c r="F21" s="179" t="s">
        <v>104</v>
      </c>
      <c r="G21" s="78">
        <v>2238.3758769799997</v>
      </c>
      <c r="H21" s="79">
        <v>3288.9620781200001</v>
      </c>
      <c r="I21" s="79">
        <v>2753.3204287099998</v>
      </c>
      <c r="J21" s="79">
        <v>2704.8396776899999</v>
      </c>
      <c r="K21" s="79">
        <v>2520.9914423299997</v>
      </c>
      <c r="L21" s="79">
        <v>1278.7445758399999</v>
      </c>
      <c r="M21" s="79">
        <v>1290.81839296</v>
      </c>
      <c r="N21" s="79">
        <v>2062.56389644</v>
      </c>
      <c r="O21" s="79">
        <v>2447.8687233299997</v>
      </c>
      <c r="P21" s="79">
        <v>2409.3988099000003</v>
      </c>
      <c r="Q21" s="79">
        <v>1865.28804038</v>
      </c>
      <c r="R21" s="79">
        <v>3566.9075781199999</v>
      </c>
      <c r="S21" s="79">
        <v>3297.7865565100001</v>
      </c>
      <c r="T21" s="79">
        <v>1938.6412033800002</v>
      </c>
      <c r="U21" s="81">
        <f t="shared" si="2"/>
        <v>146.9352002916259</v>
      </c>
      <c r="V21" s="80">
        <f t="shared" si="3"/>
        <v>83.7139609187535</v>
      </c>
      <c r="W21" s="80">
        <f t="shared" si="4"/>
        <v>98.239189652084406</v>
      </c>
      <c r="X21" s="80">
        <f t="shared" si="5"/>
        <v>93.202989556962905</v>
      </c>
      <c r="Y21" s="80">
        <f t="shared" si="6"/>
        <v>50.723876105590179</v>
      </c>
      <c r="Z21" s="80">
        <f t="shared" si="7"/>
        <v>100.94419302713904</v>
      </c>
      <c r="AA21" s="80">
        <f t="shared" si="8"/>
        <v>159.78730297685763</v>
      </c>
      <c r="AB21" s="80">
        <f>O21/N21*100</f>
        <v>118.68086741724892</v>
      </c>
      <c r="AC21" s="81">
        <f t="shared" si="10"/>
        <v>98.42843233122133</v>
      </c>
      <c r="AD21" s="80">
        <f t="shared" si="14"/>
        <v>77.417156209910175</v>
      </c>
      <c r="AE21" s="80">
        <f t="shared" si="11"/>
        <v>191.22556414361307</v>
      </c>
      <c r="AF21" s="226">
        <f t="shared" si="12"/>
        <v>92.455060420941876</v>
      </c>
      <c r="AG21" s="211">
        <f t="shared" si="13"/>
        <v>58.786133370366947</v>
      </c>
    </row>
    <row r="22" spans="1:33" ht="22.05" customHeight="1">
      <c r="A22" s="213">
        <v>2601</v>
      </c>
      <c r="B22" s="77" t="str">
        <f>IF('1'!$A$1=1,D22,F22)</f>
        <v>руди та концентрати залізні</v>
      </c>
      <c r="C22" s="176">
        <v>2601</v>
      </c>
      <c r="D22" s="233" t="s">
        <v>14</v>
      </c>
      <c r="E22" s="176">
        <v>2601</v>
      </c>
      <c r="F22" s="233" t="s">
        <v>121</v>
      </c>
      <c r="G22" s="83">
        <v>1373.6730576900002</v>
      </c>
      <c r="H22" s="84">
        <v>1838.3370217200002</v>
      </c>
      <c r="I22" s="84">
        <v>1569.550487</v>
      </c>
      <c r="J22" s="84">
        <v>1664.7015344399999</v>
      </c>
      <c r="K22" s="84">
        <v>1498.3827095699999</v>
      </c>
      <c r="L22" s="84">
        <v>902.50226139000006</v>
      </c>
      <c r="M22" s="84">
        <v>927.68753233999996</v>
      </c>
      <c r="N22" s="84">
        <v>1492.3615225999999</v>
      </c>
      <c r="O22" s="84">
        <v>1746.3539034</v>
      </c>
      <c r="P22" s="84">
        <v>1704.6459751</v>
      </c>
      <c r="Q22" s="84">
        <v>1395.8054172699999</v>
      </c>
      <c r="R22" s="84">
        <v>2946.6405921199998</v>
      </c>
      <c r="S22" s="84">
        <v>2256.8802369100003</v>
      </c>
      <c r="T22" s="84">
        <v>1607.6892240699999</v>
      </c>
      <c r="U22" s="81">
        <f t="shared" si="2"/>
        <v>133.82638695785369</v>
      </c>
      <c r="V22" s="80">
        <f t="shared" si="3"/>
        <v>85.378821644547216</v>
      </c>
      <c r="W22" s="80">
        <f t="shared" si="4"/>
        <v>106.06231199493743</v>
      </c>
      <c r="X22" s="80">
        <f t="shared" si="5"/>
        <v>90.009090432781448</v>
      </c>
      <c r="Y22" s="80">
        <f t="shared" si="6"/>
        <v>60.231758924193457</v>
      </c>
      <c r="Z22" s="80">
        <f t="shared" si="7"/>
        <v>102.790604747207</v>
      </c>
      <c r="AA22" s="80">
        <f t="shared" si="8"/>
        <v>160.86898557703645</v>
      </c>
      <c r="AB22" s="80">
        <f t="shared" si="9"/>
        <v>117.01949406719447</v>
      </c>
      <c r="AC22" s="81">
        <f t="shared" si="10"/>
        <v>97.611713856006034</v>
      </c>
      <c r="AD22" s="80">
        <f>Q22/P22*100</f>
        <v>81.882422371490804</v>
      </c>
      <c r="AE22" s="80">
        <f t="shared" si="11"/>
        <v>211.10683163010043</v>
      </c>
      <c r="AF22" s="226">
        <f t="shared" si="12"/>
        <v>76.591636012393963</v>
      </c>
      <c r="AG22" s="211">
        <f t="shared" si="13"/>
        <v>71.235026022965314</v>
      </c>
    </row>
    <row r="23" spans="1:33" ht="22.05" customHeight="1">
      <c r="A23" s="213">
        <v>2701</v>
      </c>
      <c r="B23" s="85" t="str">
        <f>IF('1'!$A$1=1,D23,F23)</f>
        <v>вугілля кам'яне, антрацит, брикети</v>
      </c>
      <c r="C23" s="176">
        <v>2701</v>
      </c>
      <c r="D23" s="177" t="s">
        <v>34</v>
      </c>
      <c r="E23" s="176">
        <v>2701</v>
      </c>
      <c r="F23" s="177" t="s">
        <v>105</v>
      </c>
      <c r="G23" s="83">
        <v>327.10753190999998</v>
      </c>
      <c r="H23" s="84">
        <v>457.77305276999999</v>
      </c>
      <c r="I23" s="84">
        <v>338.31222588000003</v>
      </c>
      <c r="J23" s="84">
        <v>312.05238438000003</v>
      </c>
      <c r="K23" s="84">
        <v>199.14216721000003</v>
      </c>
      <c r="L23" s="84">
        <v>44.607740540000002</v>
      </c>
      <c r="M23" s="84">
        <v>28.473213220000002</v>
      </c>
      <c r="N23" s="84">
        <v>44.289250899999999</v>
      </c>
      <c r="O23" s="84">
        <v>3.3139592500000004</v>
      </c>
      <c r="P23" s="84">
        <v>0</v>
      </c>
      <c r="Q23" s="84">
        <v>0</v>
      </c>
      <c r="R23" s="84">
        <v>1</v>
      </c>
      <c r="S23" s="187">
        <v>215.38121286000001</v>
      </c>
      <c r="T23" s="187">
        <v>108.21829287999999</v>
      </c>
      <c r="U23" s="81">
        <f t="shared" si="2"/>
        <v>139.94573897367525</v>
      </c>
      <c r="V23" s="80">
        <f t="shared" si="3"/>
        <v>73.903918946923909</v>
      </c>
      <c r="W23" s="80">
        <f t="shared" si="4"/>
        <v>92.237986247261887</v>
      </c>
      <c r="X23" s="80">
        <f t="shared" si="5"/>
        <v>63.816902923419349</v>
      </c>
      <c r="Y23" s="80">
        <f t="shared" si="6"/>
        <v>22.399947316511881</v>
      </c>
      <c r="Z23" s="80">
        <f t="shared" si="7"/>
        <v>63.830207213629031</v>
      </c>
      <c r="AA23" s="80">
        <f>N23/M23*100</f>
        <v>155.54707702919382</v>
      </c>
      <c r="AB23" s="80">
        <f>O23/N23*100</f>
        <v>7.4825362422194424</v>
      </c>
      <c r="AC23" s="81">
        <f>P23/O23*100</f>
        <v>0</v>
      </c>
      <c r="AD23" s="80" t="s">
        <v>31</v>
      </c>
      <c r="AE23" s="80" t="s">
        <v>31</v>
      </c>
      <c r="AF23" s="227" t="s">
        <v>31</v>
      </c>
      <c r="AG23" s="211">
        <f>T23/S23*100</f>
        <v>50.245001150747072</v>
      </c>
    </row>
    <row r="24" spans="1:33" ht="33" customHeight="1">
      <c r="A24" s="213">
        <v>2710</v>
      </c>
      <c r="B24" s="85" t="str">
        <f>IF('1'!$A$1=1,D24,F24)</f>
        <v>нафта або нафтопродукти, крім сирих</v>
      </c>
      <c r="C24" s="176">
        <v>2710</v>
      </c>
      <c r="D24" s="177" t="s">
        <v>39</v>
      </c>
      <c r="E24" s="176">
        <v>2710</v>
      </c>
      <c r="F24" s="177" t="s">
        <v>106</v>
      </c>
      <c r="G24" s="83">
        <v>263.04944711999997</v>
      </c>
      <c r="H24" s="84">
        <v>492.10087892000001</v>
      </c>
      <c r="I24" s="84">
        <v>288.63403982999995</v>
      </c>
      <c r="J24" s="84">
        <v>203.12075216</v>
      </c>
      <c r="K24" s="84">
        <v>309.11768340999998</v>
      </c>
      <c r="L24" s="84">
        <v>71.720196270000002</v>
      </c>
      <c r="M24" s="84">
        <v>60.249989369999994</v>
      </c>
      <c r="N24" s="84">
        <v>139.2123703</v>
      </c>
      <c r="O24" s="84">
        <v>189.81801576999999</v>
      </c>
      <c r="P24" s="84">
        <v>203.98242634000002</v>
      </c>
      <c r="Q24" s="84">
        <v>81.021681279999996</v>
      </c>
      <c r="R24" s="84">
        <v>104.95763716</v>
      </c>
      <c r="S24" s="84">
        <v>29.742773450000001</v>
      </c>
      <c r="T24" s="84">
        <v>11.595147239999999</v>
      </c>
      <c r="U24" s="81">
        <f t="shared" si="2"/>
        <v>187.07542795005745</v>
      </c>
      <c r="V24" s="80">
        <f t="shared" si="3"/>
        <v>58.653429041512176</v>
      </c>
      <c r="W24" s="80">
        <f t="shared" si="4"/>
        <v>70.373110628127691</v>
      </c>
      <c r="X24" s="80">
        <f t="shared" si="5"/>
        <v>152.18419591441119</v>
      </c>
      <c r="Y24" s="80">
        <f t="shared" si="6"/>
        <v>23.201583124855887</v>
      </c>
      <c r="Z24" s="80">
        <f t="shared" si="7"/>
        <v>84.007005701965838</v>
      </c>
      <c r="AA24" s="80">
        <f t="shared" si="8"/>
        <v>231.05791678250051</v>
      </c>
      <c r="AB24" s="80">
        <f t="shared" si="9"/>
        <v>136.35139992297076</v>
      </c>
      <c r="AC24" s="81">
        <f>P24/O24*100</f>
        <v>107.46210021874998</v>
      </c>
      <c r="AD24" s="80">
        <f t="shared" si="14"/>
        <v>39.719932120501504</v>
      </c>
      <c r="AE24" s="80">
        <f t="shared" si="11"/>
        <v>129.54265512866928</v>
      </c>
      <c r="AF24" s="226">
        <f t="shared" si="12"/>
        <v>28.337883983286883</v>
      </c>
      <c r="AG24" s="211">
        <f t="shared" si="13"/>
        <v>38.984754597591163</v>
      </c>
    </row>
    <row r="25" spans="1:33" ht="22.2" customHeight="1">
      <c r="A25" s="213">
        <v>2716</v>
      </c>
      <c r="B25" s="85" t="str">
        <f>IF('1'!$A$1=1,D25,F25)</f>
        <v>електроенергія</v>
      </c>
      <c r="C25" s="176">
        <v>2716</v>
      </c>
      <c r="D25" s="177" t="s">
        <v>15</v>
      </c>
      <c r="E25" s="176">
        <v>2716</v>
      </c>
      <c r="F25" s="177" t="s">
        <v>107</v>
      </c>
      <c r="G25" s="83">
        <v>71.81950384000001</v>
      </c>
      <c r="H25" s="84">
        <v>236.61936522000002</v>
      </c>
      <c r="I25" s="84">
        <v>315.32839703000002</v>
      </c>
      <c r="J25" s="84">
        <v>287.90969752000001</v>
      </c>
      <c r="K25" s="84">
        <v>270.47543261999999</v>
      </c>
      <c r="L25" s="84">
        <v>148.38947153999999</v>
      </c>
      <c r="M25" s="84">
        <v>151.71262227</v>
      </c>
      <c r="N25" s="84">
        <v>181.46962891999999</v>
      </c>
      <c r="O25" s="84">
        <v>278.79858145999998</v>
      </c>
      <c r="P25" s="84">
        <v>336.99333180000002</v>
      </c>
      <c r="Q25" s="84">
        <v>265.80317609000002</v>
      </c>
      <c r="R25" s="84">
        <v>248.64610978999997</v>
      </c>
      <c r="S25" s="84">
        <v>534.86601112000005</v>
      </c>
      <c r="T25" s="84">
        <v>77.817872190000003</v>
      </c>
      <c r="U25" s="81">
        <f t="shared" si="2"/>
        <v>329.46393746626586</v>
      </c>
      <c r="V25" s="80">
        <f t="shared" si="3"/>
        <v>133.26398569991059</v>
      </c>
      <c r="W25" s="80">
        <f t="shared" si="4"/>
        <v>91.304716045795459</v>
      </c>
      <c r="X25" s="80">
        <f t="shared" si="5"/>
        <v>93.944537106538789</v>
      </c>
      <c r="Y25" s="80">
        <f t="shared" si="6"/>
        <v>54.862458339599861</v>
      </c>
      <c r="Z25" s="80">
        <f t="shared" si="7"/>
        <v>102.23947878209421</v>
      </c>
      <c r="AA25" s="80">
        <f t="shared" si="8"/>
        <v>119.61406124603266</v>
      </c>
      <c r="AB25" s="80">
        <f t="shared" si="9"/>
        <v>153.63374197613365</v>
      </c>
      <c r="AC25" s="81">
        <f t="shared" si="10"/>
        <v>120.8734025959703</v>
      </c>
      <c r="AD25" s="80">
        <f t="shared" si="14"/>
        <v>78.874906714103716</v>
      </c>
      <c r="AE25" s="80">
        <f t="shared" si="11"/>
        <v>93.545198912826109</v>
      </c>
      <c r="AF25" s="226">
        <f t="shared" si="12"/>
        <v>215.11135306791408</v>
      </c>
      <c r="AG25" s="211">
        <f t="shared" si="13"/>
        <v>14.549040427349411</v>
      </c>
    </row>
    <row r="26" spans="1:33" ht="33" customHeight="1">
      <c r="A26" s="76"/>
      <c r="B26" s="82" t="str">
        <f>IF('1'!$A$1=1,D26,F26)</f>
        <v>Продукція хімічної та пов'язаних з нею галузей промисловості</v>
      </c>
      <c r="C26" s="232"/>
      <c r="D26" s="179" t="s">
        <v>3</v>
      </c>
      <c r="E26" s="232"/>
      <c r="F26" s="179" t="s">
        <v>108</v>
      </c>
      <c r="G26" s="78">
        <v>680.99915011999997</v>
      </c>
      <c r="H26" s="79">
        <v>1195.0787378999999</v>
      </c>
      <c r="I26" s="79">
        <v>997.29716094000003</v>
      </c>
      <c r="J26" s="79">
        <v>844.07507056000009</v>
      </c>
      <c r="K26" s="79">
        <v>866.99089434000007</v>
      </c>
      <c r="L26" s="79">
        <v>607.64154748999999</v>
      </c>
      <c r="M26" s="79">
        <v>548.37466943000004</v>
      </c>
      <c r="N26" s="79">
        <v>701.458707</v>
      </c>
      <c r="O26" s="79">
        <v>901.95282666000003</v>
      </c>
      <c r="P26" s="79">
        <v>784.22575148999999</v>
      </c>
      <c r="Q26" s="79">
        <v>777.45623821000004</v>
      </c>
      <c r="R26" s="79">
        <v>1288.0425491599999</v>
      </c>
      <c r="S26" s="79">
        <v>1009.4748130299998</v>
      </c>
      <c r="T26" s="79">
        <v>749.33307919000015</v>
      </c>
      <c r="U26" s="81">
        <f t="shared" si="2"/>
        <v>175.48902046198046</v>
      </c>
      <c r="V26" s="80">
        <f t="shared" si="3"/>
        <v>83.450330870454366</v>
      </c>
      <c r="W26" s="80">
        <f t="shared" si="4"/>
        <v>84.636265259636261</v>
      </c>
      <c r="X26" s="80">
        <f t="shared" si="5"/>
        <v>102.7149035173846</v>
      </c>
      <c r="Y26" s="80">
        <f t="shared" si="6"/>
        <v>70.086266356069331</v>
      </c>
      <c r="Z26" s="80">
        <f t="shared" si="7"/>
        <v>90.24640788556755</v>
      </c>
      <c r="AA26" s="80">
        <f t="shared" si="8"/>
        <v>127.91595711908445</v>
      </c>
      <c r="AB26" s="80">
        <f t="shared" si="9"/>
        <v>128.58245505533372</v>
      </c>
      <c r="AC26" s="81">
        <f t="shared" si="10"/>
        <v>86.947535204701083</v>
      </c>
      <c r="AD26" s="80">
        <f t="shared" si="14"/>
        <v>99.13679023327937</v>
      </c>
      <c r="AE26" s="80">
        <f t="shared" si="11"/>
        <v>165.67396154998559</v>
      </c>
      <c r="AF26" s="226">
        <f t="shared" si="12"/>
        <v>78.372784632645192</v>
      </c>
      <c r="AG26" s="211">
        <f t="shared" si="13"/>
        <v>74.229992617728769</v>
      </c>
    </row>
    <row r="27" spans="1:33" ht="28.2" customHeight="1">
      <c r="A27" s="76"/>
      <c r="B27" s="82" t="str">
        <f>IF('1'!$A$1=1,D27,F27)</f>
        <v>Деревина та вироби з неї</v>
      </c>
      <c r="C27" s="232"/>
      <c r="D27" s="179" t="s">
        <v>4</v>
      </c>
      <c r="E27" s="232"/>
      <c r="F27" s="183" t="s">
        <v>109</v>
      </c>
      <c r="G27" s="78">
        <v>521.42098766999993</v>
      </c>
      <c r="H27" s="79">
        <v>634.28885617999993</v>
      </c>
      <c r="I27" s="79">
        <v>576.18047759000001</v>
      </c>
      <c r="J27" s="79">
        <v>634.33120254999994</v>
      </c>
      <c r="K27" s="79">
        <v>753.89466450000009</v>
      </c>
      <c r="L27" s="79">
        <v>730.44891705999999</v>
      </c>
      <c r="M27" s="79">
        <v>817.68540752000001</v>
      </c>
      <c r="N27" s="79">
        <v>898.03904575000001</v>
      </c>
      <c r="O27" s="79">
        <v>1094.9460577699999</v>
      </c>
      <c r="P27" s="79">
        <v>1069.8382855</v>
      </c>
      <c r="Q27" s="79">
        <v>1073.62699363</v>
      </c>
      <c r="R27" s="79">
        <v>1585.13634071</v>
      </c>
      <c r="S27" s="79">
        <v>1734.4384178600001</v>
      </c>
      <c r="T27" s="79">
        <v>1383.6049313099998</v>
      </c>
      <c r="U27" s="81">
        <f t="shared" si="2"/>
        <v>121.64620741761023</v>
      </c>
      <c r="V27" s="80">
        <f t="shared" si="3"/>
        <v>90.838814520570764</v>
      </c>
      <c r="W27" s="80">
        <f t="shared" si="4"/>
        <v>110.09244971353907</v>
      </c>
      <c r="X27" s="80">
        <f t="shared" si="5"/>
        <v>118.84874360103322</v>
      </c>
      <c r="Y27" s="80">
        <f t="shared" si="6"/>
        <v>96.890049957370394</v>
      </c>
      <c r="Z27" s="80">
        <f t="shared" si="7"/>
        <v>111.94285985269443</v>
      </c>
      <c r="AA27" s="80">
        <f t="shared" si="8"/>
        <v>109.82696248349455</v>
      </c>
      <c r="AB27" s="80">
        <f t="shared" si="9"/>
        <v>121.92633081510978</v>
      </c>
      <c r="AC27" s="81">
        <f t="shared" si="10"/>
        <v>97.706939799286999</v>
      </c>
      <c r="AD27" s="80">
        <f t="shared" si="14"/>
        <v>100.35413839468545</v>
      </c>
      <c r="AE27" s="80">
        <f t="shared" si="11"/>
        <v>147.64311535709015</v>
      </c>
      <c r="AF27" s="226">
        <f t="shared" si="12"/>
        <v>109.41887920398861</v>
      </c>
      <c r="AG27" s="211">
        <f t="shared" si="13"/>
        <v>79.772502561211212</v>
      </c>
    </row>
    <row r="28" spans="1:33" ht="24.6" customHeight="1">
      <c r="A28" s="76"/>
      <c r="B28" s="82" t="str">
        <f>IF('1'!$A$1=1,D28,F28)</f>
        <v>Промислові вироби</v>
      </c>
      <c r="C28" s="232"/>
      <c r="D28" s="179" t="s">
        <v>5</v>
      </c>
      <c r="E28" s="232"/>
      <c r="F28" s="183" t="s">
        <v>110</v>
      </c>
      <c r="G28" s="78">
        <v>88.677349670000012</v>
      </c>
      <c r="H28" s="79">
        <v>104.42029518</v>
      </c>
      <c r="I28" s="79">
        <v>82.690255759999999</v>
      </c>
      <c r="J28" s="79">
        <v>85.45049496</v>
      </c>
      <c r="K28" s="79">
        <v>112.48808199</v>
      </c>
      <c r="L28" s="79">
        <v>137.00734322</v>
      </c>
      <c r="M28" s="79">
        <v>158.13363601</v>
      </c>
      <c r="N28" s="79">
        <v>203.46976438999999</v>
      </c>
      <c r="O28" s="79">
        <v>284.23578988999998</v>
      </c>
      <c r="P28" s="79">
        <v>345.39511397000001</v>
      </c>
      <c r="Q28" s="79">
        <v>373.58976867999996</v>
      </c>
      <c r="R28" s="79">
        <v>503.18946686999999</v>
      </c>
      <c r="S28" s="79">
        <v>388.00879255999996</v>
      </c>
      <c r="T28" s="79">
        <v>388.45368910999991</v>
      </c>
      <c r="U28" s="81">
        <f t="shared" si="2"/>
        <v>117.75306272524504</v>
      </c>
      <c r="V28" s="80">
        <f t="shared" si="3"/>
        <v>79.189831457053728</v>
      </c>
      <c r="W28" s="80">
        <f t="shared" si="4"/>
        <v>103.33804651422449</v>
      </c>
      <c r="X28" s="80">
        <f t="shared" si="5"/>
        <v>131.64122927860919</v>
      </c>
      <c r="Y28" s="80">
        <f t="shared" si="6"/>
        <v>121.79720802082812</v>
      </c>
      <c r="Z28" s="80">
        <f t="shared" si="7"/>
        <v>115.41982516665286</v>
      </c>
      <c r="AA28" s="80">
        <f t="shared" si="8"/>
        <v>128.66950354390957</v>
      </c>
      <c r="AB28" s="80">
        <f t="shared" si="9"/>
        <v>139.69436232559445</v>
      </c>
      <c r="AC28" s="81">
        <f t="shared" si="10"/>
        <v>121.51710877214612</v>
      </c>
      <c r="AD28" s="80">
        <f t="shared" si="14"/>
        <v>108.1630149268553</v>
      </c>
      <c r="AE28" s="80">
        <f t="shared" si="11"/>
        <v>134.69037673272291</v>
      </c>
      <c r="AF28" s="226">
        <f t="shared" si="12"/>
        <v>77.109879698702599</v>
      </c>
      <c r="AG28" s="211">
        <f t="shared" si="13"/>
        <v>100.1146614609078</v>
      </c>
    </row>
    <row r="29" spans="1:33" ht="33" customHeight="1">
      <c r="A29" s="76"/>
      <c r="B29" s="82" t="str">
        <f>IF('1'!$A$1=1,D29,F29)</f>
        <v>Чорні й кольорові метали та вироби з них</v>
      </c>
      <c r="C29" s="232"/>
      <c r="D29" s="179" t="s">
        <v>6</v>
      </c>
      <c r="E29" s="232"/>
      <c r="F29" s="179" t="s">
        <v>111</v>
      </c>
      <c r="G29" s="78">
        <v>3939.5141064700001</v>
      </c>
      <c r="H29" s="79">
        <v>5490.4038440900003</v>
      </c>
      <c r="I29" s="79">
        <v>3573.4189135699999</v>
      </c>
      <c r="J29" s="79">
        <v>4080.10726604</v>
      </c>
      <c r="K29" s="79">
        <v>4044.3113558100004</v>
      </c>
      <c r="L29" s="79">
        <v>2690.6403383799998</v>
      </c>
      <c r="M29" s="79">
        <v>2781.6411477699999</v>
      </c>
      <c r="N29" s="79">
        <v>3378.8225135100001</v>
      </c>
      <c r="O29" s="79">
        <v>4007.2811408199996</v>
      </c>
      <c r="P29" s="79">
        <v>3446.8886898199999</v>
      </c>
      <c r="Q29" s="79">
        <v>2817.9082332399998</v>
      </c>
      <c r="R29" s="79">
        <v>6223.912172530001</v>
      </c>
      <c r="S29" s="79">
        <v>3558.6752503100001</v>
      </c>
      <c r="T29" s="79">
        <v>3007.8489406499998</v>
      </c>
      <c r="U29" s="81">
        <f t="shared" si="2"/>
        <v>139.36753862799782</v>
      </c>
      <c r="V29" s="80">
        <f t="shared" si="3"/>
        <v>65.084810062132533</v>
      </c>
      <c r="W29" s="80">
        <f t="shared" si="4"/>
        <v>114.1793717648345</v>
      </c>
      <c r="X29" s="80">
        <f t="shared" si="5"/>
        <v>99.122672324623906</v>
      </c>
      <c r="Y29" s="80">
        <f t="shared" si="6"/>
        <v>66.52901079227405</v>
      </c>
      <c r="Z29" s="80">
        <f t="shared" si="7"/>
        <v>103.38212462260157</v>
      </c>
      <c r="AA29" s="80">
        <f t="shared" si="8"/>
        <v>121.46867025672063</v>
      </c>
      <c r="AB29" s="80">
        <f t="shared" si="9"/>
        <v>118.59993014717847</v>
      </c>
      <c r="AC29" s="81">
        <f t="shared" si="10"/>
        <v>86.01564424088977</v>
      </c>
      <c r="AD29" s="80">
        <f t="shared" si="14"/>
        <v>81.752226045545839</v>
      </c>
      <c r="AE29" s="80">
        <f t="shared" si="11"/>
        <v>220.86993817303323</v>
      </c>
      <c r="AF29" s="226">
        <f t="shared" si="12"/>
        <v>57.177465742795178</v>
      </c>
      <c r="AG29" s="211">
        <f t="shared" si="13"/>
        <v>84.521591015869816</v>
      </c>
    </row>
    <row r="30" spans="1:33" ht="22.2" customHeight="1">
      <c r="A30" s="213">
        <v>7202</v>
      </c>
      <c r="B30" s="85" t="str">
        <f>IF('1'!$A$1=1,D30,F30)</f>
        <v>феросплави</v>
      </c>
      <c r="C30" s="176">
        <v>7202</v>
      </c>
      <c r="D30" s="177" t="s">
        <v>16</v>
      </c>
      <c r="E30" s="176">
        <v>7202</v>
      </c>
      <c r="F30" s="177" t="s">
        <v>112</v>
      </c>
      <c r="G30" s="83">
        <v>280.17019583000001</v>
      </c>
      <c r="H30" s="84">
        <v>248.88705838999999</v>
      </c>
      <c r="I30" s="84">
        <v>174.08065979999998</v>
      </c>
      <c r="J30" s="84">
        <v>178.93025763999998</v>
      </c>
      <c r="K30" s="84">
        <v>272.85696639999998</v>
      </c>
      <c r="L30" s="84">
        <v>214.23927545999999</v>
      </c>
      <c r="M30" s="84">
        <v>209.25994477</v>
      </c>
      <c r="N30" s="84">
        <v>471.35147071</v>
      </c>
      <c r="O30" s="84">
        <v>437.39714035999998</v>
      </c>
      <c r="P30" s="84">
        <v>371.66186757000003</v>
      </c>
      <c r="Q30" s="84">
        <v>279.63348956999999</v>
      </c>
      <c r="R30" s="84">
        <v>475.37150324999993</v>
      </c>
      <c r="S30" s="84">
        <v>419.51832134</v>
      </c>
      <c r="T30" s="84">
        <v>218.64369967999997</v>
      </c>
      <c r="U30" s="81">
        <f t="shared" si="2"/>
        <v>88.834237936221513</v>
      </c>
      <c r="V30" s="80">
        <f t="shared" si="3"/>
        <v>69.94363665434939</v>
      </c>
      <c r="W30" s="80">
        <f t="shared" si="4"/>
        <v>102.7858337885275</v>
      </c>
      <c r="X30" s="80">
        <f t="shared" si="5"/>
        <v>152.49347427251601</v>
      </c>
      <c r="Y30" s="80">
        <f t="shared" si="6"/>
        <v>78.517062725798894</v>
      </c>
      <c r="Z30" s="80">
        <f t="shared" si="7"/>
        <v>97.675808658655754</v>
      </c>
      <c r="AA30" s="80">
        <f t="shared" si="8"/>
        <v>225.24686758761584</v>
      </c>
      <c r="AB30" s="80">
        <f t="shared" si="9"/>
        <v>92.796388160441211</v>
      </c>
      <c r="AC30" s="81">
        <f t="shared" si="10"/>
        <v>84.971261417965266</v>
      </c>
      <c r="AD30" s="80">
        <f t="shared" si="14"/>
        <v>75.23868170773072</v>
      </c>
      <c r="AE30" s="80">
        <f t="shared" si="11"/>
        <v>169.99805852331622</v>
      </c>
      <c r="AF30" s="226">
        <f t="shared" si="12"/>
        <v>88.250624716007323</v>
      </c>
      <c r="AG30" s="211">
        <f t="shared" si="13"/>
        <v>52.117795232785426</v>
      </c>
    </row>
    <row r="31" spans="1:33" ht="22.2" customHeight="1">
      <c r="A31" s="213">
        <v>7207</v>
      </c>
      <c r="B31" s="85" t="str">
        <f>IF('1'!$A$1=1,D31,F31)</f>
        <v>напівфабрикати з вуглецевої сталі</v>
      </c>
      <c r="C31" s="176">
        <v>7207</v>
      </c>
      <c r="D31" s="177" t="s">
        <v>17</v>
      </c>
      <c r="E31" s="176">
        <v>7207</v>
      </c>
      <c r="F31" s="177" t="s">
        <v>113</v>
      </c>
      <c r="G31" s="83">
        <v>1534.2881096000001</v>
      </c>
      <c r="H31" s="84">
        <v>2147.7629776200001</v>
      </c>
      <c r="I31" s="84">
        <v>1485.7384178</v>
      </c>
      <c r="J31" s="84">
        <v>1839.801019</v>
      </c>
      <c r="K31" s="84">
        <v>1555.2033803999998</v>
      </c>
      <c r="L31" s="84">
        <v>705.90859009000008</v>
      </c>
      <c r="M31" s="84">
        <v>764.52725039999996</v>
      </c>
      <c r="N31" s="84">
        <v>952.96231934000002</v>
      </c>
      <c r="O31" s="84">
        <v>1313.9335549800001</v>
      </c>
      <c r="P31" s="84">
        <v>1201.24551036</v>
      </c>
      <c r="Q31" s="84">
        <v>950.30931750000002</v>
      </c>
      <c r="R31" s="84">
        <v>1766.6840789900002</v>
      </c>
      <c r="S31" s="84">
        <v>702.68077033999998</v>
      </c>
      <c r="T31" s="84">
        <v>505.51660645999999</v>
      </c>
      <c r="U31" s="81">
        <f t="shared" si="2"/>
        <v>139.98433307157268</v>
      </c>
      <c r="V31" s="80">
        <f t="shared" si="3"/>
        <v>69.176088482835794</v>
      </c>
      <c r="W31" s="80">
        <f t="shared" si="4"/>
        <v>123.83074954232364</v>
      </c>
      <c r="X31" s="80">
        <f t="shared" si="5"/>
        <v>84.531064193306648</v>
      </c>
      <c r="Y31" s="80">
        <f t="shared" si="6"/>
        <v>45.390114179692667</v>
      </c>
      <c r="Z31" s="80">
        <f t="shared" si="7"/>
        <v>108.30400155670669</v>
      </c>
      <c r="AA31" s="80">
        <f t="shared" si="8"/>
        <v>124.64726650899769</v>
      </c>
      <c r="AB31" s="80">
        <f t="shared" si="9"/>
        <v>137.87885715040659</v>
      </c>
      <c r="AC31" s="81">
        <f t="shared" si="10"/>
        <v>91.423611628388983</v>
      </c>
      <c r="AD31" s="80">
        <f t="shared" si="14"/>
        <v>79.110332509397082</v>
      </c>
      <c r="AE31" s="80">
        <f t="shared" si="11"/>
        <v>185.90621458260091</v>
      </c>
      <c r="AF31" s="226">
        <f t="shared" si="12"/>
        <v>39.773991213059276</v>
      </c>
      <c r="AG31" s="211">
        <f t="shared" si="13"/>
        <v>71.941147075278593</v>
      </c>
    </row>
    <row r="32" spans="1:33" ht="22.2" customHeight="1">
      <c r="A32" s="213">
        <v>7208</v>
      </c>
      <c r="B32" s="85" t="str">
        <f>IF('1'!$A$1=1,D32,F32)</f>
        <v>прокат плоский з вуглецевої сталі</v>
      </c>
      <c r="C32" s="176">
        <v>7208</v>
      </c>
      <c r="D32" s="177" t="s">
        <v>27</v>
      </c>
      <c r="E32" s="176">
        <v>7208</v>
      </c>
      <c r="F32" s="177" t="s">
        <v>114</v>
      </c>
      <c r="G32" s="83">
        <v>813.19474701000001</v>
      </c>
      <c r="H32" s="84">
        <v>1304.9454871099999</v>
      </c>
      <c r="I32" s="84">
        <v>802.22610009000005</v>
      </c>
      <c r="J32" s="84">
        <v>845.73462728000004</v>
      </c>
      <c r="K32" s="84">
        <v>921.91574816000002</v>
      </c>
      <c r="L32" s="84">
        <v>701.69950127000004</v>
      </c>
      <c r="M32" s="84">
        <v>739.99709139000004</v>
      </c>
      <c r="N32" s="84">
        <v>698.20973539000011</v>
      </c>
      <c r="O32" s="84">
        <v>663.50935436999998</v>
      </c>
      <c r="P32" s="84">
        <v>522.88449882000009</v>
      </c>
      <c r="Q32" s="84">
        <v>396.08937136999998</v>
      </c>
      <c r="R32" s="84">
        <v>1267.9171823500001</v>
      </c>
      <c r="S32" s="84">
        <v>485.55155530000002</v>
      </c>
      <c r="T32" s="84">
        <v>475.83750372000009</v>
      </c>
      <c r="U32" s="81">
        <f t="shared" si="2"/>
        <v>160.47146048447763</v>
      </c>
      <c r="V32" s="80">
        <f t="shared" si="3"/>
        <v>61.475832363438542</v>
      </c>
      <c r="W32" s="80">
        <f t="shared" si="4"/>
        <v>105.4234744026801</v>
      </c>
      <c r="X32" s="80">
        <f t="shared" si="5"/>
        <v>109.0076861491422</v>
      </c>
      <c r="Y32" s="80">
        <f t="shared" si="6"/>
        <v>76.113191760796227</v>
      </c>
      <c r="Z32" s="80">
        <f t="shared" si="7"/>
        <v>105.45783345302162</v>
      </c>
      <c r="AA32" s="80">
        <f t="shared" si="8"/>
        <v>94.353037804309864</v>
      </c>
      <c r="AB32" s="80">
        <f t="shared" si="9"/>
        <v>95.03009206816381</v>
      </c>
      <c r="AC32" s="81">
        <f t="shared" si="10"/>
        <v>78.805897064778733</v>
      </c>
      <c r="AD32" s="80">
        <f t="shared" si="14"/>
        <v>75.750834508167628</v>
      </c>
      <c r="AE32" s="80">
        <f t="shared" si="11"/>
        <v>320.10886279642108</v>
      </c>
      <c r="AF32" s="226">
        <f t="shared" si="12"/>
        <v>38.295210606741882</v>
      </c>
      <c r="AG32" s="211">
        <f t="shared" si="13"/>
        <v>97.999377929291555</v>
      </c>
    </row>
    <row r="33" spans="1:33" ht="33" customHeight="1">
      <c r="A33" s="76"/>
      <c r="B33" s="82" t="str">
        <f>IF('1'!$A$1=1,D33,F33)</f>
        <v xml:space="preserve">Машини та устаткування, транспортні засоби, прилади </v>
      </c>
      <c r="C33" s="232"/>
      <c r="D33" s="179" t="s">
        <v>18</v>
      </c>
      <c r="E33" s="232"/>
      <c r="F33" s="179" t="s">
        <v>115</v>
      </c>
      <c r="G33" s="78">
        <v>1186.7141347199999</v>
      </c>
      <c r="H33" s="79">
        <v>992.95640303999994</v>
      </c>
      <c r="I33" s="79">
        <v>963.70575794999991</v>
      </c>
      <c r="J33" s="79">
        <v>687.45649649999996</v>
      </c>
      <c r="K33" s="79">
        <v>612.15174571</v>
      </c>
      <c r="L33" s="79">
        <v>615.88671253000007</v>
      </c>
      <c r="M33" s="79">
        <v>571.58513126000003</v>
      </c>
      <c r="N33" s="79">
        <v>666.7863918999999</v>
      </c>
      <c r="O33" s="79">
        <v>764.10347582999998</v>
      </c>
      <c r="P33" s="79">
        <v>1031.7193479099999</v>
      </c>
      <c r="Q33" s="79">
        <v>1080.54388081</v>
      </c>
      <c r="R33" s="79">
        <v>1337.3463837500001</v>
      </c>
      <c r="S33" s="79">
        <v>1341.20322616</v>
      </c>
      <c r="T33" s="79">
        <v>1313.90031647</v>
      </c>
      <c r="U33" s="81">
        <f t="shared" si="2"/>
        <v>83.672754371825491</v>
      </c>
      <c r="V33" s="80">
        <f t="shared" si="3"/>
        <v>97.054186367050221</v>
      </c>
      <c r="W33" s="80">
        <f t="shared" si="4"/>
        <v>71.33468808595282</v>
      </c>
      <c r="X33" s="80">
        <f t="shared" si="5"/>
        <v>89.045888551000118</v>
      </c>
      <c r="Y33" s="80">
        <f t="shared" si="6"/>
        <v>100.61013741219804</v>
      </c>
      <c r="Z33" s="80">
        <f t="shared" si="7"/>
        <v>92.806861981481362</v>
      </c>
      <c r="AA33" s="80">
        <f t="shared" si="8"/>
        <v>116.65565729992635</v>
      </c>
      <c r="AB33" s="80">
        <f t="shared" si="9"/>
        <v>114.59494151533241</v>
      </c>
      <c r="AC33" s="81">
        <f t="shared" si="10"/>
        <v>135.02351193852439</v>
      </c>
      <c r="AD33" s="80">
        <f t="shared" si="14"/>
        <v>104.73234634970316</v>
      </c>
      <c r="AE33" s="80">
        <f t="shared" si="11"/>
        <v>123.766041111398</v>
      </c>
      <c r="AF33" s="226">
        <f t="shared" si="12"/>
        <v>100.28839517247469</v>
      </c>
      <c r="AG33" s="211">
        <f t="shared" si="13"/>
        <v>97.96429734454405</v>
      </c>
    </row>
    <row r="34" spans="1:33" ht="22.2" customHeight="1">
      <c r="A34" s="199">
        <v>84</v>
      </c>
      <c r="B34" s="85" t="str">
        <f>IF('1'!$A$1=1,D34,F34)</f>
        <v>механічні машини, апарати</v>
      </c>
      <c r="C34" s="176">
        <v>84</v>
      </c>
      <c r="D34" s="177" t="s">
        <v>36</v>
      </c>
      <c r="E34" s="176">
        <v>84</v>
      </c>
      <c r="F34" s="177" t="s">
        <v>116</v>
      </c>
      <c r="G34" s="83">
        <v>365.71949441999999</v>
      </c>
      <c r="H34" s="84">
        <v>320.06173941999998</v>
      </c>
      <c r="I34" s="84">
        <v>290.85700222999998</v>
      </c>
      <c r="J34" s="84">
        <v>347.59091305000004</v>
      </c>
      <c r="K34" s="84">
        <v>356.45678258999999</v>
      </c>
      <c r="L34" s="84">
        <v>299.24081639999997</v>
      </c>
      <c r="M34" s="84">
        <v>300.98124021000001</v>
      </c>
      <c r="N34" s="84">
        <v>368.63268027999999</v>
      </c>
      <c r="O34" s="84">
        <v>403.29983067000001</v>
      </c>
      <c r="P34" s="84">
        <v>440.67847898000002</v>
      </c>
      <c r="Q34" s="84">
        <v>463.43851667000001</v>
      </c>
      <c r="R34" s="84">
        <v>541.59347610000009</v>
      </c>
      <c r="S34" s="84">
        <v>523.48256045999995</v>
      </c>
      <c r="T34" s="84">
        <v>428.40932085999998</v>
      </c>
      <c r="U34" s="81">
        <f t="shared" si="2"/>
        <v>87.515635426432667</v>
      </c>
      <c r="V34" s="80">
        <f t="shared" si="3"/>
        <v>90.875280112229788</v>
      </c>
      <c r="W34" s="80">
        <f t="shared" si="4"/>
        <v>119.5057744475881</v>
      </c>
      <c r="X34" s="80">
        <f t="shared" si="5"/>
        <v>102.55066205908685</v>
      </c>
      <c r="Y34" s="80">
        <f t="shared" si="6"/>
        <v>83.948694769034489</v>
      </c>
      <c r="Z34" s="80">
        <f t="shared" si="7"/>
        <v>100.58161310710823</v>
      </c>
      <c r="AA34" s="80">
        <f t="shared" si="8"/>
        <v>122.47696235911525</v>
      </c>
      <c r="AB34" s="80">
        <f t="shared" si="9"/>
        <v>109.40425313449369</v>
      </c>
      <c r="AC34" s="81">
        <f t="shared" si="10"/>
        <v>109.26820332354295</v>
      </c>
      <c r="AD34" s="80">
        <f t="shared" si="14"/>
        <v>105.16477177253599</v>
      </c>
      <c r="AE34" s="80">
        <f t="shared" si="11"/>
        <v>116.86414845092639</v>
      </c>
      <c r="AF34" s="226">
        <f t="shared" si="12"/>
        <v>96.655994497862793</v>
      </c>
      <c r="AG34" s="211">
        <f t="shared" si="13"/>
        <v>81.838317685988187</v>
      </c>
    </row>
    <row r="35" spans="1:33" ht="33" customHeight="1">
      <c r="A35" s="199">
        <v>85</v>
      </c>
      <c r="B35" s="85" t="str">
        <f>IF('1'!$A$1=1,D35,F35)</f>
        <v>електричні машини та устаткування</v>
      </c>
      <c r="C35" s="176">
        <v>85</v>
      </c>
      <c r="D35" s="177" t="s">
        <v>37</v>
      </c>
      <c r="E35" s="176">
        <v>85</v>
      </c>
      <c r="F35" s="177" t="s">
        <v>117</v>
      </c>
      <c r="G35" s="83">
        <v>634.62891636000006</v>
      </c>
      <c r="H35" s="84">
        <v>494.28197261999998</v>
      </c>
      <c r="I35" s="84">
        <v>117.05348054000001</v>
      </c>
      <c r="J35" s="84">
        <v>124.78823990000001</v>
      </c>
      <c r="K35" s="84">
        <v>111.9689419</v>
      </c>
      <c r="L35" s="84">
        <v>114.22881639000001</v>
      </c>
      <c r="M35" s="84">
        <v>126.30625988000001</v>
      </c>
      <c r="N35" s="84">
        <v>164.69706891000001</v>
      </c>
      <c r="O35" s="84">
        <v>212.50908776</v>
      </c>
      <c r="P35" s="84">
        <v>385.20614148999994</v>
      </c>
      <c r="Q35" s="84">
        <v>369.76172792</v>
      </c>
      <c r="R35" s="84">
        <v>551.32811522999998</v>
      </c>
      <c r="S35" s="84">
        <v>553.29786681999997</v>
      </c>
      <c r="T35" s="84">
        <v>621.05656318000001</v>
      </c>
      <c r="U35" s="81">
        <f t="shared" si="2"/>
        <v>77.885195565153424</v>
      </c>
      <c r="V35" s="80">
        <f t="shared" si="3"/>
        <v>23.681519259046453</v>
      </c>
      <c r="W35" s="80">
        <f t="shared" si="4"/>
        <v>106.60788498070917</v>
      </c>
      <c r="X35" s="80">
        <f t="shared" si="5"/>
        <v>89.72715857658315</v>
      </c>
      <c r="Y35" s="80">
        <f t="shared" si="6"/>
        <v>102.01830476527884</v>
      </c>
      <c r="Z35" s="80">
        <f t="shared" si="7"/>
        <v>110.57302690484441</v>
      </c>
      <c r="AA35" s="80">
        <f t="shared" si="8"/>
        <v>130.39501689502487</v>
      </c>
      <c r="AB35" s="80">
        <f t="shared" si="9"/>
        <v>129.03027914608927</v>
      </c>
      <c r="AC35" s="81">
        <f t="shared" si="10"/>
        <v>181.26572635097739</v>
      </c>
      <c r="AD35" s="80">
        <f t="shared" si="14"/>
        <v>95.990610764859554</v>
      </c>
      <c r="AE35" s="80">
        <f t="shared" si="11"/>
        <v>149.10361824933997</v>
      </c>
      <c r="AF35" s="226">
        <f t="shared" si="12"/>
        <v>100.35727392374652</v>
      </c>
      <c r="AG35" s="211">
        <f t="shared" si="13"/>
        <v>112.24633247719413</v>
      </c>
    </row>
    <row r="36" spans="1:33" ht="33" customHeight="1">
      <c r="A36" s="200">
        <v>86</v>
      </c>
      <c r="B36" s="130" t="str">
        <f>IF('1'!$A$1=1,D36,F36)</f>
        <v>залізничні або трамвайні локомотиви</v>
      </c>
      <c r="C36" s="185">
        <v>86</v>
      </c>
      <c r="D36" s="184" t="s">
        <v>40</v>
      </c>
      <c r="E36" s="185">
        <v>86</v>
      </c>
      <c r="F36" s="184" t="s">
        <v>118</v>
      </c>
      <c r="G36" s="131">
        <v>62.76913828</v>
      </c>
      <c r="H36" s="132">
        <v>90.447015929999992</v>
      </c>
      <c r="I36" s="132">
        <v>271.92019505000002</v>
      </c>
      <c r="J36" s="132">
        <v>130.11832376000001</v>
      </c>
      <c r="K36" s="132">
        <v>69.559184219999992</v>
      </c>
      <c r="L36" s="132">
        <v>49.349366259999996</v>
      </c>
      <c r="M36" s="132">
        <v>48.601242790000001</v>
      </c>
      <c r="N36" s="132">
        <v>47.674728010000003</v>
      </c>
      <c r="O36" s="132">
        <v>64.349714779999999</v>
      </c>
      <c r="P36" s="132">
        <v>89.156488360000012</v>
      </c>
      <c r="Q36" s="132">
        <v>134.15090570999999</v>
      </c>
      <c r="R36" s="132">
        <v>110.47885015999999</v>
      </c>
      <c r="S36" s="132">
        <v>101.74414199</v>
      </c>
      <c r="T36" s="132">
        <v>138.85735222</v>
      </c>
      <c r="U36" s="86">
        <f t="shared" si="2"/>
        <v>144.09472299354306</v>
      </c>
      <c r="V36" s="87">
        <f t="shared" si="3"/>
        <v>300.64031660309087</v>
      </c>
      <c r="W36" s="87">
        <f t="shared" si="4"/>
        <v>47.851658732472657</v>
      </c>
      <c r="X36" s="87">
        <f t="shared" si="5"/>
        <v>53.458407862908039</v>
      </c>
      <c r="Y36" s="87">
        <f t="shared" si="6"/>
        <v>70.945866909420758</v>
      </c>
      <c r="Z36" s="87">
        <f t="shared" si="7"/>
        <v>98.484026185749855</v>
      </c>
      <c r="AA36" s="87">
        <f t="shared" si="8"/>
        <v>98.093639736738098</v>
      </c>
      <c r="AB36" s="87">
        <f t="shared" si="9"/>
        <v>134.97657452078664</v>
      </c>
      <c r="AC36" s="86">
        <f t="shared" si="10"/>
        <v>138.54993555885972</v>
      </c>
      <c r="AD36" s="87">
        <f t="shared" si="14"/>
        <v>150.46678954908984</v>
      </c>
      <c r="AE36" s="87">
        <f t="shared" si="11"/>
        <v>82.35415897886449</v>
      </c>
      <c r="AF36" s="228">
        <f t="shared" si="12"/>
        <v>92.093773462205647</v>
      </c>
      <c r="AG36" s="212">
        <f t="shared" si="13"/>
        <v>136.47699956391367</v>
      </c>
    </row>
    <row r="37" spans="1:33" ht="18.600000000000001" customHeight="1">
      <c r="A37" s="20" t="str">
        <f>IF('1'!$A$1=1,C37,E37)</f>
        <v>*За даними Державної служби статистики України</v>
      </c>
      <c r="B37" s="20"/>
      <c r="C37" s="19" t="s">
        <v>143</v>
      </c>
      <c r="D37" s="19"/>
      <c r="E37" s="54" t="s">
        <v>91</v>
      </c>
      <c r="F37" s="91"/>
      <c r="G37" s="93"/>
      <c r="H37" s="92"/>
      <c r="I37" s="89"/>
      <c r="J37" s="89"/>
      <c r="L37" s="94"/>
      <c r="M37" s="94"/>
      <c r="N37" s="94"/>
      <c r="O37" s="94"/>
      <c r="P37" s="94"/>
      <c r="Q37" s="94"/>
      <c r="R37" s="94"/>
      <c r="S37" s="94"/>
      <c r="T37" s="94"/>
    </row>
    <row r="38" spans="1:33" ht="14.4" customHeight="1">
      <c r="A38" s="27" t="str">
        <f>IF('1'!$A$1=1,C38,E38)</f>
        <v>Примітки:</v>
      </c>
      <c r="B38" s="27"/>
      <c r="C38" s="47" t="s">
        <v>145</v>
      </c>
      <c r="D38" s="47"/>
      <c r="E38" s="49" t="s">
        <v>144</v>
      </c>
      <c r="F38" s="88"/>
      <c r="G38" s="59"/>
      <c r="H38" s="59"/>
      <c r="I38" s="59"/>
      <c r="J38" s="89"/>
    </row>
    <row r="39" spans="1:33" ht="16.95" customHeight="1">
      <c r="A39" s="218" t="str">
        <f>IF('1'!$A$1=1,C39,E39)</f>
        <v xml:space="preserve"> З 2014 року дані подаються без урахування тимчасово окупованої російською федерацією території України.</v>
      </c>
      <c r="B39" s="218"/>
      <c r="C39" s="218" t="s">
        <v>216</v>
      </c>
      <c r="D39" s="95"/>
      <c r="E39" s="58" t="s">
        <v>217</v>
      </c>
      <c r="F39" s="55"/>
      <c r="G39" s="56"/>
      <c r="H39" s="59"/>
      <c r="I39" s="59"/>
      <c r="J39" s="96"/>
    </row>
    <row r="40" spans="1:33" ht="17.399999999999999" customHeight="1">
      <c r="A40" s="154" t="str">
        <f>IF('1'!$A$1=1,C40,F40)</f>
        <v xml:space="preserve"> **В даний час до складу ЄС входить 27 країн. Велика Британія вийшла з ЄС 31 січня 2020.</v>
      </c>
      <c r="C40" s="134" t="s">
        <v>155</v>
      </c>
      <c r="D40" s="153"/>
      <c r="E40" s="134"/>
      <c r="F40" s="134" t="s">
        <v>156</v>
      </c>
      <c r="H40" s="93"/>
      <c r="I40" s="110"/>
      <c r="J40" s="110"/>
    </row>
    <row r="41" spans="1:33" ht="16.2" customHeight="1">
      <c r="A41" s="134" t="str">
        <f>IF('1'!$A$1=1,C41,E41)</f>
        <v xml:space="preserve">  Дані за 2023 рік було скориговано у зв'язку з уточненням звітної інформації.</v>
      </c>
      <c r="C41" s="134" t="s">
        <v>226</v>
      </c>
      <c r="E41" s="307" t="s">
        <v>221</v>
      </c>
      <c r="I41" s="111"/>
      <c r="J41" s="111"/>
    </row>
    <row r="42" spans="1:33">
      <c r="I42" s="111"/>
      <c r="J42" s="111"/>
    </row>
    <row r="43" spans="1:33">
      <c r="I43" s="111"/>
      <c r="J43" s="111"/>
    </row>
    <row r="44" spans="1:33">
      <c r="I44" s="111"/>
      <c r="J44" s="111"/>
    </row>
    <row r="45" spans="1:33">
      <c r="I45" s="111"/>
      <c r="J45" s="111"/>
    </row>
    <row r="46" spans="1:33">
      <c r="I46" s="111"/>
      <c r="J46" s="111"/>
    </row>
    <row r="47" spans="1:33">
      <c r="I47" s="111"/>
      <c r="J47" s="111"/>
    </row>
    <row r="48" spans="1:33">
      <c r="I48" s="111"/>
      <c r="J48" s="111"/>
    </row>
    <row r="49" spans="9:10">
      <c r="I49" s="111"/>
      <c r="J49" s="111"/>
    </row>
    <row r="50" spans="9:10">
      <c r="I50" s="111"/>
      <c r="J50" s="111"/>
    </row>
    <row r="51" spans="9:10">
      <c r="I51" s="111"/>
      <c r="J51" s="111"/>
    </row>
    <row r="52" spans="9:10">
      <c r="I52" s="111"/>
      <c r="J52" s="111"/>
    </row>
    <row r="53" spans="9:10">
      <c r="I53" s="111"/>
      <c r="J53" s="111"/>
    </row>
    <row r="54" spans="9:10">
      <c r="I54" s="111"/>
      <c r="J54" s="111"/>
    </row>
    <row r="55" spans="9:10">
      <c r="I55" s="111"/>
      <c r="J55" s="111"/>
    </row>
    <row r="56" spans="9:10">
      <c r="I56" s="111"/>
      <c r="J56" s="111"/>
    </row>
    <row r="57" spans="9:10">
      <c r="I57" s="111"/>
      <c r="J57" s="111"/>
    </row>
    <row r="58" spans="9:10">
      <c r="I58" s="111"/>
      <c r="J58" s="111"/>
    </row>
    <row r="59" spans="9:10">
      <c r="I59" s="111"/>
      <c r="J59" s="111"/>
    </row>
    <row r="60" spans="9:10">
      <c r="I60" s="111"/>
      <c r="J60" s="111"/>
    </row>
    <row r="61" spans="9:10">
      <c r="I61" s="111"/>
      <c r="J61" s="111"/>
    </row>
    <row r="62" spans="9:10">
      <c r="I62" s="111"/>
      <c r="J62" s="111"/>
    </row>
    <row r="63" spans="9:10">
      <c r="I63" s="111"/>
      <c r="J63" s="111"/>
    </row>
    <row r="64" spans="9:10">
      <c r="I64" s="112"/>
      <c r="J64" s="112"/>
    </row>
    <row r="65" spans="9:10">
      <c r="I65" s="112"/>
      <c r="J65" s="112"/>
    </row>
    <row r="66" spans="9:10">
      <c r="I66" s="112"/>
      <c r="J66" s="112"/>
    </row>
    <row r="67" spans="9:10">
      <c r="I67" s="112"/>
      <c r="J67" s="112"/>
    </row>
    <row r="68" spans="9:10">
      <c r="I68" s="112"/>
      <c r="J68" s="112"/>
    </row>
    <row r="69" spans="9:10">
      <c r="I69" s="112"/>
      <c r="J69" s="112"/>
    </row>
    <row r="70" spans="9:10">
      <c r="I70" s="112"/>
      <c r="J70" s="112"/>
    </row>
    <row r="71" spans="9:10">
      <c r="I71" s="112"/>
      <c r="J71" s="112"/>
    </row>
    <row r="72" spans="9:10">
      <c r="I72" s="112"/>
      <c r="J72" s="112"/>
    </row>
    <row r="73" spans="9:10">
      <c r="I73" s="112"/>
      <c r="J73" s="112"/>
    </row>
    <row r="74" spans="9:10">
      <c r="I74" s="112"/>
      <c r="J74" s="112"/>
    </row>
    <row r="75" spans="9:10">
      <c r="I75" s="112"/>
      <c r="J75" s="112"/>
    </row>
    <row r="76" spans="9:10">
      <c r="I76" s="112"/>
      <c r="J76" s="112"/>
    </row>
    <row r="77" spans="9:10">
      <c r="I77" s="112"/>
      <c r="J77" s="112"/>
    </row>
    <row r="78" spans="9:10">
      <c r="I78" s="112"/>
      <c r="J78" s="112"/>
    </row>
    <row r="79" spans="9:10">
      <c r="I79" s="112"/>
      <c r="J79" s="112"/>
    </row>
    <row r="80" spans="9:10">
      <c r="I80" s="112"/>
      <c r="J80" s="112"/>
    </row>
    <row r="81" spans="9:10">
      <c r="I81" s="112"/>
      <c r="J81" s="112"/>
    </row>
    <row r="82" spans="9:10">
      <c r="I82" s="112"/>
      <c r="J82" s="112"/>
    </row>
    <row r="83" spans="9:10">
      <c r="I83" s="112"/>
      <c r="J83" s="112"/>
    </row>
    <row r="84" spans="9:10">
      <c r="I84" s="112"/>
      <c r="J84" s="112"/>
    </row>
    <row r="85" spans="9:10">
      <c r="I85" s="112"/>
      <c r="J85" s="112"/>
    </row>
    <row r="86" spans="9:10">
      <c r="I86" s="112"/>
      <c r="J86" s="112"/>
    </row>
    <row r="87" spans="9:10">
      <c r="I87" s="112"/>
      <c r="J87" s="112"/>
    </row>
    <row r="88" spans="9:10">
      <c r="I88" s="112"/>
      <c r="J88" s="112"/>
    </row>
    <row r="89" spans="9:10">
      <c r="I89" s="112"/>
      <c r="J89" s="112"/>
    </row>
    <row r="90" spans="9:10">
      <c r="I90" s="112"/>
      <c r="J90" s="112"/>
    </row>
    <row r="91" spans="9:10">
      <c r="I91" s="112"/>
      <c r="J91" s="112"/>
    </row>
    <row r="92" spans="9:10">
      <c r="I92" s="112"/>
      <c r="J92" s="112"/>
    </row>
    <row r="93" spans="9:10">
      <c r="I93" s="112"/>
      <c r="J93" s="112"/>
    </row>
    <row r="94" spans="9:10">
      <c r="I94" s="112"/>
      <c r="J94" s="112"/>
    </row>
    <row r="95" spans="9:10">
      <c r="I95" s="112"/>
      <c r="J95" s="112"/>
    </row>
    <row r="96" spans="9:10">
      <c r="I96" s="112"/>
      <c r="J96" s="112"/>
    </row>
    <row r="97" spans="9:10">
      <c r="I97" s="112"/>
      <c r="J97" s="112"/>
    </row>
    <row r="98" spans="9:10">
      <c r="I98" s="112"/>
      <c r="J98" s="112"/>
    </row>
    <row r="99" spans="9:10">
      <c r="I99" s="112"/>
      <c r="J99" s="112"/>
    </row>
    <row r="100" spans="9:10">
      <c r="I100" s="112"/>
      <c r="J100" s="112"/>
    </row>
    <row r="101" spans="9:10">
      <c r="I101" s="112"/>
      <c r="J101" s="112"/>
    </row>
    <row r="102" spans="9:10">
      <c r="I102" s="112"/>
      <c r="J102" s="112"/>
    </row>
    <row r="103" spans="9:10">
      <c r="I103" s="112"/>
      <c r="J103" s="112"/>
    </row>
    <row r="104" spans="9:10">
      <c r="I104" s="112"/>
      <c r="J104" s="112"/>
    </row>
    <row r="105" spans="9:10">
      <c r="I105" s="112"/>
      <c r="J105" s="112"/>
    </row>
    <row r="106" spans="9:10">
      <c r="I106" s="112"/>
      <c r="J106" s="112"/>
    </row>
    <row r="107" spans="9:10">
      <c r="I107" s="112"/>
      <c r="J107" s="112"/>
    </row>
    <row r="108" spans="9:10">
      <c r="I108" s="112"/>
      <c r="J108" s="112"/>
    </row>
    <row r="109" spans="9:10">
      <c r="I109" s="112"/>
      <c r="J109" s="112"/>
    </row>
    <row r="110" spans="9:10">
      <c r="I110" s="112"/>
      <c r="J110" s="112"/>
    </row>
    <row r="111" spans="9:10">
      <c r="I111" s="112"/>
      <c r="J111" s="112"/>
    </row>
    <row r="112" spans="9:10">
      <c r="I112" s="112"/>
      <c r="J112" s="112"/>
    </row>
    <row r="113" spans="9:10">
      <c r="I113" s="112"/>
      <c r="J113" s="112"/>
    </row>
    <row r="114" spans="9:10">
      <c r="I114" s="112"/>
      <c r="J114" s="112"/>
    </row>
    <row r="115" spans="9:10">
      <c r="I115" s="112"/>
      <c r="J115" s="112"/>
    </row>
    <row r="116" spans="9:10">
      <c r="I116" s="112"/>
      <c r="J116" s="112"/>
    </row>
    <row r="117" spans="9:10">
      <c r="I117" s="112"/>
      <c r="J117" s="112"/>
    </row>
    <row r="118" spans="9:10">
      <c r="I118" s="112"/>
      <c r="J118" s="112"/>
    </row>
    <row r="119" spans="9:10">
      <c r="I119" s="112"/>
      <c r="J119" s="112"/>
    </row>
    <row r="120" spans="9:10">
      <c r="I120" s="112"/>
      <c r="J120" s="112"/>
    </row>
    <row r="121" spans="9:10">
      <c r="I121" s="112"/>
      <c r="J121" s="112"/>
    </row>
    <row r="122" spans="9:10">
      <c r="I122" s="112"/>
      <c r="J122" s="112"/>
    </row>
    <row r="123" spans="9:10">
      <c r="I123" s="112"/>
      <c r="J123" s="112"/>
    </row>
    <row r="124" spans="9:10">
      <c r="I124" s="112"/>
      <c r="J124" s="112"/>
    </row>
    <row r="125" spans="9:10">
      <c r="I125" s="112"/>
      <c r="J125" s="112"/>
    </row>
    <row r="126" spans="9:10">
      <c r="I126" s="112"/>
      <c r="J126" s="112"/>
    </row>
    <row r="127" spans="9:10">
      <c r="I127" s="112"/>
      <c r="J127" s="112"/>
    </row>
    <row r="128" spans="9:10">
      <c r="I128" s="112"/>
      <c r="J128" s="112"/>
    </row>
    <row r="129" spans="9:10">
      <c r="I129" s="112"/>
      <c r="J129" s="112"/>
    </row>
    <row r="130" spans="9:10">
      <c r="I130" s="112"/>
      <c r="J130" s="112"/>
    </row>
    <row r="131" spans="9:10">
      <c r="I131" s="112"/>
      <c r="J131" s="112"/>
    </row>
    <row r="132" spans="9:10">
      <c r="I132" s="112"/>
      <c r="J132" s="112"/>
    </row>
    <row r="133" spans="9:10">
      <c r="I133" s="112"/>
      <c r="J133" s="112"/>
    </row>
    <row r="134" spans="9:10">
      <c r="I134" s="112"/>
      <c r="J134" s="112"/>
    </row>
    <row r="135" spans="9:10">
      <c r="I135" s="112"/>
      <c r="J135" s="112"/>
    </row>
    <row r="136" spans="9:10">
      <c r="I136" s="112"/>
      <c r="J136" s="112"/>
    </row>
    <row r="137" spans="9:10">
      <c r="I137" s="112"/>
      <c r="J137" s="112"/>
    </row>
    <row r="138" spans="9:10">
      <c r="I138" s="112"/>
      <c r="J138" s="112"/>
    </row>
    <row r="139" spans="9:10">
      <c r="I139" s="112"/>
      <c r="J139" s="112"/>
    </row>
    <row r="140" spans="9:10">
      <c r="I140" s="112"/>
      <c r="J140" s="112"/>
    </row>
    <row r="141" spans="9:10">
      <c r="I141" s="112"/>
      <c r="J141" s="112"/>
    </row>
    <row r="142" spans="9:10">
      <c r="I142" s="112"/>
      <c r="J142" s="112"/>
    </row>
    <row r="143" spans="9:10">
      <c r="I143" s="112"/>
      <c r="J143" s="112"/>
    </row>
    <row r="144" spans="9:10">
      <c r="I144" s="112"/>
      <c r="J144" s="112"/>
    </row>
    <row r="145" spans="9:10">
      <c r="I145" s="112"/>
      <c r="J145" s="112"/>
    </row>
    <row r="146" spans="9:10">
      <c r="I146" s="112"/>
      <c r="J146" s="112"/>
    </row>
    <row r="147" spans="9:10">
      <c r="I147" s="112"/>
      <c r="J147" s="112"/>
    </row>
    <row r="148" spans="9:10">
      <c r="I148" s="112"/>
      <c r="J148" s="112"/>
    </row>
    <row r="149" spans="9:10">
      <c r="I149" s="112"/>
      <c r="J149" s="112"/>
    </row>
    <row r="150" spans="9:10">
      <c r="I150" s="112"/>
      <c r="J150" s="112"/>
    </row>
    <row r="151" spans="9:10">
      <c r="I151" s="112"/>
      <c r="J151" s="112"/>
    </row>
    <row r="152" spans="9:10">
      <c r="I152" s="112"/>
      <c r="J152" s="112"/>
    </row>
    <row r="153" spans="9:10">
      <c r="I153" s="112"/>
      <c r="J153" s="112"/>
    </row>
    <row r="154" spans="9:10">
      <c r="I154" s="112"/>
      <c r="J154" s="112"/>
    </row>
    <row r="155" spans="9:10">
      <c r="I155" s="112"/>
      <c r="J155" s="112"/>
    </row>
    <row r="156" spans="9:10">
      <c r="I156" s="112"/>
      <c r="J156" s="112"/>
    </row>
    <row r="157" spans="9:10">
      <c r="I157" s="112"/>
      <c r="J157" s="112"/>
    </row>
    <row r="158" spans="9:10">
      <c r="I158" s="112"/>
      <c r="J158" s="112"/>
    </row>
    <row r="159" spans="9:10">
      <c r="I159" s="112"/>
      <c r="J159" s="112"/>
    </row>
    <row r="160" spans="9:10">
      <c r="I160" s="112"/>
      <c r="J160" s="112"/>
    </row>
  </sheetData>
  <mergeCells count="33">
    <mergeCell ref="AF6:AF7"/>
    <mergeCell ref="AE6:AE7"/>
    <mergeCell ref="X6:X7"/>
    <mergeCell ref="Z6:Z7"/>
    <mergeCell ref="P6:P7"/>
    <mergeCell ref="Q6:Q7"/>
    <mergeCell ref="R6:R7"/>
    <mergeCell ref="AD6:AD7"/>
    <mergeCell ref="S6:S7"/>
    <mergeCell ref="T6:T7"/>
    <mergeCell ref="A6:A7"/>
    <mergeCell ref="B6:B7"/>
    <mergeCell ref="D6:D7"/>
    <mergeCell ref="C6:C7"/>
    <mergeCell ref="G6:G7"/>
    <mergeCell ref="E6:E7"/>
    <mergeCell ref="F6:F7"/>
    <mergeCell ref="AG6:AG7"/>
    <mergeCell ref="H6:H7"/>
    <mergeCell ref="I6:I7"/>
    <mergeCell ref="J6:J7"/>
    <mergeCell ref="K6:K7"/>
    <mergeCell ref="AC6:AC7"/>
    <mergeCell ref="AB6:AB7"/>
    <mergeCell ref="L6:L7"/>
    <mergeCell ref="U6:U7"/>
    <mergeCell ref="Y6:Y7"/>
    <mergeCell ref="V6:V7"/>
    <mergeCell ref="N6:N7"/>
    <mergeCell ref="O6:O7"/>
    <mergeCell ref="AA6:AA7"/>
    <mergeCell ref="M6:M7"/>
    <mergeCell ref="W6:W7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31496062992125984" bottom="0.15748031496062992" header="0.15748031496062992" footer="0.15748031496062992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S82"/>
  <sheetViews>
    <sheetView zoomScale="70" zoomScaleNormal="70" workbookViewId="0">
      <selection activeCell="L13" sqref="L13"/>
    </sheetView>
  </sheetViews>
  <sheetFormatPr defaultColWidth="8" defaultRowHeight="13.2" outlineLevelCol="2"/>
  <cols>
    <col min="1" max="1" width="9.5546875" style="16" customWidth="1"/>
    <col min="2" max="2" width="42.33203125" style="16" customWidth="1"/>
    <col min="3" max="3" width="8.5546875" style="119" hidden="1" customWidth="1" outlineLevel="2"/>
    <col min="4" max="4" width="38.6640625" style="119" hidden="1" customWidth="1" outlineLevel="2"/>
    <col min="5" max="5" width="12.109375" style="119" hidden="1" customWidth="1" outlineLevel="2"/>
    <col min="6" max="6" width="31.88671875" style="119" hidden="1" customWidth="1" outlineLevel="2"/>
    <col min="7" max="7" width="8.6640625" style="16" hidden="1" customWidth="1" outlineLevel="1" collapsed="1"/>
    <col min="8" max="11" width="8.6640625" style="16" hidden="1" customWidth="1" outlineLevel="1"/>
    <col min="12" max="16" width="9.77734375" style="16" customWidth="1" collapsed="1"/>
    <col min="17" max="20" width="9.77734375" style="16" customWidth="1"/>
    <col min="21" max="22" width="8" style="16" hidden="1" customWidth="1" outlineLevel="1"/>
    <col min="23" max="23" width="10.5546875" style="16" hidden="1" customWidth="1" outlineLevel="1"/>
    <col min="24" max="24" width="8" style="16" hidden="1" customWidth="1" outlineLevel="1"/>
    <col min="25" max="28" width="8.6640625" style="16" hidden="1" customWidth="1" outlineLevel="1"/>
    <col min="29" max="29" width="8.77734375" style="16" customWidth="1" collapsed="1"/>
    <col min="30" max="33" width="8.77734375" style="16" customWidth="1"/>
    <col min="34" max="65" width="8" style="16"/>
    <col min="66" max="66" width="8" style="113"/>
    <col min="67" max="70" width="8" style="17"/>
    <col min="71" max="71" width="8" style="16"/>
    <col min="72" max="97" width="8" style="17"/>
    <col min="98" max="16384" width="8" style="16"/>
  </cols>
  <sheetData>
    <row r="1" spans="1:97" ht="14.25" customHeight="1">
      <c r="A1" s="18" t="str">
        <f>IF('1'!$A$1=1,"до змісту","to title")</f>
        <v>до змісту</v>
      </c>
      <c r="V1" s="106"/>
      <c r="AA1" s="124"/>
      <c r="AJ1" s="32"/>
      <c r="AK1" s="258"/>
    </row>
    <row r="2" spans="1:97">
      <c r="A2" s="15" t="str">
        <f>IF('1'!$A$1=1,BU2,CD2)</f>
        <v xml:space="preserve">1.4. Динаміка товарної структури імпорту з країн ЄС* </v>
      </c>
      <c r="B2" s="15"/>
      <c r="C2" s="99"/>
      <c r="D2" s="99"/>
      <c r="E2" s="99"/>
      <c r="F2" s="9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BU2" s="12" t="s">
        <v>51</v>
      </c>
      <c r="BV2" s="12"/>
      <c r="BW2" s="12"/>
      <c r="BX2" s="12"/>
      <c r="BY2" s="12"/>
      <c r="BZ2" s="12"/>
      <c r="CA2" s="12"/>
      <c r="CB2" s="12"/>
      <c r="CC2" s="12"/>
      <c r="CD2" s="12" t="s">
        <v>122</v>
      </c>
      <c r="CE2" s="12"/>
      <c r="CF2" s="12"/>
    </row>
    <row r="3" spans="1:97">
      <c r="A3" s="100" t="str">
        <f>IF('1'!$A$1=1,BU4,CC4)</f>
        <v>(відповідно до КПБ6)</v>
      </c>
      <c r="B3" s="100"/>
      <c r="C3" s="105"/>
      <c r="D3" s="105"/>
      <c r="E3" s="105"/>
      <c r="F3" s="105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20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</row>
    <row r="4" spans="1:97">
      <c r="A4" s="100" t="str">
        <f>IF('1'!$A$1=1,BU5,CC5)</f>
        <v>Млн дол. США</v>
      </c>
      <c r="B4" s="15"/>
      <c r="C4" s="99"/>
      <c r="D4" s="99"/>
      <c r="E4" s="99"/>
      <c r="F4" s="99"/>
      <c r="G4" s="100"/>
      <c r="H4" s="100"/>
      <c r="I4" s="100"/>
      <c r="J4" s="100"/>
      <c r="K4" s="100"/>
      <c r="L4" s="68"/>
      <c r="M4" s="68"/>
      <c r="N4" s="68"/>
      <c r="O4" s="68"/>
      <c r="P4" s="68"/>
      <c r="Q4" s="68"/>
      <c r="R4" s="68"/>
      <c r="S4" s="68"/>
      <c r="T4" s="68"/>
      <c r="X4" s="37"/>
      <c r="Z4" s="36"/>
      <c r="AA4" s="36"/>
      <c r="AC4" s="35" t="str">
        <f>IF('1'!$A$1=1,BU6,BY6)</f>
        <v xml:space="preserve">   % до попереднього року</v>
      </c>
      <c r="BU4" s="101" t="s">
        <v>30</v>
      </c>
      <c r="BV4" s="12"/>
      <c r="BW4" s="12"/>
      <c r="CC4" s="69" t="s">
        <v>89</v>
      </c>
      <c r="CD4" s="102"/>
      <c r="CE4" s="103"/>
      <c r="CF4" s="103"/>
    </row>
    <row r="5" spans="1:97" ht="18" customHeight="1">
      <c r="A5" s="337" t="str">
        <f>IF('1'!$A$1=1,C5,E5)</f>
        <v>Код згідно з УКТЗЕД</v>
      </c>
      <c r="B5" s="339" t="str">
        <f>IF('1'!$A$1=1,D5,F5)</f>
        <v>Найменування груп товарів</v>
      </c>
      <c r="C5" s="343" t="s">
        <v>44</v>
      </c>
      <c r="D5" s="348" t="s">
        <v>0</v>
      </c>
      <c r="E5" s="341" t="s">
        <v>95</v>
      </c>
      <c r="F5" s="345" t="s">
        <v>96</v>
      </c>
      <c r="G5" s="320">
        <v>2010</v>
      </c>
      <c r="H5" s="320">
        <v>2011</v>
      </c>
      <c r="I5" s="320">
        <v>2012</v>
      </c>
      <c r="J5" s="320">
        <v>2013</v>
      </c>
      <c r="K5" s="320">
        <v>2014</v>
      </c>
      <c r="L5" s="320">
        <v>2015</v>
      </c>
      <c r="M5" s="320">
        <v>2016</v>
      </c>
      <c r="N5" s="320">
        <v>2017</v>
      </c>
      <c r="O5" s="320">
        <v>2018</v>
      </c>
      <c r="P5" s="320">
        <v>2019</v>
      </c>
      <c r="Q5" s="320">
        <v>2020</v>
      </c>
      <c r="R5" s="320">
        <v>2021</v>
      </c>
      <c r="S5" s="320">
        <v>2022</v>
      </c>
      <c r="T5" s="320">
        <v>2023</v>
      </c>
      <c r="U5" s="328">
        <v>2011</v>
      </c>
      <c r="V5" s="328">
        <v>2012</v>
      </c>
      <c r="W5" s="328">
        <v>2013</v>
      </c>
      <c r="X5" s="324">
        <v>2014</v>
      </c>
      <c r="Y5" s="324">
        <v>2015</v>
      </c>
      <c r="Z5" s="324">
        <v>2016</v>
      </c>
      <c r="AA5" s="324">
        <v>2017</v>
      </c>
      <c r="AB5" s="324">
        <v>2018</v>
      </c>
      <c r="AC5" s="324">
        <v>2019</v>
      </c>
      <c r="AD5" s="324">
        <v>2020</v>
      </c>
      <c r="AE5" s="324">
        <v>2021</v>
      </c>
      <c r="AF5" s="324">
        <v>2022</v>
      </c>
      <c r="AG5" s="324">
        <v>2023</v>
      </c>
      <c r="BU5" s="101" t="s">
        <v>142</v>
      </c>
      <c r="BV5" s="12"/>
      <c r="BW5" s="12"/>
      <c r="CC5" s="104" t="s">
        <v>90</v>
      </c>
      <c r="CD5" s="104"/>
      <c r="CE5" s="104"/>
      <c r="CF5" s="104"/>
    </row>
    <row r="6" spans="1:97" s="114" customFormat="1" ht="24" customHeight="1">
      <c r="A6" s="347"/>
      <c r="B6" s="352"/>
      <c r="C6" s="353"/>
      <c r="D6" s="349"/>
      <c r="E6" s="350"/>
      <c r="F6" s="351" t="s">
        <v>97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29"/>
      <c r="V6" s="329"/>
      <c r="W6" s="329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BN6" s="115"/>
      <c r="BO6" s="116"/>
      <c r="BP6" s="116"/>
      <c r="BQ6" s="116"/>
      <c r="BR6" s="116"/>
      <c r="BT6" s="116"/>
      <c r="BU6" s="63" t="s">
        <v>120</v>
      </c>
      <c r="BV6" s="64"/>
      <c r="BW6" s="64"/>
      <c r="BX6" s="71"/>
      <c r="BY6" s="73" t="s">
        <v>92</v>
      </c>
      <c r="BZ6" s="73"/>
      <c r="CA6" s="73"/>
      <c r="CB6" s="73"/>
      <c r="CC6" s="73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</row>
    <row r="7" spans="1:97" s="114" customFormat="1" ht="33" customHeight="1">
      <c r="A7" s="244"/>
      <c r="B7" s="150" t="str">
        <f>IF('1'!$A$1=1,D7,F7)</f>
        <v>ЄС 27 **</v>
      </c>
      <c r="C7" s="230"/>
      <c r="D7" s="229" t="s">
        <v>147</v>
      </c>
      <c r="E7" s="231"/>
      <c r="F7" s="146" t="s">
        <v>149</v>
      </c>
      <c r="G7" s="243">
        <v>17016.29176362</v>
      </c>
      <c r="H7" s="242">
        <v>22961.320861050001</v>
      </c>
      <c r="I7" s="242">
        <v>23481.499731</v>
      </c>
      <c r="J7" s="242">
        <v>24173.200808999998</v>
      </c>
      <c r="K7" s="242">
        <v>18464.06871462</v>
      </c>
      <c r="L7" s="75">
        <v>13187.552186450001</v>
      </c>
      <c r="M7" s="75">
        <v>14732.515792619999</v>
      </c>
      <c r="N7" s="75">
        <v>18053.773178669999</v>
      </c>
      <c r="O7" s="75">
        <v>20261.691097089999</v>
      </c>
      <c r="P7" s="75">
        <v>22338.584044409999</v>
      </c>
      <c r="Q7" s="75">
        <v>21483.043068260005</v>
      </c>
      <c r="R7" s="75">
        <v>26954.19876273</v>
      </c>
      <c r="S7" s="75">
        <v>25515.549721530002</v>
      </c>
      <c r="T7" s="75">
        <v>31235.050797519998</v>
      </c>
      <c r="U7" s="147">
        <f>H7/G7*100</f>
        <v>134.93727763965697</v>
      </c>
      <c r="V7" s="148">
        <f t="shared" ref="V7:AC7" si="0">I7/H7*100</f>
        <v>102.26545708366628</v>
      </c>
      <c r="W7" s="148">
        <f t="shared" si="0"/>
        <v>102.94572785351876</v>
      </c>
      <c r="X7" s="148">
        <f t="shared" si="0"/>
        <v>76.382390815806176</v>
      </c>
      <c r="Y7" s="148">
        <f t="shared" si="0"/>
        <v>71.422785466607309</v>
      </c>
      <c r="Z7" s="148">
        <f t="shared" si="0"/>
        <v>111.71531747762427</v>
      </c>
      <c r="AA7" s="148">
        <f t="shared" si="0"/>
        <v>122.54372187887779</v>
      </c>
      <c r="AB7" s="148">
        <f t="shared" si="0"/>
        <v>112.22967573907813</v>
      </c>
      <c r="AC7" s="147">
        <f t="shared" si="0"/>
        <v>110.25034355408904</v>
      </c>
      <c r="AD7" s="148">
        <f>Q7/P7*100</f>
        <v>96.170119939342868</v>
      </c>
      <c r="AE7" s="214">
        <f>R7/Q7*100</f>
        <v>125.46732172479476</v>
      </c>
      <c r="AF7" s="214">
        <f>S7/R7*100</f>
        <v>94.662616188802318</v>
      </c>
      <c r="AG7" s="249">
        <f>T7/S7*100</f>
        <v>122.41574701862639</v>
      </c>
      <c r="BN7" s="115"/>
      <c r="BO7" s="116"/>
      <c r="BP7" s="116"/>
      <c r="BQ7" s="116"/>
      <c r="BR7" s="116"/>
      <c r="BT7" s="116"/>
      <c r="BU7" s="63"/>
      <c r="BV7" s="64"/>
      <c r="BW7" s="64"/>
      <c r="BX7" s="71"/>
      <c r="BY7" s="73"/>
      <c r="BZ7" s="73"/>
      <c r="CA7" s="73"/>
      <c r="CB7" s="73"/>
      <c r="CC7" s="73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</row>
    <row r="8" spans="1:97" ht="33" customHeight="1">
      <c r="A8" s="246"/>
      <c r="B8" s="82" t="str">
        <f>IF('1'!$A$1=1,D8,F8)</f>
        <v>Продовольчі товари та сировина для їх виробництва</v>
      </c>
      <c r="C8" s="245"/>
      <c r="D8" s="179" t="s">
        <v>1</v>
      </c>
      <c r="E8" s="245"/>
      <c r="F8" s="179" t="s">
        <v>98</v>
      </c>
      <c r="G8" s="78">
        <v>2041.59026352</v>
      </c>
      <c r="H8" s="79">
        <v>2359.3731292800003</v>
      </c>
      <c r="I8" s="79">
        <v>2849.8404364500002</v>
      </c>
      <c r="J8" s="79">
        <v>2947.84630109</v>
      </c>
      <c r="K8" s="79">
        <v>2365.5454555900001</v>
      </c>
      <c r="L8" s="79">
        <v>1437.91221066</v>
      </c>
      <c r="M8" s="79">
        <v>1631.87461828</v>
      </c>
      <c r="N8" s="79">
        <v>1929.7297968000003</v>
      </c>
      <c r="O8" s="79">
        <v>2328.5606605600001</v>
      </c>
      <c r="P8" s="79">
        <v>2733.66279433</v>
      </c>
      <c r="Q8" s="79">
        <v>3166.3631559400001</v>
      </c>
      <c r="R8" s="79">
        <v>3759.2158607900001</v>
      </c>
      <c r="S8" s="79">
        <v>3125.8927770600003</v>
      </c>
      <c r="T8" s="79">
        <v>3628.6326061999998</v>
      </c>
      <c r="U8" s="81">
        <f t="shared" ref="U8:U17" si="1">H8/G8*100</f>
        <v>115.5654575473972</v>
      </c>
      <c r="V8" s="80">
        <f t="shared" ref="V8:V17" si="2">I8/H8*100</f>
        <v>120.78803479972132</v>
      </c>
      <c r="W8" s="80">
        <f t="shared" ref="W8:W17" si="3">J8/I8*100</f>
        <v>103.43899480779648</v>
      </c>
      <c r="X8" s="80">
        <f t="shared" ref="X8:X17" si="4">K8/J8*100</f>
        <v>80.246566950092088</v>
      </c>
      <c r="Y8" s="80">
        <f t="shared" ref="Y8:Y37" si="5">L8/K8*100</f>
        <v>60.785651244286264</v>
      </c>
      <c r="Z8" s="80">
        <f t="shared" ref="Z8:Z37" si="6">M8/L8*100</f>
        <v>113.48916896191956</v>
      </c>
      <c r="AA8" s="80">
        <f t="shared" ref="AA8:AA37" si="7">N8/M8*100</f>
        <v>118.2523323289347</v>
      </c>
      <c r="AB8" s="80">
        <f t="shared" ref="AB8:AB37" si="8">O8/N8*100</f>
        <v>120.66770510676501</v>
      </c>
      <c r="AC8" s="81">
        <f t="shared" ref="AC8:AC37" si="9">P8/O8*100</f>
        <v>117.39710459905201</v>
      </c>
      <c r="AD8" s="80">
        <f>Q8/P8*100</f>
        <v>115.82859314277829</v>
      </c>
      <c r="AE8" s="80">
        <f t="shared" ref="AE8:AE38" si="10">R8/Q8*100</f>
        <v>118.72345892282843</v>
      </c>
      <c r="AF8" s="80">
        <f t="shared" ref="AF8:AF38" si="11">S8/R8*100</f>
        <v>83.152787517849362</v>
      </c>
      <c r="AG8" s="215">
        <f t="shared" ref="AG8:AG38" si="12">T8/S8*100</f>
        <v>116.08307977898211</v>
      </c>
    </row>
    <row r="9" spans="1:97" s="120" customFormat="1" ht="22.05" customHeight="1">
      <c r="A9" s="199" t="s">
        <v>19</v>
      </c>
      <c r="B9" s="85" t="str">
        <f>IF('1'!$A$1=1,D9,F9)</f>
        <v>м'ясо та субпродукти</v>
      </c>
      <c r="C9" s="176" t="s">
        <v>19</v>
      </c>
      <c r="D9" s="177" t="s">
        <v>20</v>
      </c>
      <c r="E9" s="176" t="s">
        <v>19</v>
      </c>
      <c r="F9" s="178" t="s">
        <v>123</v>
      </c>
      <c r="G9" s="83">
        <v>231.93934188999998</v>
      </c>
      <c r="H9" s="84">
        <v>190.20934098000001</v>
      </c>
      <c r="I9" s="84">
        <v>379.43915676</v>
      </c>
      <c r="J9" s="84">
        <v>294.96985896000001</v>
      </c>
      <c r="K9" s="84">
        <v>172.92509059</v>
      </c>
      <c r="L9" s="84">
        <v>92.148639320000001</v>
      </c>
      <c r="M9" s="84">
        <v>76.642100209999995</v>
      </c>
      <c r="N9" s="84">
        <v>106.82466441000001</v>
      </c>
      <c r="O9" s="84">
        <v>155.89586191000001</v>
      </c>
      <c r="P9" s="84">
        <v>145.73265029000001</v>
      </c>
      <c r="Q9" s="84">
        <v>147.92256764999999</v>
      </c>
      <c r="R9" s="84">
        <v>204.15086611999999</v>
      </c>
      <c r="S9" s="84">
        <v>206.40025362</v>
      </c>
      <c r="T9" s="84">
        <v>132.46099975000001</v>
      </c>
      <c r="U9" s="81">
        <f t="shared" si="1"/>
        <v>82.008226560463854</v>
      </c>
      <c r="V9" s="80">
        <f t="shared" si="2"/>
        <v>199.48502781464185</v>
      </c>
      <c r="W9" s="80">
        <f t="shared" si="3"/>
        <v>77.738381425555431</v>
      </c>
      <c r="X9" s="80">
        <f t="shared" si="4"/>
        <v>58.624664635124589</v>
      </c>
      <c r="Y9" s="80">
        <f t="shared" si="5"/>
        <v>53.288183343203535</v>
      </c>
      <c r="Z9" s="80">
        <f t="shared" si="6"/>
        <v>83.172253845060894</v>
      </c>
      <c r="AA9" s="80">
        <f t="shared" si="7"/>
        <v>139.38118099229996</v>
      </c>
      <c r="AB9" s="80">
        <f t="shared" si="8"/>
        <v>145.93620562350802</v>
      </c>
      <c r="AC9" s="81">
        <f t="shared" si="9"/>
        <v>93.480768831524657</v>
      </c>
      <c r="AD9" s="80">
        <f t="shared" ref="AD9:AD37" si="13">Q9/P9*100</f>
        <v>101.50269507597794</v>
      </c>
      <c r="AE9" s="80">
        <f t="shared" si="10"/>
        <v>138.01198110827951</v>
      </c>
      <c r="AF9" s="80">
        <f t="shared" si="11"/>
        <v>101.10182608712412</v>
      </c>
      <c r="AG9" s="215">
        <f t="shared" si="12"/>
        <v>64.176762105085245</v>
      </c>
      <c r="BN9" s="121"/>
      <c r="BO9" s="73"/>
      <c r="BP9" s="73"/>
      <c r="BQ9" s="73"/>
      <c r="BR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</row>
    <row r="10" spans="1:97" s="120" customFormat="1" ht="22.05" customHeight="1">
      <c r="A10" s="199" t="s">
        <v>21</v>
      </c>
      <c r="B10" s="85" t="str">
        <f>IF('1'!$A$1=1,D10,F10)</f>
        <v>їстівні плоди та горіхи</v>
      </c>
      <c r="C10" s="176" t="s">
        <v>21</v>
      </c>
      <c r="D10" s="177" t="s">
        <v>22</v>
      </c>
      <c r="E10" s="176" t="s">
        <v>21</v>
      </c>
      <c r="F10" s="178" t="s">
        <v>124</v>
      </c>
      <c r="G10" s="83">
        <v>198.57060668</v>
      </c>
      <c r="H10" s="84">
        <v>167.10918905</v>
      </c>
      <c r="I10" s="84">
        <v>307.50836125000001</v>
      </c>
      <c r="J10" s="84">
        <v>258.68269109000005</v>
      </c>
      <c r="K10" s="84">
        <v>172.14230247</v>
      </c>
      <c r="L10" s="84">
        <v>104.85859264</v>
      </c>
      <c r="M10" s="84">
        <v>84.363601009999996</v>
      </c>
      <c r="N10" s="84">
        <v>95.937846669999999</v>
      </c>
      <c r="O10" s="84">
        <v>75.186365569999992</v>
      </c>
      <c r="P10" s="84">
        <v>117.94621671000002</v>
      </c>
      <c r="Q10" s="84">
        <v>130.15208641999999</v>
      </c>
      <c r="R10" s="84">
        <v>112.21084395</v>
      </c>
      <c r="S10" s="84">
        <v>104.86003434999999</v>
      </c>
      <c r="T10" s="84">
        <v>127.94552067000001</v>
      </c>
      <c r="U10" s="81">
        <f t="shared" si="1"/>
        <v>84.156055039555469</v>
      </c>
      <c r="V10" s="80">
        <f t="shared" si="2"/>
        <v>184.01642841914085</v>
      </c>
      <c r="W10" s="80">
        <f t="shared" si="3"/>
        <v>84.122165016415479</v>
      </c>
      <c r="X10" s="80">
        <f t="shared" si="4"/>
        <v>66.545736687928922</v>
      </c>
      <c r="Y10" s="80">
        <f t="shared" si="5"/>
        <v>60.91390154275075</v>
      </c>
      <c r="Z10" s="80">
        <f t="shared" si="6"/>
        <v>80.454637894709009</v>
      </c>
      <c r="AA10" s="80">
        <f t="shared" si="7"/>
        <v>113.71947797561184</v>
      </c>
      <c r="AB10" s="80">
        <f t="shared" si="8"/>
        <v>78.369869847736481</v>
      </c>
      <c r="AC10" s="81">
        <f t="shared" si="9"/>
        <v>156.87181554239348</v>
      </c>
      <c r="AD10" s="80">
        <f t="shared" si="13"/>
        <v>110.348674209713</v>
      </c>
      <c r="AE10" s="80">
        <f t="shared" si="10"/>
        <v>86.215171063717165</v>
      </c>
      <c r="AF10" s="80">
        <f t="shared" si="11"/>
        <v>93.449109425399698</v>
      </c>
      <c r="AG10" s="215">
        <f t="shared" si="12"/>
        <v>122.01552427776792</v>
      </c>
      <c r="BN10" s="121"/>
      <c r="BO10" s="73"/>
      <c r="BP10" s="73"/>
      <c r="BQ10" s="73"/>
      <c r="BR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</row>
    <row r="11" spans="1:97" s="120" customFormat="1" ht="22.05" customHeight="1">
      <c r="A11" s="199">
        <v>10</v>
      </c>
      <c r="B11" s="85" t="str">
        <f>IF('1'!$A$1=1,D11,F11)</f>
        <v>зернові культури</v>
      </c>
      <c r="C11" s="176">
        <v>10</v>
      </c>
      <c r="D11" s="177" t="s">
        <v>11</v>
      </c>
      <c r="E11" s="176">
        <v>10</v>
      </c>
      <c r="F11" s="180" t="s">
        <v>99</v>
      </c>
      <c r="G11" s="83">
        <v>76.769157609999993</v>
      </c>
      <c r="H11" s="84">
        <v>154.36144987</v>
      </c>
      <c r="I11" s="84">
        <v>187.84138299000003</v>
      </c>
      <c r="J11" s="84">
        <v>221.25252155000001</v>
      </c>
      <c r="K11" s="84">
        <v>266.30509175999998</v>
      </c>
      <c r="L11" s="84">
        <v>103.87907275000001</v>
      </c>
      <c r="M11" s="84">
        <v>105.49406181000001</v>
      </c>
      <c r="N11" s="84">
        <v>113.00260215</v>
      </c>
      <c r="O11" s="84">
        <v>117.24725859999999</v>
      </c>
      <c r="P11" s="84">
        <v>117.68832818000001</v>
      </c>
      <c r="Q11" s="84">
        <v>92.827519159999994</v>
      </c>
      <c r="R11" s="84">
        <v>91.862517269999998</v>
      </c>
      <c r="S11" s="84">
        <v>75.743083880000015</v>
      </c>
      <c r="T11" s="84">
        <v>55.937808769999997</v>
      </c>
      <c r="U11" s="81">
        <f t="shared" si="1"/>
        <v>201.07222050576831</v>
      </c>
      <c r="V11" s="80">
        <f t="shared" si="2"/>
        <v>121.68930982975097</v>
      </c>
      <c r="W11" s="80">
        <f t="shared" si="3"/>
        <v>117.78688914453885</v>
      </c>
      <c r="X11" s="80">
        <f t="shared" si="4"/>
        <v>120.36251152953244</v>
      </c>
      <c r="Y11" s="80">
        <f t="shared" si="5"/>
        <v>39.007542838729542</v>
      </c>
      <c r="Z11" s="80">
        <f t="shared" si="6"/>
        <v>101.55468182112743</v>
      </c>
      <c r="AA11" s="80">
        <f t="shared" si="7"/>
        <v>107.11750046511929</v>
      </c>
      <c r="AB11" s="80">
        <f t="shared" si="8"/>
        <v>103.75624664321059</v>
      </c>
      <c r="AC11" s="81">
        <f t="shared" si="9"/>
        <v>100.37618754183819</v>
      </c>
      <c r="AD11" s="80">
        <f t="shared" si="13"/>
        <v>78.87572250837286</v>
      </c>
      <c r="AE11" s="80">
        <f t="shared" si="10"/>
        <v>98.960435548927379</v>
      </c>
      <c r="AF11" s="80">
        <f t="shared" si="11"/>
        <v>82.452654391538005</v>
      </c>
      <c r="AG11" s="215">
        <f t="shared" si="12"/>
        <v>73.8520349377673</v>
      </c>
      <c r="BN11" s="121"/>
      <c r="BO11" s="73"/>
      <c r="BP11" s="73"/>
      <c r="BQ11" s="73"/>
      <c r="BR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</row>
    <row r="12" spans="1:97" s="120" customFormat="1" ht="22.05" customHeight="1">
      <c r="A12" s="199">
        <v>21</v>
      </c>
      <c r="B12" s="85" t="str">
        <f>IF('1'!$A$1=1,D12,F12)</f>
        <v>різні харчові продукти</v>
      </c>
      <c r="C12" s="176">
        <v>21</v>
      </c>
      <c r="D12" s="177" t="s">
        <v>23</v>
      </c>
      <c r="E12" s="176">
        <v>21</v>
      </c>
      <c r="F12" s="178" t="s">
        <v>125</v>
      </c>
      <c r="G12" s="83">
        <v>253.25725854000001</v>
      </c>
      <c r="H12" s="84">
        <v>309.17318582000001</v>
      </c>
      <c r="I12" s="84">
        <v>310.12703600999998</v>
      </c>
      <c r="J12" s="84">
        <v>367.22188950000003</v>
      </c>
      <c r="K12" s="84">
        <v>304.81936658000001</v>
      </c>
      <c r="L12" s="84">
        <v>178.02903291999999</v>
      </c>
      <c r="M12" s="84">
        <v>221.35271877999998</v>
      </c>
      <c r="N12" s="84">
        <v>242.39380908999999</v>
      </c>
      <c r="O12" s="84">
        <v>281.62632986</v>
      </c>
      <c r="P12" s="84">
        <v>300.80466845000001</v>
      </c>
      <c r="Q12" s="84">
        <v>324.02757309999998</v>
      </c>
      <c r="R12" s="84">
        <v>386.18368943999997</v>
      </c>
      <c r="S12" s="84">
        <v>289.40506090999997</v>
      </c>
      <c r="T12" s="84">
        <v>342.90049538</v>
      </c>
      <c r="U12" s="81">
        <f t="shared" si="1"/>
        <v>122.07870668834889</v>
      </c>
      <c r="V12" s="80">
        <f t="shared" si="2"/>
        <v>100.30851646706364</v>
      </c>
      <c r="W12" s="80">
        <f t="shared" si="3"/>
        <v>118.41015031277668</v>
      </c>
      <c r="X12" s="80">
        <f t="shared" si="4"/>
        <v>83.006861871724013</v>
      </c>
      <c r="Y12" s="80">
        <f t="shared" si="5"/>
        <v>58.404764407669674</v>
      </c>
      <c r="Z12" s="80">
        <f t="shared" si="6"/>
        <v>124.33518013854972</v>
      </c>
      <c r="AA12" s="80">
        <f t="shared" si="7"/>
        <v>109.5056841524104</v>
      </c>
      <c r="AB12" s="80">
        <f t="shared" si="8"/>
        <v>116.18544669820056</v>
      </c>
      <c r="AC12" s="81">
        <f t="shared" si="9"/>
        <v>106.80985282858097</v>
      </c>
      <c r="AD12" s="80">
        <f t="shared" si="13"/>
        <v>107.7202607159204</v>
      </c>
      <c r="AE12" s="80">
        <f t="shared" si="10"/>
        <v>119.18235406491706</v>
      </c>
      <c r="AF12" s="80">
        <f t="shared" si="11"/>
        <v>74.939742102951726</v>
      </c>
      <c r="AG12" s="215">
        <f t="shared" si="12"/>
        <v>118.48462300617342</v>
      </c>
      <c r="BN12" s="121"/>
      <c r="BO12" s="73"/>
      <c r="BP12" s="73"/>
      <c r="BQ12" s="73"/>
      <c r="BR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</row>
    <row r="13" spans="1:97" s="120" customFormat="1" ht="22.05" customHeight="1">
      <c r="A13" s="199">
        <v>22</v>
      </c>
      <c r="B13" s="85" t="str">
        <f>IF('1'!$A$1=1,D13,F13)</f>
        <v>алкогольні і безалклгольні напої</v>
      </c>
      <c r="C13" s="176">
        <v>22</v>
      </c>
      <c r="D13" s="177" t="s">
        <v>24</v>
      </c>
      <c r="E13" s="176">
        <v>22</v>
      </c>
      <c r="F13" s="178" t="s">
        <v>126</v>
      </c>
      <c r="G13" s="83">
        <v>104.48170357999999</v>
      </c>
      <c r="H13" s="84">
        <v>190.92316097</v>
      </c>
      <c r="I13" s="84">
        <v>217.03359422</v>
      </c>
      <c r="J13" s="84">
        <v>242.59923232</v>
      </c>
      <c r="K13" s="84">
        <v>178.94087654</v>
      </c>
      <c r="L13" s="84">
        <v>115.12970399</v>
      </c>
      <c r="M13" s="84">
        <v>155.19469491000001</v>
      </c>
      <c r="N13" s="84">
        <v>214.59461635999997</v>
      </c>
      <c r="O13" s="84">
        <v>270.51705613000001</v>
      </c>
      <c r="P13" s="84">
        <v>302.71290844000004</v>
      </c>
      <c r="Q13" s="84">
        <v>335.38527254000002</v>
      </c>
      <c r="R13" s="84">
        <v>410.83800374999998</v>
      </c>
      <c r="S13" s="84">
        <v>307.69877867000002</v>
      </c>
      <c r="T13" s="84">
        <v>436.35171157999997</v>
      </c>
      <c r="U13" s="81">
        <f t="shared" si="1"/>
        <v>182.73358342000344</v>
      </c>
      <c r="V13" s="80">
        <f t="shared" si="2"/>
        <v>113.67588569000424</v>
      </c>
      <c r="W13" s="80">
        <f t="shared" si="3"/>
        <v>111.77957642542884</v>
      </c>
      <c r="X13" s="80">
        <f t="shared" si="4"/>
        <v>73.759869241452677</v>
      </c>
      <c r="Y13" s="80">
        <f t="shared" si="5"/>
        <v>64.339521643208329</v>
      </c>
      <c r="Z13" s="80">
        <f t="shared" si="6"/>
        <v>134.79987312699075</v>
      </c>
      <c r="AA13" s="80">
        <f t="shared" si="7"/>
        <v>138.27445357229959</v>
      </c>
      <c r="AB13" s="80">
        <f t="shared" si="8"/>
        <v>126.05957256457245</v>
      </c>
      <c r="AC13" s="81">
        <f t="shared" si="9"/>
        <v>111.90159791422836</v>
      </c>
      <c r="AD13" s="80">
        <f t="shared" si="13"/>
        <v>110.79318495810888</v>
      </c>
      <c r="AE13" s="80">
        <f t="shared" si="10"/>
        <v>122.49732990317905</v>
      </c>
      <c r="AF13" s="80">
        <f t="shared" si="11"/>
        <v>74.895403020514763</v>
      </c>
      <c r="AG13" s="215">
        <f t="shared" si="12"/>
        <v>141.81132387528172</v>
      </c>
      <c r="BN13" s="121"/>
      <c r="BO13" s="73"/>
      <c r="BP13" s="73"/>
      <c r="BQ13" s="73"/>
      <c r="BR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</row>
    <row r="14" spans="1:97" ht="33" customHeight="1">
      <c r="A14" s="117"/>
      <c r="B14" s="82" t="str">
        <f>IF('1'!$A$1=1,D14,F14)</f>
        <v>Мінеральні продукти</v>
      </c>
      <c r="C14" s="181"/>
      <c r="D14" s="179" t="s">
        <v>2</v>
      </c>
      <c r="E14" s="181"/>
      <c r="F14" s="179" t="s">
        <v>104</v>
      </c>
      <c r="G14" s="78">
        <v>1218.68491647</v>
      </c>
      <c r="H14" s="79">
        <v>1744.36971511</v>
      </c>
      <c r="I14" s="79">
        <v>1959.9268364099999</v>
      </c>
      <c r="J14" s="79">
        <v>2979.2061140299998</v>
      </c>
      <c r="K14" s="79">
        <v>3700.9286085399999</v>
      </c>
      <c r="L14" s="79">
        <v>3283.97099686</v>
      </c>
      <c r="M14" s="79">
        <v>2365.33005693</v>
      </c>
      <c r="N14" s="79">
        <v>2909.6691131499997</v>
      </c>
      <c r="O14" s="79">
        <v>2968.7341604699996</v>
      </c>
      <c r="P14" s="79">
        <v>2535.6280234999999</v>
      </c>
      <c r="Q14" s="79">
        <v>2012.6411276900001</v>
      </c>
      <c r="R14" s="79">
        <v>3013.0611710200001</v>
      </c>
      <c r="S14" s="79">
        <v>6420.9249127200001</v>
      </c>
      <c r="T14" s="79">
        <v>6623.8975182899994</v>
      </c>
      <c r="U14" s="81">
        <f t="shared" si="1"/>
        <v>143.1354151951499</v>
      </c>
      <c r="V14" s="80">
        <f t="shared" si="2"/>
        <v>112.35730702229067</v>
      </c>
      <c r="W14" s="80">
        <f t="shared" si="3"/>
        <v>152.00598607481771</v>
      </c>
      <c r="X14" s="80">
        <f t="shared" si="4"/>
        <v>124.2253293960155</v>
      </c>
      <c r="Y14" s="80">
        <f t="shared" si="5"/>
        <v>88.733702922075878</v>
      </c>
      <c r="Z14" s="80">
        <f t="shared" si="6"/>
        <v>72.026520916038322</v>
      </c>
      <c r="AA14" s="80">
        <f t="shared" si="7"/>
        <v>123.01323887654421</v>
      </c>
      <c r="AB14" s="80">
        <f t="shared" si="8"/>
        <v>102.02995753204584</v>
      </c>
      <c r="AC14" s="81">
        <f t="shared" si="9"/>
        <v>85.411083864059023</v>
      </c>
      <c r="AD14" s="80">
        <f t="shared" si="13"/>
        <v>79.374463014172477</v>
      </c>
      <c r="AE14" s="80">
        <f t="shared" si="10"/>
        <v>149.70682699295864</v>
      </c>
      <c r="AF14" s="80">
        <f t="shared" si="11"/>
        <v>213.10303867964117</v>
      </c>
      <c r="AG14" s="215">
        <f t="shared" si="12"/>
        <v>103.16111165181057</v>
      </c>
    </row>
    <row r="15" spans="1:97" s="120" customFormat="1" ht="22.05" customHeight="1">
      <c r="A15" s="213">
        <v>2701</v>
      </c>
      <c r="B15" s="85" t="str">
        <f>IF('1'!$A$1=1,D15,F15)</f>
        <v>вугілля кам'яне, антрацит, брикети</v>
      </c>
      <c r="C15" s="176">
        <v>2701</v>
      </c>
      <c r="D15" s="177" t="s">
        <v>34</v>
      </c>
      <c r="E15" s="176">
        <v>2701</v>
      </c>
      <c r="F15" s="177" t="s">
        <v>105</v>
      </c>
      <c r="G15" s="83">
        <v>19.649015949999999</v>
      </c>
      <c r="H15" s="84">
        <v>36.312253550000001</v>
      </c>
      <c r="I15" s="84">
        <v>41.458577430000005</v>
      </c>
      <c r="J15" s="84">
        <v>33.952640209999998</v>
      </c>
      <c r="K15" s="84">
        <v>17.478850430000001</v>
      </c>
      <c r="L15" s="84">
        <v>31.832491410000003</v>
      </c>
      <c r="M15" s="84">
        <v>51.735385190000002</v>
      </c>
      <c r="N15" s="84">
        <v>59.847458369999998</v>
      </c>
      <c r="O15" s="84">
        <v>13.335135289999998</v>
      </c>
      <c r="P15" s="84">
        <v>33.290046410000002</v>
      </c>
      <c r="Q15" s="84">
        <v>39.365989510000006</v>
      </c>
      <c r="R15" s="84">
        <v>80.020095029999993</v>
      </c>
      <c r="S15" s="84">
        <v>100.14076653999999</v>
      </c>
      <c r="T15" s="84">
        <v>39.861612819999998</v>
      </c>
      <c r="U15" s="81">
        <f t="shared" si="1"/>
        <v>184.80443825992214</v>
      </c>
      <c r="V15" s="80">
        <f t="shared" si="2"/>
        <v>114.17241668274262</v>
      </c>
      <c r="W15" s="80">
        <f t="shared" si="3"/>
        <v>81.895333401940107</v>
      </c>
      <c r="X15" s="80">
        <f t="shared" si="4"/>
        <v>51.480092039652313</v>
      </c>
      <c r="Y15" s="80">
        <f t="shared" si="5"/>
        <v>182.12005153018524</v>
      </c>
      <c r="Z15" s="80">
        <f t="shared" si="6"/>
        <v>162.52383303478285</v>
      </c>
      <c r="AA15" s="80">
        <f t="shared" si="7"/>
        <v>115.67993192707104</v>
      </c>
      <c r="AB15" s="80">
        <f t="shared" si="8"/>
        <v>22.281874039757987</v>
      </c>
      <c r="AC15" s="81">
        <f t="shared" si="9"/>
        <v>249.64160982276775</v>
      </c>
      <c r="AD15" s="80">
        <f t="shared" si="13"/>
        <v>118.25153087853566</v>
      </c>
      <c r="AE15" s="80">
        <f t="shared" si="10"/>
        <v>203.27215453246203</v>
      </c>
      <c r="AF15" s="80">
        <f t="shared" si="11"/>
        <v>125.14452338810224</v>
      </c>
      <c r="AG15" s="215">
        <f t="shared" si="12"/>
        <v>39.805579882472507</v>
      </c>
      <c r="BN15" s="121"/>
      <c r="BO15" s="73"/>
      <c r="BP15" s="73"/>
      <c r="BQ15" s="73"/>
      <c r="BR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</row>
    <row r="16" spans="1:97" s="120" customFormat="1" ht="22.05" customHeight="1">
      <c r="A16" s="213">
        <v>2704</v>
      </c>
      <c r="B16" s="85" t="str">
        <f>IF('1'!$A$1=1,D16,F16)</f>
        <v>кокс і напівкокс із кам'яного вугілля</v>
      </c>
      <c r="C16" s="176">
        <v>2704</v>
      </c>
      <c r="D16" s="177" t="s">
        <v>35</v>
      </c>
      <c r="E16" s="176">
        <v>2704</v>
      </c>
      <c r="F16" s="177" t="s">
        <v>127</v>
      </c>
      <c r="G16" s="83">
        <v>45.878538030000001</v>
      </c>
      <c r="H16" s="84">
        <v>32.455859570000001</v>
      </c>
      <c r="I16" s="84">
        <v>141.02503461000001</v>
      </c>
      <c r="J16" s="84">
        <v>147.97041331</v>
      </c>
      <c r="K16" s="84">
        <v>197.99140764000001</v>
      </c>
      <c r="L16" s="84">
        <v>143.98384079000002</v>
      </c>
      <c r="M16" s="84">
        <v>143.09514669999999</v>
      </c>
      <c r="N16" s="84">
        <v>173.16042247999999</v>
      </c>
      <c r="O16" s="84">
        <v>30.841062480000002</v>
      </c>
      <c r="P16" s="84">
        <v>40.484534500000002</v>
      </c>
      <c r="Q16" s="84">
        <v>32.938817460000003</v>
      </c>
      <c r="R16" s="84">
        <v>106.16282826</v>
      </c>
      <c r="S16" s="84">
        <v>78.906072640000005</v>
      </c>
      <c r="T16" s="84">
        <v>119.47350098999999</v>
      </c>
      <c r="U16" s="81">
        <f t="shared" si="1"/>
        <v>70.7430117951385</v>
      </c>
      <c r="V16" s="80">
        <f t="shared" si="2"/>
        <v>434.51332510803076</v>
      </c>
      <c r="W16" s="80">
        <f t="shared" si="3"/>
        <v>104.92492607373379</v>
      </c>
      <c r="X16" s="80">
        <f t="shared" si="4"/>
        <v>133.80472704715999</v>
      </c>
      <c r="Y16" s="80">
        <f t="shared" si="5"/>
        <v>72.722267347985209</v>
      </c>
      <c r="Z16" s="80">
        <f t="shared" si="6"/>
        <v>99.382782064206637</v>
      </c>
      <c r="AA16" s="80">
        <f t="shared" si="7"/>
        <v>121.01068867348246</v>
      </c>
      <c r="AB16" s="80">
        <f t="shared" si="8"/>
        <v>17.810687937979676</v>
      </c>
      <c r="AC16" s="81">
        <f t="shared" si="9"/>
        <v>131.26828729150839</v>
      </c>
      <c r="AD16" s="80">
        <f t="shared" si="13"/>
        <v>81.361482518713416</v>
      </c>
      <c r="AE16" s="80">
        <f t="shared" si="10"/>
        <v>322.30309539473063</v>
      </c>
      <c r="AF16" s="80">
        <f t="shared" si="11"/>
        <v>74.32551857675989</v>
      </c>
      <c r="AG16" s="215">
        <f t="shared" si="12"/>
        <v>151.41230198477155</v>
      </c>
      <c r="BN16" s="121"/>
      <c r="BO16" s="73"/>
      <c r="BP16" s="73"/>
      <c r="BQ16" s="73"/>
      <c r="BR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</row>
    <row r="17" spans="1:97" s="120" customFormat="1" ht="22.05" customHeight="1">
      <c r="A17" s="213">
        <v>2710</v>
      </c>
      <c r="B17" s="85" t="str">
        <f>IF('1'!$A$1=1,D17,F17)</f>
        <v>нафта або нафтопродукти, крім сирих</v>
      </c>
      <c r="C17" s="176">
        <v>2710</v>
      </c>
      <c r="D17" s="177" t="s">
        <v>39</v>
      </c>
      <c r="E17" s="176">
        <v>2710</v>
      </c>
      <c r="F17" s="177" t="s">
        <v>106</v>
      </c>
      <c r="G17" s="83">
        <v>1124.5260499400001</v>
      </c>
      <c r="H17" s="84">
        <v>1631.6370713599997</v>
      </c>
      <c r="I17" s="84">
        <v>1719.0874498200001</v>
      </c>
      <c r="J17" s="84">
        <v>1912.7787139899999</v>
      </c>
      <c r="K17" s="84">
        <v>2028.7236910700003</v>
      </c>
      <c r="L17" s="84">
        <v>1162.1055781</v>
      </c>
      <c r="M17" s="84">
        <v>766.42082985000002</v>
      </c>
      <c r="N17" s="84">
        <v>833.58236887999999</v>
      </c>
      <c r="O17" s="84">
        <v>1083.4159100899999</v>
      </c>
      <c r="P17" s="84">
        <v>1064.72345215</v>
      </c>
      <c r="Q17" s="84">
        <v>707.53576308000004</v>
      </c>
      <c r="R17" s="84">
        <v>1182.6755676299999</v>
      </c>
      <c r="S17" s="84">
        <v>5150.9446023300006</v>
      </c>
      <c r="T17" s="84">
        <v>5103.1394000600003</v>
      </c>
      <c r="U17" s="81">
        <f t="shared" si="1"/>
        <v>145.09553348693495</v>
      </c>
      <c r="V17" s="80">
        <f t="shared" si="2"/>
        <v>105.35967097064723</v>
      </c>
      <c r="W17" s="80">
        <f t="shared" si="3"/>
        <v>111.26709779600105</v>
      </c>
      <c r="X17" s="80">
        <f t="shared" si="4"/>
        <v>106.06159908786013</v>
      </c>
      <c r="Y17" s="80">
        <f t="shared" si="5"/>
        <v>57.282595122013689</v>
      </c>
      <c r="Z17" s="80">
        <f t="shared" si="6"/>
        <v>65.951049912613797</v>
      </c>
      <c r="AA17" s="80">
        <f t="shared" si="7"/>
        <v>108.76301066127658</v>
      </c>
      <c r="AB17" s="80">
        <f t="shared" si="8"/>
        <v>129.97106831154261</v>
      </c>
      <c r="AC17" s="81">
        <f t="shared" si="9"/>
        <v>98.274673856465043</v>
      </c>
      <c r="AD17" s="80">
        <f t="shared" si="13"/>
        <v>66.452538605331796</v>
      </c>
      <c r="AE17" s="80">
        <f t="shared" si="10"/>
        <v>167.15417500334559</v>
      </c>
      <c r="AF17" s="80">
        <f t="shared" si="11"/>
        <v>435.53318790986248</v>
      </c>
      <c r="AG17" s="215">
        <f t="shared" si="12"/>
        <v>99.071913872877303</v>
      </c>
      <c r="BN17" s="121"/>
      <c r="BO17" s="73"/>
      <c r="BP17" s="73"/>
      <c r="BQ17" s="73"/>
      <c r="BR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</row>
    <row r="18" spans="1:97" s="120" customFormat="1" ht="22.05" customHeight="1">
      <c r="A18" s="213">
        <v>2711</v>
      </c>
      <c r="B18" s="85" t="str">
        <f>IF('1'!$A$1=1,D18,F18)</f>
        <v>газ природний</v>
      </c>
      <c r="C18" s="176">
        <v>2711</v>
      </c>
      <c r="D18" s="177" t="s">
        <v>38</v>
      </c>
      <c r="E18" s="176">
        <v>2711</v>
      </c>
      <c r="F18" s="177" t="s">
        <v>128</v>
      </c>
      <c r="G18" s="83">
        <v>0.79077922</v>
      </c>
      <c r="H18" s="84">
        <v>0.32699069000000003</v>
      </c>
      <c r="I18" s="84">
        <v>23.19107408</v>
      </c>
      <c r="J18" s="84">
        <v>854.10530507999999</v>
      </c>
      <c r="K18" s="84">
        <v>1430.3373678600001</v>
      </c>
      <c r="L18" s="84">
        <v>1916.8079381399998</v>
      </c>
      <c r="M18" s="84">
        <v>1377.4162249000001</v>
      </c>
      <c r="N18" s="84">
        <v>1803.2554732799999</v>
      </c>
      <c r="O18" s="84">
        <v>1792.2872844799999</v>
      </c>
      <c r="P18" s="84">
        <v>1271.6652794699999</v>
      </c>
      <c r="Q18" s="84">
        <v>1017.2353144699999</v>
      </c>
      <c r="R18" s="84">
        <v>1352.062087</v>
      </c>
      <c r="S18" s="84">
        <v>950.74186804999999</v>
      </c>
      <c r="T18" s="84">
        <v>1084.43179786</v>
      </c>
      <c r="U18" s="81" t="s">
        <v>31</v>
      </c>
      <c r="V18" s="80" t="s">
        <v>31</v>
      </c>
      <c r="W18" s="122" t="str">
        <f>IF('1'!$A$1=1,BP18,BQ18)</f>
        <v>у 37.1 р.б.</v>
      </c>
      <c r="X18" s="80">
        <f t="shared" ref="X18:X37" si="14">K18/J18*100</f>
        <v>167.4661612979944</v>
      </c>
      <c r="Y18" s="80">
        <f t="shared" si="5"/>
        <v>134.01089709400748</v>
      </c>
      <c r="Z18" s="80">
        <f t="shared" si="6"/>
        <v>71.859897775496179</v>
      </c>
      <c r="AA18" s="80">
        <f t="shared" si="7"/>
        <v>130.91580022668279</v>
      </c>
      <c r="AB18" s="80">
        <f>O18/N18*100</f>
        <v>99.391756245162</v>
      </c>
      <c r="AC18" s="81">
        <f t="shared" si="9"/>
        <v>70.952089571898668</v>
      </c>
      <c r="AD18" s="80">
        <f t="shared" si="13"/>
        <v>79.992379354255831</v>
      </c>
      <c r="AE18" s="80">
        <f>R18/Q18*100</f>
        <v>132.91537049167937</v>
      </c>
      <c r="AF18" s="80">
        <f t="shared" si="11"/>
        <v>70.317914923532655</v>
      </c>
      <c r="AG18" s="215">
        <f t="shared" si="12"/>
        <v>114.06164326014189</v>
      </c>
      <c r="BN18" s="121"/>
      <c r="BO18" s="73"/>
      <c r="BP18" s="188" t="s">
        <v>174</v>
      </c>
      <c r="BQ18" s="67" t="s">
        <v>175</v>
      </c>
      <c r="BR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</row>
    <row r="19" spans="1:97" ht="33" customHeight="1">
      <c r="A19" s="117"/>
      <c r="B19" s="82" t="str">
        <f>IF('1'!$A$1=1,D19,F19)</f>
        <v>Продукція хімічної та пов'язаних з нею галузей промисловості</v>
      </c>
      <c r="C19" s="181"/>
      <c r="D19" s="179" t="s">
        <v>3</v>
      </c>
      <c r="E19" s="181"/>
      <c r="F19" s="179" t="s">
        <v>108</v>
      </c>
      <c r="G19" s="78">
        <v>5111.8158421899998</v>
      </c>
      <c r="H19" s="79">
        <v>6142.0618204800003</v>
      </c>
      <c r="I19" s="79">
        <v>6405.8475987500005</v>
      </c>
      <c r="J19" s="79">
        <v>6512.6693807000001</v>
      </c>
      <c r="K19" s="79">
        <v>5031.6264988200001</v>
      </c>
      <c r="L19" s="79">
        <v>3537.9851442200002</v>
      </c>
      <c r="M19" s="79">
        <v>3991.55373358</v>
      </c>
      <c r="N19" s="79">
        <v>4654.0281520400004</v>
      </c>
      <c r="O19" s="79">
        <v>5208.4424554699999</v>
      </c>
      <c r="P19" s="79">
        <v>5601.7190709199995</v>
      </c>
      <c r="Q19" s="79">
        <v>5770.0828678799999</v>
      </c>
      <c r="R19" s="79">
        <v>7259.794615230001</v>
      </c>
      <c r="S19" s="79">
        <v>5166.8208687799997</v>
      </c>
      <c r="T19" s="79">
        <v>6453.9472270200004</v>
      </c>
      <c r="U19" s="81">
        <f t="shared" ref="U19:U37" si="15">H19/G19*100</f>
        <v>120.15420762592699</v>
      </c>
      <c r="V19" s="80">
        <f t="shared" ref="V19:V37" si="16">I19/H19*100</f>
        <v>104.29474313316803</v>
      </c>
      <c r="W19" s="80">
        <f t="shared" ref="W19:W37" si="17">J19/I19*100</f>
        <v>101.66756670843753</v>
      </c>
      <c r="X19" s="80">
        <f t="shared" si="14"/>
        <v>77.259050086758535</v>
      </c>
      <c r="Y19" s="80">
        <f t="shared" si="5"/>
        <v>70.314939812200222</v>
      </c>
      <c r="Z19" s="80">
        <f t="shared" si="6"/>
        <v>112.81996873562328</v>
      </c>
      <c r="AA19" s="80">
        <f t="shared" si="7"/>
        <v>116.59690593381617</v>
      </c>
      <c r="AB19" s="80">
        <f t="shared" si="8"/>
        <v>111.91256875373612</v>
      </c>
      <c r="AC19" s="81">
        <f t="shared" si="9"/>
        <v>107.55075281741806</v>
      </c>
      <c r="AD19" s="80">
        <f t="shared" si="13"/>
        <v>103.00557373242833</v>
      </c>
      <c r="AE19" s="80">
        <f t="shared" si="10"/>
        <v>125.817857064804</v>
      </c>
      <c r="AF19" s="80">
        <f t="shared" si="11"/>
        <v>71.170344928777396</v>
      </c>
      <c r="AG19" s="215">
        <f t="shared" si="12"/>
        <v>124.91137956837895</v>
      </c>
    </row>
    <row r="20" spans="1:97" s="120" customFormat="1" ht="22.05" customHeight="1">
      <c r="A20" s="199">
        <v>30</v>
      </c>
      <c r="B20" s="85" t="str">
        <f>IF('1'!$A$1=1,D20,F20)</f>
        <v>фармацевтична продукція</v>
      </c>
      <c r="C20" s="176">
        <v>30</v>
      </c>
      <c r="D20" s="177" t="s">
        <v>25</v>
      </c>
      <c r="E20" s="176">
        <v>30</v>
      </c>
      <c r="F20" s="177" t="s">
        <v>129</v>
      </c>
      <c r="G20" s="83">
        <v>1561.72679859</v>
      </c>
      <c r="H20" s="84">
        <v>1903.9644134999999</v>
      </c>
      <c r="I20" s="84">
        <v>2108.9102459300002</v>
      </c>
      <c r="J20" s="84">
        <v>2200.26169888</v>
      </c>
      <c r="K20" s="84">
        <v>1721.1528684800001</v>
      </c>
      <c r="L20" s="84">
        <v>914.11083413000006</v>
      </c>
      <c r="M20" s="84">
        <v>1070.3068452299999</v>
      </c>
      <c r="N20" s="84">
        <v>1210.74941425</v>
      </c>
      <c r="O20" s="84">
        <v>1331.13983689</v>
      </c>
      <c r="P20" s="84">
        <v>1479.46130541</v>
      </c>
      <c r="Q20" s="84">
        <v>1714.02686348</v>
      </c>
      <c r="R20" s="84">
        <v>2016.43221593</v>
      </c>
      <c r="S20" s="84">
        <v>1267.2322472999999</v>
      </c>
      <c r="T20" s="84">
        <v>1521.2234192300002</v>
      </c>
      <c r="U20" s="81">
        <f t="shared" si="15"/>
        <v>121.9140514985712</v>
      </c>
      <c r="V20" s="80">
        <f t="shared" si="16"/>
        <v>110.76416297367946</v>
      </c>
      <c r="W20" s="80">
        <f t="shared" si="17"/>
        <v>104.33168993921385</v>
      </c>
      <c r="X20" s="80">
        <f t="shared" si="14"/>
        <v>78.224916125028173</v>
      </c>
      <c r="Y20" s="80">
        <f t="shared" si="5"/>
        <v>53.110380307896634</v>
      </c>
      <c r="Z20" s="80">
        <f t="shared" si="6"/>
        <v>117.08720707250544</v>
      </c>
      <c r="AA20" s="80">
        <f t="shared" si="7"/>
        <v>113.12171081086753</v>
      </c>
      <c r="AB20" s="80">
        <f t="shared" si="8"/>
        <v>109.94346321567919</v>
      </c>
      <c r="AC20" s="81">
        <f t="shared" si="9"/>
        <v>111.14244081722697</v>
      </c>
      <c r="AD20" s="80">
        <f t="shared" si="13"/>
        <v>115.85479506711364</v>
      </c>
      <c r="AE20" s="80">
        <f t="shared" si="10"/>
        <v>117.64297625044362</v>
      </c>
      <c r="AF20" s="80">
        <f t="shared" si="11"/>
        <v>62.845268851030475</v>
      </c>
      <c r="AG20" s="215">
        <f t="shared" si="12"/>
        <v>120.04298521215514</v>
      </c>
      <c r="BN20" s="121"/>
      <c r="BO20" s="73"/>
      <c r="BP20" s="73"/>
      <c r="BQ20" s="73"/>
      <c r="BR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</row>
    <row r="21" spans="1:97" s="120" customFormat="1" ht="22.05" customHeight="1">
      <c r="A21" s="213">
        <v>3004</v>
      </c>
      <c r="B21" s="85" t="str">
        <f>IF('1'!$A$1=1,D21,F21)</f>
        <v>лiкарськi засоби</v>
      </c>
      <c r="C21" s="176">
        <v>3004</v>
      </c>
      <c r="D21" s="177" t="s">
        <v>186</v>
      </c>
      <c r="E21" s="176">
        <v>3004</v>
      </c>
      <c r="F21" s="177" t="s">
        <v>187</v>
      </c>
      <c r="G21" s="83">
        <v>1362.7974238900001</v>
      </c>
      <c r="H21" s="84">
        <v>1642.88101134</v>
      </c>
      <c r="I21" s="84">
        <v>1858.0023915699999</v>
      </c>
      <c r="J21" s="84">
        <v>1905.7620278800002</v>
      </c>
      <c r="K21" s="84">
        <v>1499.9196672999997</v>
      </c>
      <c r="L21" s="84">
        <v>778.49277068000004</v>
      </c>
      <c r="M21" s="84">
        <v>923.97763069999996</v>
      </c>
      <c r="N21" s="84">
        <v>1024.61393466</v>
      </c>
      <c r="O21" s="84">
        <v>1098.3830030299998</v>
      </c>
      <c r="P21" s="84">
        <v>1213.77628985</v>
      </c>
      <c r="Q21" s="84">
        <v>1385.4191678499999</v>
      </c>
      <c r="R21" s="84">
        <v>1559.7364216800001</v>
      </c>
      <c r="S21" s="84">
        <v>1107.8966500199999</v>
      </c>
      <c r="T21" s="84">
        <v>1265.3275958700001</v>
      </c>
      <c r="U21" s="81">
        <f t="shared" si="15"/>
        <v>120.55210719803998</v>
      </c>
      <c r="V21" s="80">
        <f t="shared" si="16"/>
        <v>113.09415464328352</v>
      </c>
      <c r="W21" s="80">
        <f t="shared" si="17"/>
        <v>102.57048303741114</v>
      </c>
      <c r="X21" s="80">
        <f t="shared" si="14"/>
        <v>78.704457605786899</v>
      </c>
      <c r="Y21" s="80">
        <f t="shared" si="5"/>
        <v>51.902297679805898</v>
      </c>
      <c r="Z21" s="80">
        <f t="shared" si="6"/>
        <v>118.6880168319253</v>
      </c>
      <c r="AA21" s="80">
        <f t="shared" si="7"/>
        <v>110.89163856529282</v>
      </c>
      <c r="AB21" s="80">
        <f t="shared" si="8"/>
        <v>107.1996940383676</v>
      </c>
      <c r="AC21" s="81">
        <f t="shared" si="9"/>
        <v>110.50574221393414</v>
      </c>
      <c r="AD21" s="80">
        <f t="shared" si="13"/>
        <v>114.14122844838333</v>
      </c>
      <c r="AE21" s="80">
        <f t="shared" si="10"/>
        <v>112.58227530520739</v>
      </c>
      <c r="AF21" s="80">
        <f t="shared" si="11"/>
        <v>71.03101746041672</v>
      </c>
      <c r="AG21" s="215">
        <f t="shared" si="12"/>
        <v>114.20989456436736</v>
      </c>
      <c r="BN21" s="121"/>
      <c r="BO21" s="73"/>
      <c r="BP21" s="73"/>
      <c r="BQ21" s="73"/>
      <c r="BR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</row>
    <row r="22" spans="1:97" s="120" customFormat="1" ht="33" customHeight="1">
      <c r="A22" s="199">
        <v>33</v>
      </c>
      <c r="B22" s="247" t="str">
        <f>IF('1'!$A$1=1,D22,F22)</f>
        <v>ефірні олії та резиноїди, парфумерні, косметичні та туалетні препарати</v>
      </c>
      <c r="C22" s="176">
        <v>33</v>
      </c>
      <c r="D22" s="182" t="s">
        <v>49</v>
      </c>
      <c r="E22" s="176">
        <v>33</v>
      </c>
      <c r="F22" s="182" t="s">
        <v>130</v>
      </c>
      <c r="G22" s="83">
        <v>471.46865955999999</v>
      </c>
      <c r="H22" s="84">
        <v>511.91157482999995</v>
      </c>
      <c r="I22" s="84">
        <v>522.57013456999994</v>
      </c>
      <c r="J22" s="84">
        <v>552.38030520999996</v>
      </c>
      <c r="K22" s="84">
        <v>427.11528562000001</v>
      </c>
      <c r="L22" s="84">
        <v>309.86747987000001</v>
      </c>
      <c r="M22" s="84">
        <v>352.87593169000002</v>
      </c>
      <c r="N22" s="84">
        <v>414.86233871999997</v>
      </c>
      <c r="O22" s="84">
        <v>492.47000844000002</v>
      </c>
      <c r="P22" s="84">
        <v>545.22241493999991</v>
      </c>
      <c r="Q22" s="84">
        <v>491.74444389999996</v>
      </c>
      <c r="R22" s="84">
        <v>565.60430645999998</v>
      </c>
      <c r="S22" s="84">
        <v>350.22025545999998</v>
      </c>
      <c r="T22" s="84">
        <v>559.16385041000001</v>
      </c>
      <c r="U22" s="81">
        <f t="shared" si="15"/>
        <v>108.57807076884886</v>
      </c>
      <c r="V22" s="80">
        <f t="shared" si="16"/>
        <v>102.08210954080099</v>
      </c>
      <c r="W22" s="80">
        <f t="shared" si="17"/>
        <v>105.70453010379737</v>
      </c>
      <c r="X22" s="80">
        <f t="shared" si="14"/>
        <v>77.322685401975434</v>
      </c>
      <c r="Y22" s="80">
        <f t="shared" si="5"/>
        <v>72.548908995424213</v>
      </c>
      <c r="Z22" s="80">
        <f t="shared" si="6"/>
        <v>113.87962745817777</v>
      </c>
      <c r="AA22" s="80">
        <f t="shared" si="7"/>
        <v>117.5660625912154</v>
      </c>
      <c r="AB22" s="80">
        <f t="shared" si="8"/>
        <v>118.70684862825769</v>
      </c>
      <c r="AC22" s="81">
        <f t="shared" si="9"/>
        <v>110.71180083983265</v>
      </c>
      <c r="AD22" s="80">
        <f t="shared" si="13"/>
        <v>90.191531093620753</v>
      </c>
      <c r="AE22" s="80">
        <f t="shared" si="10"/>
        <v>115.01996890381135</v>
      </c>
      <c r="AF22" s="80">
        <f t="shared" si="11"/>
        <v>61.919658577558558</v>
      </c>
      <c r="AG22" s="215">
        <f t="shared" si="12"/>
        <v>159.66062547569132</v>
      </c>
      <c r="BN22" s="121"/>
      <c r="BO22" s="73"/>
      <c r="BP22" s="73"/>
      <c r="BQ22" s="73"/>
      <c r="BR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</row>
    <row r="23" spans="1:97" s="120" customFormat="1" ht="22.05" customHeight="1">
      <c r="A23" s="199">
        <v>38</v>
      </c>
      <c r="B23" s="85" t="str">
        <f>IF('1'!$A$1=1,D23,F23)</f>
        <v>інші продукти хімічної промисловості</v>
      </c>
      <c r="C23" s="176">
        <v>38</v>
      </c>
      <c r="D23" s="177" t="s">
        <v>26</v>
      </c>
      <c r="E23" s="176">
        <v>38</v>
      </c>
      <c r="F23" s="177" t="s">
        <v>131</v>
      </c>
      <c r="G23" s="83">
        <v>591.97026404000007</v>
      </c>
      <c r="H23" s="84">
        <v>826.29500139999993</v>
      </c>
      <c r="I23" s="84">
        <v>844.20450564999999</v>
      </c>
      <c r="J23" s="84">
        <v>839.06233923000002</v>
      </c>
      <c r="K23" s="84">
        <v>600.19341779999991</v>
      </c>
      <c r="L23" s="84">
        <v>591.03996178000011</v>
      </c>
      <c r="M23" s="84">
        <v>684.75245153000003</v>
      </c>
      <c r="N23" s="84">
        <v>786.45779121999999</v>
      </c>
      <c r="O23" s="84">
        <v>824.28687844000001</v>
      </c>
      <c r="P23" s="84">
        <v>811.53571222999994</v>
      </c>
      <c r="Q23" s="84">
        <v>746.16189397999995</v>
      </c>
      <c r="R23" s="84">
        <v>820.89476892999994</v>
      </c>
      <c r="S23" s="84">
        <v>675.16301874999999</v>
      </c>
      <c r="T23" s="84">
        <v>658.38179530999992</v>
      </c>
      <c r="U23" s="81">
        <f t="shared" si="15"/>
        <v>139.5838695952076</v>
      </c>
      <c r="V23" s="80">
        <f t="shared" si="16"/>
        <v>102.16744676170808</v>
      </c>
      <c r="W23" s="80">
        <f t="shared" si="17"/>
        <v>99.390886167322606</v>
      </c>
      <c r="X23" s="80">
        <f t="shared" si="14"/>
        <v>71.531445250038516</v>
      </c>
      <c r="Y23" s="80">
        <f t="shared" si="5"/>
        <v>98.474915627440296</v>
      </c>
      <c r="Z23" s="80">
        <f t="shared" si="6"/>
        <v>115.85552514381119</v>
      </c>
      <c r="AA23" s="80">
        <f t="shared" si="7"/>
        <v>114.8528624414197</v>
      </c>
      <c r="AB23" s="80">
        <f t="shared" si="8"/>
        <v>104.81005943895822</v>
      </c>
      <c r="AC23" s="81">
        <f t="shared" si="9"/>
        <v>98.453066942648377</v>
      </c>
      <c r="AD23" s="80">
        <f t="shared" si="13"/>
        <v>91.944431124249505</v>
      </c>
      <c r="AE23" s="80">
        <f t="shared" si="10"/>
        <v>110.01563810118708</v>
      </c>
      <c r="AF23" s="80">
        <f t="shared" si="11"/>
        <v>82.247206865509099</v>
      </c>
      <c r="AG23" s="215">
        <f t="shared" si="12"/>
        <v>97.514493096634808</v>
      </c>
      <c r="BN23" s="121"/>
      <c r="BO23" s="73"/>
      <c r="BP23" s="73"/>
      <c r="BQ23" s="73"/>
      <c r="BR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</row>
    <row r="24" spans="1:97" s="120" customFormat="1" ht="25.05" customHeight="1">
      <c r="A24" s="199">
        <v>39</v>
      </c>
      <c r="B24" s="85" t="str">
        <f>IF('1'!$A$1=1,D24,F24)</f>
        <v>пластмаси, полімерні матеріали та вироби з них</v>
      </c>
      <c r="C24" s="176">
        <v>39</v>
      </c>
      <c r="D24" s="177" t="s">
        <v>41</v>
      </c>
      <c r="E24" s="176">
        <v>39</v>
      </c>
      <c r="F24" s="177" t="s">
        <v>132</v>
      </c>
      <c r="G24" s="83">
        <v>1364.3999466400001</v>
      </c>
      <c r="H24" s="84">
        <v>1542.61972322</v>
      </c>
      <c r="I24" s="84">
        <v>1551.0703308000002</v>
      </c>
      <c r="J24" s="84">
        <v>1544.4178677500001</v>
      </c>
      <c r="K24" s="84">
        <v>1230.6422955899998</v>
      </c>
      <c r="L24" s="84">
        <v>873.76475096000013</v>
      </c>
      <c r="M24" s="84">
        <v>893.29557935000003</v>
      </c>
      <c r="N24" s="84">
        <v>1021.14846482</v>
      </c>
      <c r="O24" s="84">
        <v>1104.9297341900001</v>
      </c>
      <c r="P24" s="84">
        <v>1100.29434799</v>
      </c>
      <c r="Q24" s="84">
        <v>1153.9576282400001</v>
      </c>
      <c r="R24" s="84">
        <v>1565.12980436</v>
      </c>
      <c r="S24" s="84">
        <v>1167.2517804399999</v>
      </c>
      <c r="T24" s="84">
        <v>1402.14948901</v>
      </c>
      <c r="U24" s="81">
        <f t="shared" si="15"/>
        <v>113.06213599750481</v>
      </c>
      <c r="V24" s="80">
        <f t="shared" si="16"/>
        <v>100.54780886389555</v>
      </c>
      <c r="W24" s="80">
        <f t="shared" si="17"/>
        <v>99.571105002919566</v>
      </c>
      <c r="X24" s="80">
        <f t="shared" si="14"/>
        <v>79.683246437887476</v>
      </c>
      <c r="Y24" s="80">
        <f t="shared" si="5"/>
        <v>71.000708661739608</v>
      </c>
      <c r="Z24" s="80">
        <f t="shared" si="6"/>
        <v>102.23525020533748</v>
      </c>
      <c r="AA24" s="80">
        <f t="shared" si="7"/>
        <v>114.31249503809605</v>
      </c>
      <c r="AB24" s="80">
        <f t="shared" si="8"/>
        <v>108.20461198898911</v>
      </c>
      <c r="AC24" s="81">
        <f t="shared" si="9"/>
        <v>99.580481359441535</v>
      </c>
      <c r="AD24" s="80">
        <f t="shared" si="13"/>
        <v>104.87717494396216</v>
      </c>
      <c r="AE24" s="80">
        <f t="shared" si="10"/>
        <v>135.63147953249498</v>
      </c>
      <c r="AF24" s="80">
        <f t="shared" si="11"/>
        <v>74.578592599053025</v>
      </c>
      <c r="AG24" s="215">
        <f t="shared" si="12"/>
        <v>120.12399659664297</v>
      </c>
      <c r="BN24" s="121"/>
      <c r="BO24" s="73"/>
      <c r="BP24" s="73"/>
      <c r="BQ24" s="73"/>
      <c r="BR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</row>
    <row r="25" spans="1:97" ht="33" customHeight="1">
      <c r="A25" s="117"/>
      <c r="B25" s="82" t="str">
        <f>IF('1'!$A$1=1,D25,F25)</f>
        <v>Деревина та вироби з неї</v>
      </c>
      <c r="C25" s="181"/>
      <c r="D25" s="179" t="s">
        <v>4</v>
      </c>
      <c r="E25" s="181"/>
      <c r="F25" s="183" t="s">
        <v>109</v>
      </c>
      <c r="G25" s="78">
        <v>1197.7407377699999</v>
      </c>
      <c r="H25" s="79">
        <v>1310.4184272000002</v>
      </c>
      <c r="I25" s="79">
        <v>1291.1193204800002</v>
      </c>
      <c r="J25" s="79">
        <v>1410.1905692800001</v>
      </c>
      <c r="K25" s="79">
        <v>915.23456888999999</v>
      </c>
      <c r="L25" s="79">
        <v>593.22385022000003</v>
      </c>
      <c r="M25" s="79">
        <v>645.75401221000004</v>
      </c>
      <c r="N25" s="79">
        <v>694.27423525999995</v>
      </c>
      <c r="O25" s="79">
        <v>789.88865914000007</v>
      </c>
      <c r="P25" s="79">
        <v>761.6789631900001</v>
      </c>
      <c r="Q25" s="79">
        <v>759.36551557000007</v>
      </c>
      <c r="R25" s="79">
        <v>964.08019984999999</v>
      </c>
      <c r="S25" s="79">
        <v>666.7481410900001</v>
      </c>
      <c r="T25" s="79">
        <v>739.77698750000002</v>
      </c>
      <c r="U25" s="81">
        <f t="shared" si="15"/>
        <v>109.40751916310269</v>
      </c>
      <c r="V25" s="80">
        <f t="shared" si="16"/>
        <v>98.527256155788592</v>
      </c>
      <c r="W25" s="80">
        <f t="shared" si="17"/>
        <v>109.22232724050112</v>
      </c>
      <c r="X25" s="80">
        <f t="shared" si="14"/>
        <v>64.901481319456749</v>
      </c>
      <c r="Y25" s="80">
        <f t="shared" si="5"/>
        <v>64.816591329091096</v>
      </c>
      <c r="Z25" s="80">
        <f t="shared" si="6"/>
        <v>108.8550320373193</v>
      </c>
      <c r="AA25" s="80">
        <f t="shared" si="7"/>
        <v>107.51373156535978</v>
      </c>
      <c r="AB25" s="80">
        <f t="shared" si="8"/>
        <v>113.77185253665554</v>
      </c>
      <c r="AC25" s="81">
        <f t="shared" si="9"/>
        <v>96.428649073058779</v>
      </c>
      <c r="AD25" s="80">
        <f t="shared" si="13"/>
        <v>99.696269986201131</v>
      </c>
      <c r="AE25" s="80">
        <f t="shared" si="10"/>
        <v>126.95864904088192</v>
      </c>
      <c r="AF25" s="80">
        <f t="shared" si="11"/>
        <v>69.158991253397645</v>
      </c>
      <c r="AG25" s="215">
        <f t="shared" si="12"/>
        <v>110.95298837888205</v>
      </c>
    </row>
    <row r="26" spans="1:97" ht="33" customHeight="1">
      <c r="A26" s="117"/>
      <c r="B26" s="82" t="str">
        <f>IF('1'!$A$1=1,D26,F26)</f>
        <v>Промислові вироби</v>
      </c>
      <c r="C26" s="181"/>
      <c r="D26" s="179" t="s">
        <v>5</v>
      </c>
      <c r="E26" s="181"/>
      <c r="F26" s="183" t="s">
        <v>110</v>
      </c>
      <c r="G26" s="78">
        <v>607.70973177999997</v>
      </c>
      <c r="H26" s="79">
        <v>736.02136431000008</v>
      </c>
      <c r="I26" s="79">
        <v>719.17447648000007</v>
      </c>
      <c r="J26" s="79">
        <v>797.11316249999993</v>
      </c>
      <c r="K26" s="79">
        <v>556.25021287999994</v>
      </c>
      <c r="L26" s="79">
        <v>402.24364492999996</v>
      </c>
      <c r="M26" s="79">
        <v>522.32330447000004</v>
      </c>
      <c r="N26" s="79">
        <v>580.44942420000007</v>
      </c>
      <c r="O26" s="79">
        <v>645.19144604999997</v>
      </c>
      <c r="P26" s="79">
        <v>716.26352057000008</v>
      </c>
      <c r="Q26" s="79">
        <v>699.03998080999997</v>
      </c>
      <c r="R26" s="79">
        <v>778.60718098999996</v>
      </c>
      <c r="S26" s="79">
        <v>695.00673712000003</v>
      </c>
      <c r="T26" s="79">
        <v>782.37414437999996</v>
      </c>
      <c r="U26" s="81">
        <f t="shared" si="15"/>
        <v>121.113967050383</v>
      </c>
      <c r="V26" s="80">
        <f t="shared" si="16"/>
        <v>97.711087116908146</v>
      </c>
      <c r="W26" s="80">
        <f t="shared" si="17"/>
        <v>110.83724305699374</v>
      </c>
      <c r="X26" s="80">
        <f t="shared" si="14"/>
        <v>69.783092169174907</v>
      </c>
      <c r="Y26" s="80">
        <f t="shared" si="5"/>
        <v>72.313436582320222</v>
      </c>
      <c r="Z26" s="80">
        <f t="shared" si="6"/>
        <v>129.85246903301527</v>
      </c>
      <c r="AA26" s="80">
        <f t="shared" si="7"/>
        <v>111.12837953668952</v>
      </c>
      <c r="AB26" s="80">
        <f t="shared" si="8"/>
        <v>111.15377484252484</v>
      </c>
      <c r="AC26" s="81">
        <f t="shared" si="9"/>
        <v>111.01565666363349</v>
      </c>
      <c r="AD26" s="80">
        <f t="shared" si="13"/>
        <v>97.595362703060232</v>
      </c>
      <c r="AE26" s="80">
        <f t="shared" si="10"/>
        <v>111.38235327939367</v>
      </c>
      <c r="AF26" s="80">
        <f t="shared" si="11"/>
        <v>89.262821367290513</v>
      </c>
      <c r="AG26" s="215">
        <f t="shared" si="12"/>
        <v>112.57072810862768</v>
      </c>
    </row>
    <row r="27" spans="1:97" ht="33" customHeight="1">
      <c r="A27" s="117"/>
      <c r="B27" s="82" t="str">
        <f>IF('1'!$A$1=1,D27,F27)</f>
        <v>Чорні й кольорові метали та вироби з них</v>
      </c>
      <c r="C27" s="181"/>
      <c r="D27" s="179" t="s">
        <v>6</v>
      </c>
      <c r="E27" s="181"/>
      <c r="F27" s="179" t="s">
        <v>111</v>
      </c>
      <c r="G27" s="78">
        <v>1228.7741979299999</v>
      </c>
      <c r="H27" s="79">
        <v>1660.7960234700001</v>
      </c>
      <c r="I27" s="79">
        <v>1480.38462426</v>
      </c>
      <c r="J27" s="79">
        <v>1467.9177613800002</v>
      </c>
      <c r="K27" s="79">
        <v>1058.95813271</v>
      </c>
      <c r="L27" s="79">
        <v>691.14389719999997</v>
      </c>
      <c r="M27" s="79">
        <v>794.70710538000003</v>
      </c>
      <c r="N27" s="79">
        <v>936.55038051999986</v>
      </c>
      <c r="O27" s="79">
        <v>1119.11283914</v>
      </c>
      <c r="P27" s="79">
        <v>1225.0018061400001</v>
      </c>
      <c r="Q27" s="79">
        <v>1128.94052695</v>
      </c>
      <c r="R27" s="79">
        <v>1431.73764794</v>
      </c>
      <c r="S27" s="79">
        <v>1064.6558452899999</v>
      </c>
      <c r="T27" s="79">
        <v>1438.7298572500001</v>
      </c>
      <c r="U27" s="81">
        <f t="shared" si="15"/>
        <v>135.15876442293359</v>
      </c>
      <c r="V27" s="80">
        <f t="shared" si="16"/>
        <v>89.137052554289241</v>
      </c>
      <c r="W27" s="80">
        <f t="shared" si="17"/>
        <v>99.157863255555526</v>
      </c>
      <c r="X27" s="80">
        <f t="shared" si="14"/>
        <v>72.140153935767188</v>
      </c>
      <c r="Y27" s="80">
        <f t="shared" si="5"/>
        <v>65.266404388555046</v>
      </c>
      <c r="Z27" s="80">
        <f t="shared" si="6"/>
        <v>114.98431927121993</v>
      </c>
      <c r="AA27" s="80">
        <f t="shared" si="7"/>
        <v>117.84849716074648</v>
      </c>
      <c r="AB27" s="80">
        <f t="shared" si="8"/>
        <v>119.49307398910416</v>
      </c>
      <c r="AC27" s="81">
        <f t="shared" si="9"/>
        <v>109.46186687317181</v>
      </c>
      <c r="AD27" s="80">
        <f t="shared" si="13"/>
        <v>92.158274485105409</v>
      </c>
      <c r="AE27" s="80">
        <f t="shared" si="10"/>
        <v>126.82135274282793</v>
      </c>
      <c r="AF27" s="80">
        <f t="shared" si="11"/>
        <v>74.36109868465347</v>
      </c>
      <c r="AG27" s="215">
        <f t="shared" si="12"/>
        <v>135.13567446371431</v>
      </c>
    </row>
    <row r="28" spans="1:97" s="109" customFormat="1" ht="22.05" customHeight="1">
      <c r="A28" s="213">
        <v>7210</v>
      </c>
      <c r="B28" s="85" t="str">
        <f>IF('1'!$A$1=1,D28,F28)</f>
        <v>прокат плоский з вуглецевої сталі</v>
      </c>
      <c r="C28" s="176">
        <v>7210</v>
      </c>
      <c r="D28" s="177" t="s">
        <v>27</v>
      </c>
      <c r="E28" s="176">
        <v>7210</v>
      </c>
      <c r="F28" s="177" t="s">
        <v>114</v>
      </c>
      <c r="G28" s="83">
        <v>215.15982953999998</v>
      </c>
      <c r="H28" s="84">
        <v>243.87414837</v>
      </c>
      <c r="I28" s="84">
        <v>224.13885363999998</v>
      </c>
      <c r="J28" s="84">
        <v>256.22345564</v>
      </c>
      <c r="K28" s="84">
        <v>199.88151741999999</v>
      </c>
      <c r="L28" s="84">
        <v>133.91656393</v>
      </c>
      <c r="M28" s="84">
        <v>145.84452557</v>
      </c>
      <c r="N28" s="84">
        <v>138.75656957000001</v>
      </c>
      <c r="O28" s="84">
        <v>149.77646986999997</v>
      </c>
      <c r="P28" s="84">
        <v>182.92833093000002</v>
      </c>
      <c r="Q28" s="84">
        <v>198.78134249999999</v>
      </c>
      <c r="R28" s="84">
        <v>197.90457218</v>
      </c>
      <c r="S28" s="84">
        <v>174.06818591000001</v>
      </c>
      <c r="T28" s="84">
        <v>204.92339914000001</v>
      </c>
      <c r="U28" s="81">
        <f t="shared" si="15"/>
        <v>113.34557611957106</v>
      </c>
      <c r="V28" s="80">
        <f t="shared" si="16"/>
        <v>91.907590508503546</v>
      </c>
      <c r="W28" s="80">
        <f t="shared" si="17"/>
        <v>114.31460966224651</v>
      </c>
      <c r="X28" s="80">
        <f t="shared" si="14"/>
        <v>78.010624328179475</v>
      </c>
      <c r="Y28" s="80">
        <f t="shared" si="5"/>
        <v>66.997972428140272</v>
      </c>
      <c r="Z28" s="80">
        <f t="shared" si="6"/>
        <v>108.90700992465348</v>
      </c>
      <c r="AA28" s="80">
        <f t="shared" si="7"/>
        <v>95.140060298939346</v>
      </c>
      <c r="AB28" s="80">
        <f t="shared" si="8"/>
        <v>107.9418944516646</v>
      </c>
      <c r="AC28" s="81">
        <f t="shared" si="9"/>
        <v>122.1342251481655</v>
      </c>
      <c r="AD28" s="80">
        <f t="shared" si="13"/>
        <v>108.66624184969267</v>
      </c>
      <c r="AE28" s="80">
        <f t="shared" si="10"/>
        <v>99.558927256968303</v>
      </c>
      <c r="AF28" s="80">
        <f t="shared" si="11"/>
        <v>87.955616180347718</v>
      </c>
      <c r="AG28" s="215">
        <f t="shared" si="12"/>
        <v>117.72593485058398</v>
      </c>
      <c r="BN28" s="123"/>
      <c r="BO28" s="104"/>
      <c r="BP28" s="104"/>
      <c r="BQ28" s="104"/>
      <c r="BR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</row>
    <row r="29" spans="1:97" s="109" customFormat="1" ht="22.05" customHeight="1">
      <c r="A29" s="213">
        <v>7308</v>
      </c>
      <c r="B29" s="85" t="str">
        <f>IF('1'!$A$1=1,D29,F29)</f>
        <v>металоконструкції</v>
      </c>
      <c r="C29" s="176">
        <v>7308</v>
      </c>
      <c r="D29" s="177" t="s">
        <v>28</v>
      </c>
      <c r="E29" s="176">
        <v>7308</v>
      </c>
      <c r="F29" s="177" t="s">
        <v>133</v>
      </c>
      <c r="G29" s="83">
        <v>93.74095256999999</v>
      </c>
      <c r="H29" s="84">
        <v>161.36936165</v>
      </c>
      <c r="I29" s="84">
        <v>151.75171144999999</v>
      </c>
      <c r="J29" s="84">
        <v>132.42297507000001</v>
      </c>
      <c r="K29" s="84">
        <v>90.702342429999987</v>
      </c>
      <c r="L29" s="84">
        <v>39.9957791</v>
      </c>
      <c r="M29" s="84">
        <v>49.9297684</v>
      </c>
      <c r="N29" s="84">
        <v>60.093596490000003</v>
      </c>
      <c r="O29" s="84">
        <v>56.736540040000001</v>
      </c>
      <c r="P29" s="84">
        <v>87.191784319999996</v>
      </c>
      <c r="Q29" s="84">
        <v>71.088101739999999</v>
      </c>
      <c r="R29" s="84">
        <v>91.206368460000007</v>
      </c>
      <c r="S29" s="84">
        <v>54.365163850000002</v>
      </c>
      <c r="T29" s="84">
        <v>53.593973430000005</v>
      </c>
      <c r="U29" s="81">
        <f t="shared" si="15"/>
        <v>172.14393200186362</v>
      </c>
      <c r="V29" s="80">
        <f t="shared" si="16"/>
        <v>94.039977538697784</v>
      </c>
      <c r="W29" s="80">
        <f t="shared" si="17"/>
        <v>87.262920335255316</v>
      </c>
      <c r="X29" s="80">
        <f t="shared" si="14"/>
        <v>68.494415249358269</v>
      </c>
      <c r="Y29" s="80">
        <f t="shared" si="5"/>
        <v>44.095640783331426</v>
      </c>
      <c r="Z29" s="80">
        <f t="shared" si="6"/>
        <v>124.83759417503133</v>
      </c>
      <c r="AA29" s="80">
        <f t="shared" si="7"/>
        <v>120.35624921905305</v>
      </c>
      <c r="AB29" s="80">
        <f t="shared" si="8"/>
        <v>94.413620342129732</v>
      </c>
      <c r="AC29" s="81">
        <f t="shared" si="9"/>
        <v>153.67836011594761</v>
      </c>
      <c r="AD29" s="80">
        <f t="shared" si="13"/>
        <v>81.530733995649925</v>
      </c>
      <c r="AE29" s="80">
        <f t="shared" si="10"/>
        <v>128.30046973765207</v>
      </c>
      <c r="AF29" s="80">
        <f t="shared" si="11"/>
        <v>59.60676295739448</v>
      </c>
      <c r="AG29" s="215">
        <f t="shared" si="12"/>
        <v>98.581462161821491</v>
      </c>
      <c r="BN29" s="123"/>
      <c r="BO29" s="104"/>
      <c r="BP29" s="104"/>
      <c r="BQ29" s="104"/>
      <c r="BR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</row>
    <row r="30" spans="1:97" ht="33" customHeight="1">
      <c r="A30" s="117"/>
      <c r="B30" s="82" t="str">
        <f>IF('1'!$A$1=1,D30,F30)</f>
        <v xml:space="preserve">Машини та устаткування, транспортні засоби, прилади </v>
      </c>
      <c r="C30" s="181"/>
      <c r="D30" s="179" t="s">
        <v>18</v>
      </c>
      <c r="E30" s="181"/>
      <c r="F30" s="179" t="s">
        <v>115</v>
      </c>
      <c r="G30" s="78">
        <v>5147.6531971499999</v>
      </c>
      <c r="H30" s="79">
        <v>8214.3040095300003</v>
      </c>
      <c r="I30" s="79">
        <v>8174.8717441200006</v>
      </c>
      <c r="J30" s="79">
        <v>7414.6748904199994</v>
      </c>
      <c r="K30" s="79">
        <v>4194.6223107900005</v>
      </c>
      <c r="L30" s="79">
        <v>2891.6420358999999</v>
      </c>
      <c r="M30" s="79">
        <v>4425.1084911300004</v>
      </c>
      <c r="N30" s="79">
        <v>5942.4515131200005</v>
      </c>
      <c r="O30" s="79">
        <v>6641.5444074699999</v>
      </c>
      <c r="P30" s="79">
        <v>8219.0859132199985</v>
      </c>
      <c r="Q30" s="79">
        <v>7391.6941514099999</v>
      </c>
      <c r="R30" s="79">
        <v>9147.6895336300004</v>
      </c>
      <c r="S30" s="79">
        <v>6278.8138712599994</v>
      </c>
      <c r="T30" s="79">
        <v>8224.7031942800004</v>
      </c>
      <c r="U30" s="81">
        <f t="shared" si="15"/>
        <v>159.57376487751452</v>
      </c>
      <c r="V30" s="80">
        <f t="shared" si="16"/>
        <v>99.519956098967711</v>
      </c>
      <c r="W30" s="80">
        <f t="shared" si="17"/>
        <v>90.700810024979376</v>
      </c>
      <c r="X30" s="80">
        <f t="shared" si="14"/>
        <v>56.571897929194293</v>
      </c>
      <c r="Y30" s="80">
        <f t="shared" si="5"/>
        <v>68.936886843464066</v>
      </c>
      <c r="Z30" s="80">
        <f t="shared" si="6"/>
        <v>153.03099194823821</v>
      </c>
      <c r="AA30" s="80">
        <f t="shared" si="7"/>
        <v>134.289397085551</v>
      </c>
      <c r="AB30" s="80">
        <f t="shared" si="8"/>
        <v>111.76438533501725</v>
      </c>
      <c r="AC30" s="81">
        <f t="shared" si="9"/>
        <v>123.75263054743226</v>
      </c>
      <c r="AD30" s="80">
        <f t="shared" si="13"/>
        <v>89.933287344287521</v>
      </c>
      <c r="AE30" s="80">
        <f t="shared" si="10"/>
        <v>123.75633171841986</v>
      </c>
      <c r="AF30" s="80">
        <f t="shared" si="11"/>
        <v>68.638248468938045</v>
      </c>
      <c r="AG30" s="215">
        <f t="shared" si="12"/>
        <v>130.99135223496455</v>
      </c>
    </row>
    <row r="31" spans="1:97" s="120" customFormat="1" ht="22.05" customHeight="1">
      <c r="A31" s="199">
        <v>84</v>
      </c>
      <c r="B31" s="85" t="str">
        <f>IF('1'!$A$1=1,D31,F31)</f>
        <v>механічні машини, апарати</v>
      </c>
      <c r="C31" s="176">
        <v>84</v>
      </c>
      <c r="D31" s="177" t="s">
        <v>36</v>
      </c>
      <c r="E31" s="176">
        <v>84</v>
      </c>
      <c r="F31" s="178" t="s">
        <v>116</v>
      </c>
      <c r="G31" s="83">
        <v>2045.7009421600001</v>
      </c>
      <c r="H31" s="84">
        <v>3696.39516826</v>
      </c>
      <c r="I31" s="84">
        <v>3460.32456925</v>
      </c>
      <c r="J31" s="84">
        <v>3266.0264025400002</v>
      </c>
      <c r="K31" s="84">
        <v>2158.5885309200003</v>
      </c>
      <c r="L31" s="84">
        <v>1470.5153629200001</v>
      </c>
      <c r="M31" s="84">
        <v>2281.3225122100002</v>
      </c>
      <c r="N31" s="84">
        <v>2818.0638151900002</v>
      </c>
      <c r="O31" s="84">
        <v>3056.6329893799998</v>
      </c>
      <c r="P31" s="84">
        <v>3175.9240228999997</v>
      </c>
      <c r="Q31" s="84">
        <v>2981.5401562100001</v>
      </c>
      <c r="R31" s="84">
        <v>3820.4132049899999</v>
      </c>
      <c r="S31" s="84">
        <v>1896.1939858399999</v>
      </c>
      <c r="T31" s="84">
        <v>2636.1186066299997</v>
      </c>
      <c r="U31" s="81">
        <f t="shared" si="15"/>
        <v>180.69088653579425</v>
      </c>
      <c r="V31" s="80">
        <f t="shared" si="16"/>
        <v>93.613491299927077</v>
      </c>
      <c r="W31" s="80">
        <f t="shared" si="17"/>
        <v>94.384972772883188</v>
      </c>
      <c r="X31" s="80">
        <f t="shared" si="14"/>
        <v>66.092194761232136</v>
      </c>
      <c r="Y31" s="80">
        <f t="shared" si="5"/>
        <v>68.123931071442314</v>
      </c>
      <c r="Z31" s="80">
        <f t="shared" si="6"/>
        <v>155.13761839794597</v>
      </c>
      <c r="AA31" s="80">
        <f t="shared" si="7"/>
        <v>123.52763803045275</v>
      </c>
      <c r="AB31" s="80">
        <f t="shared" si="8"/>
        <v>108.46571227039139</v>
      </c>
      <c r="AC31" s="81">
        <f t="shared" si="9"/>
        <v>103.90269404061483</v>
      </c>
      <c r="AD31" s="80">
        <f t="shared" si="13"/>
        <v>93.879454757469176</v>
      </c>
      <c r="AE31" s="80">
        <f t="shared" si="10"/>
        <v>128.13556097954211</v>
      </c>
      <c r="AF31" s="80">
        <f t="shared" si="11"/>
        <v>49.633217248943183</v>
      </c>
      <c r="AG31" s="215">
        <f t="shared" si="12"/>
        <v>139.02156774652036</v>
      </c>
      <c r="BN31" s="121"/>
      <c r="BO31" s="73"/>
      <c r="BP31" s="73"/>
      <c r="BQ31" s="73"/>
      <c r="BR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</row>
    <row r="32" spans="1:97" s="120" customFormat="1" ht="39" customHeight="1">
      <c r="A32" s="170">
        <v>8421</v>
      </c>
      <c r="B32" s="173" t="str">
        <f>IF('1'!$A$1=1,D32,F32)</f>
        <v>центрифуги,сушарки та обладнання для очищення рідин та газів</v>
      </c>
      <c r="C32" s="176">
        <v>8421</v>
      </c>
      <c r="D32" s="177" t="s">
        <v>162</v>
      </c>
      <c r="E32" s="176">
        <v>8421</v>
      </c>
      <c r="F32" s="178" t="s">
        <v>167</v>
      </c>
      <c r="G32" s="186">
        <v>103.42714279</v>
      </c>
      <c r="H32" s="187">
        <v>151.74398951999999</v>
      </c>
      <c r="I32" s="187">
        <v>155.76143257000001</v>
      </c>
      <c r="J32" s="187">
        <v>155.30995238999998</v>
      </c>
      <c r="K32" s="187">
        <v>114.48113638999999</v>
      </c>
      <c r="L32" s="84">
        <v>83.92987565</v>
      </c>
      <c r="M32" s="84">
        <v>87.74224443</v>
      </c>
      <c r="N32" s="84">
        <v>140.71762898</v>
      </c>
      <c r="O32" s="84">
        <v>156.08743515</v>
      </c>
      <c r="P32" s="84">
        <v>158.16629231000002</v>
      </c>
      <c r="Q32" s="84">
        <v>153.49511008999997</v>
      </c>
      <c r="R32" s="84">
        <v>183.61357012999997</v>
      </c>
      <c r="S32" s="84">
        <v>108.84874619000001</v>
      </c>
      <c r="T32" s="84">
        <v>141.68961683999999</v>
      </c>
      <c r="U32" s="81">
        <f t="shared" ref="U32:U33" si="18">H32/G32*100</f>
        <v>146.71582857906381</v>
      </c>
      <c r="V32" s="80">
        <f t="shared" ref="V32:V33" si="19">I32/H32*100</f>
        <v>102.64751379129289</v>
      </c>
      <c r="W32" s="80">
        <f t="shared" ref="W32:W33" si="20">J32/I32*100</f>
        <v>99.710146361297021</v>
      </c>
      <c r="X32" s="80">
        <f t="shared" ref="X32:X33" si="21">K32/J32*100</f>
        <v>73.711397517221272</v>
      </c>
      <c r="Y32" s="80">
        <f t="shared" ref="Y32:Y33" si="22">L32/K32*100</f>
        <v>73.313279634190749</v>
      </c>
      <c r="Z32" s="80">
        <f t="shared" ref="Z32:Z33" si="23">M32/L32*100</f>
        <v>104.5423262580516</v>
      </c>
      <c r="AA32" s="80">
        <f t="shared" ref="AA32:AA33" si="24">N32/M32*100</f>
        <v>160.37614480247689</v>
      </c>
      <c r="AB32" s="80">
        <f t="shared" ref="AB32:AB33" si="25">O32/N32*100</f>
        <v>110.92244538328917</v>
      </c>
      <c r="AC32" s="81">
        <f t="shared" ref="AC32:AC33" si="26">P32/O32*100</f>
        <v>101.33185426360696</v>
      </c>
      <c r="AD32" s="80">
        <f t="shared" ref="AD32:AD33" si="27">Q32/P32*100</f>
        <v>97.046663892933211</v>
      </c>
      <c r="AE32" s="80">
        <f t="shared" si="10"/>
        <v>119.6217716788114</v>
      </c>
      <c r="AF32" s="80">
        <f t="shared" si="11"/>
        <v>59.28142789932911</v>
      </c>
      <c r="AG32" s="215">
        <f t="shared" si="12"/>
        <v>130.17110605268238</v>
      </c>
      <c r="BN32" s="121"/>
      <c r="BO32" s="73"/>
      <c r="BP32" s="73"/>
      <c r="BQ32" s="73"/>
      <c r="BR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</row>
    <row r="33" spans="1:97" s="120" customFormat="1" ht="33" customHeight="1">
      <c r="A33" s="170">
        <v>8433</v>
      </c>
      <c r="B33" s="173" t="str">
        <f>IF('1'!$A$1=1,D33,F33)</f>
        <v>машини та механізми для збирання сільськогосподарських культур</v>
      </c>
      <c r="C33" s="176">
        <v>8433</v>
      </c>
      <c r="D33" s="177" t="s">
        <v>163</v>
      </c>
      <c r="E33" s="176">
        <v>8433</v>
      </c>
      <c r="F33" s="178" t="s">
        <v>168</v>
      </c>
      <c r="G33" s="83">
        <v>162.97650085999999</v>
      </c>
      <c r="H33" s="84">
        <v>317.85488491999996</v>
      </c>
      <c r="I33" s="84">
        <v>267.91028819000002</v>
      </c>
      <c r="J33" s="84">
        <v>256.30292393000002</v>
      </c>
      <c r="K33" s="84">
        <v>149.97004622</v>
      </c>
      <c r="L33" s="84">
        <v>135.67536287999999</v>
      </c>
      <c r="M33" s="84">
        <v>304.47975704000004</v>
      </c>
      <c r="N33" s="84">
        <v>375.73610445000003</v>
      </c>
      <c r="O33" s="84">
        <v>259.19523745000004</v>
      </c>
      <c r="P33" s="84">
        <v>228.39755056000001</v>
      </c>
      <c r="Q33" s="84">
        <v>219.56593062000002</v>
      </c>
      <c r="R33" s="84">
        <v>366.54274962</v>
      </c>
      <c r="S33" s="84">
        <v>208.07708722999999</v>
      </c>
      <c r="T33" s="84">
        <v>190.90516439000001</v>
      </c>
      <c r="U33" s="81">
        <f t="shared" si="18"/>
        <v>195.03111383710683</v>
      </c>
      <c r="V33" s="80">
        <f t="shared" si="19"/>
        <v>84.286981544244526</v>
      </c>
      <c r="W33" s="80">
        <f t="shared" si="20"/>
        <v>95.667443628828423</v>
      </c>
      <c r="X33" s="80">
        <f t="shared" si="21"/>
        <v>58.51281129393552</v>
      </c>
      <c r="Y33" s="80">
        <f t="shared" si="22"/>
        <v>90.468307705239823</v>
      </c>
      <c r="Z33" s="80">
        <f t="shared" si="23"/>
        <v>224.41786819416984</v>
      </c>
      <c r="AA33" s="80">
        <f t="shared" si="24"/>
        <v>123.4026551067692</v>
      </c>
      <c r="AB33" s="80">
        <f t="shared" si="25"/>
        <v>68.983319510752978</v>
      </c>
      <c r="AC33" s="81">
        <f t="shared" si="26"/>
        <v>88.117958033105822</v>
      </c>
      <c r="AD33" s="80">
        <f t="shared" si="27"/>
        <v>96.133224757294442</v>
      </c>
      <c r="AE33" s="80">
        <f t="shared" si="10"/>
        <v>166.93971992147129</v>
      </c>
      <c r="AF33" s="80">
        <f t="shared" si="11"/>
        <v>56.767481404479128</v>
      </c>
      <c r="AG33" s="215">
        <f t="shared" si="12"/>
        <v>91.747326402633263</v>
      </c>
      <c r="BN33" s="121"/>
      <c r="BO33" s="73"/>
      <c r="BP33" s="73"/>
      <c r="BQ33" s="73"/>
      <c r="BR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</row>
    <row r="34" spans="1:97" s="120" customFormat="1" ht="22.05" customHeight="1">
      <c r="A34" s="199">
        <v>85</v>
      </c>
      <c r="B34" s="85" t="str">
        <f>IF('1'!$A$1=1,D34,F34)</f>
        <v>електричні машини та устаткування</v>
      </c>
      <c r="C34" s="176">
        <v>85</v>
      </c>
      <c r="D34" s="177" t="s">
        <v>37</v>
      </c>
      <c r="E34" s="176">
        <v>85</v>
      </c>
      <c r="F34" s="178" t="s">
        <v>134</v>
      </c>
      <c r="G34" s="83">
        <v>1315.9020267599999</v>
      </c>
      <c r="H34" s="84">
        <v>1698.4975341099998</v>
      </c>
      <c r="I34" s="84">
        <v>1269.83203832</v>
      </c>
      <c r="J34" s="84">
        <v>1139.3970788099998</v>
      </c>
      <c r="K34" s="84">
        <v>638.43019347000006</v>
      </c>
      <c r="L34" s="84">
        <v>435.86405252000003</v>
      </c>
      <c r="M34" s="84">
        <v>500.70747626000002</v>
      </c>
      <c r="N34" s="84">
        <v>707.80234132999999</v>
      </c>
      <c r="O34" s="84">
        <v>974.22483027999988</v>
      </c>
      <c r="P34" s="84">
        <v>1343.1053938800001</v>
      </c>
      <c r="Q34" s="84">
        <v>1264.93014251</v>
      </c>
      <c r="R34" s="84">
        <v>1266.58122267</v>
      </c>
      <c r="S34" s="84">
        <v>911.27575682999998</v>
      </c>
      <c r="T34" s="84">
        <v>1123.3486247000001</v>
      </c>
      <c r="U34" s="81">
        <f t="shared" si="15"/>
        <v>129.07477149283088</v>
      </c>
      <c r="V34" s="80">
        <f t="shared" si="16"/>
        <v>74.762077237008327</v>
      </c>
      <c r="W34" s="80">
        <f t="shared" si="17"/>
        <v>89.72817226421796</v>
      </c>
      <c r="X34" s="80">
        <f t="shared" si="14"/>
        <v>56.032282804936131</v>
      </c>
      <c r="Y34" s="80">
        <f t="shared" si="5"/>
        <v>68.271215393336718</v>
      </c>
      <c r="Z34" s="80">
        <f t="shared" si="6"/>
        <v>114.87698362943675</v>
      </c>
      <c r="AA34" s="80">
        <f t="shared" si="7"/>
        <v>141.36044994112746</v>
      </c>
      <c r="AB34" s="80">
        <f t="shared" si="8"/>
        <v>137.64080356803811</v>
      </c>
      <c r="AC34" s="81">
        <f t="shared" si="9"/>
        <v>137.86400758169765</v>
      </c>
      <c r="AD34" s="80">
        <f t="shared" si="13"/>
        <v>94.179514747970359</v>
      </c>
      <c r="AE34" s="80">
        <f t="shared" si="10"/>
        <v>100.1305273789052</v>
      </c>
      <c r="AF34" s="80">
        <f t="shared" si="11"/>
        <v>71.947676194740751</v>
      </c>
      <c r="AG34" s="215">
        <f t="shared" si="12"/>
        <v>123.27208490739676</v>
      </c>
      <c r="BN34" s="121"/>
      <c r="BO34" s="73"/>
      <c r="BP34" s="73"/>
      <c r="BQ34" s="73"/>
      <c r="BR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</row>
    <row r="35" spans="1:97" s="120" customFormat="1" ht="22.05" customHeight="1">
      <c r="A35" s="171">
        <v>8502</v>
      </c>
      <c r="B35" s="173" t="str">
        <f>IF('1'!$A$1=1,D35,F35)</f>
        <v>електрогенераторні установки</v>
      </c>
      <c r="C35" s="176">
        <v>8502</v>
      </c>
      <c r="D35" s="177" t="s">
        <v>164</v>
      </c>
      <c r="E35" s="176">
        <v>8502</v>
      </c>
      <c r="F35" s="178" t="s">
        <v>169</v>
      </c>
      <c r="G35" s="83">
        <v>21.38994366</v>
      </c>
      <c r="H35" s="84">
        <v>142.34391366</v>
      </c>
      <c r="I35" s="84">
        <v>86.158091720000002</v>
      </c>
      <c r="J35" s="84">
        <v>59.38258991</v>
      </c>
      <c r="K35" s="84">
        <v>26.855546369999999</v>
      </c>
      <c r="L35" s="84">
        <v>7.7530640700000006</v>
      </c>
      <c r="M35" s="84">
        <v>15.76413885</v>
      </c>
      <c r="N35" s="84">
        <v>78.852584780000001</v>
      </c>
      <c r="O35" s="84">
        <v>160.30681942000001</v>
      </c>
      <c r="P35" s="84">
        <v>267.14043272999999</v>
      </c>
      <c r="Q35" s="84">
        <v>224.35269104000002</v>
      </c>
      <c r="R35" s="84">
        <v>92.823379200000005</v>
      </c>
      <c r="S35" s="84">
        <v>184.04763803999998</v>
      </c>
      <c r="T35" s="84">
        <v>140.67697810000001</v>
      </c>
      <c r="U35" s="81">
        <f t="shared" ref="U35:U36" si="28">H35/G35*100</f>
        <v>665.47119488766339</v>
      </c>
      <c r="V35" s="80">
        <f t="shared" ref="V35:V36" si="29">I35/H35*100</f>
        <v>60.528117785067792</v>
      </c>
      <c r="W35" s="80">
        <f t="shared" ref="W35:W36" si="30">J35/I35*100</f>
        <v>68.922823990791144</v>
      </c>
      <c r="X35" s="80">
        <f t="shared" ref="X35:X36" si="31">K35/J35*100</f>
        <v>45.224612821202562</v>
      </c>
      <c r="Y35" s="80">
        <f t="shared" ref="Y35:Y36" si="32">L35/K35*100</f>
        <v>28.869507859504406</v>
      </c>
      <c r="Z35" s="80">
        <f t="shared" ref="Z35:Z36" si="33">M35/L35*100</f>
        <v>203.32785473808164</v>
      </c>
      <c r="AA35" s="80">
        <f t="shared" ref="AA35:AA36" si="34">N35/M35*100</f>
        <v>500.20229795172099</v>
      </c>
      <c r="AB35" s="80">
        <f t="shared" ref="AB35:AB36" si="35">O35/N35*100</f>
        <v>203.29938437307877</v>
      </c>
      <c r="AC35" s="81">
        <f t="shared" ref="AC35:AC36" si="36">P35/O35*100</f>
        <v>166.64321187116718</v>
      </c>
      <c r="AD35" s="80">
        <f t="shared" ref="AD35:AD36" si="37">Q35/P35*100</f>
        <v>83.983052938584663</v>
      </c>
      <c r="AE35" s="80">
        <f t="shared" si="10"/>
        <v>41.373864859704511</v>
      </c>
      <c r="AF35" s="80">
        <f t="shared" si="11"/>
        <v>198.27724397260468</v>
      </c>
      <c r="AG35" s="215">
        <f t="shared" si="12"/>
        <v>76.435090174548165</v>
      </c>
      <c r="BN35" s="121"/>
      <c r="BO35" s="73"/>
      <c r="BP35" s="73"/>
      <c r="BQ35" s="73"/>
      <c r="BR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</row>
    <row r="36" spans="1:97" s="120" customFormat="1" ht="22.05" customHeight="1">
      <c r="A36" s="171">
        <v>8528</v>
      </c>
      <c r="B36" s="173" t="str">
        <f>IF('1'!$A$1=1,D36,F36)</f>
        <v>монітори та проектори</v>
      </c>
      <c r="C36" s="176">
        <v>8528</v>
      </c>
      <c r="D36" s="177" t="s">
        <v>165</v>
      </c>
      <c r="E36" s="176">
        <v>8528</v>
      </c>
      <c r="F36" s="178" t="s">
        <v>170</v>
      </c>
      <c r="G36" s="83">
        <v>47.507453909999995</v>
      </c>
      <c r="H36" s="84">
        <v>87.57186145</v>
      </c>
      <c r="I36" s="84">
        <v>72.894178220000001</v>
      </c>
      <c r="J36" s="84">
        <v>68.359555270000001</v>
      </c>
      <c r="K36" s="84">
        <v>25.483098130000002</v>
      </c>
      <c r="L36" s="84">
        <v>10.018216729999999</v>
      </c>
      <c r="M36" s="84">
        <v>9.6518478600000002</v>
      </c>
      <c r="N36" s="84">
        <v>11.888229450000001</v>
      </c>
      <c r="O36" s="84">
        <v>9.3216109799999991</v>
      </c>
      <c r="P36" s="84">
        <v>59.871193470000001</v>
      </c>
      <c r="Q36" s="84">
        <v>143.41190005000001</v>
      </c>
      <c r="R36" s="84">
        <v>137.37334884000001</v>
      </c>
      <c r="S36" s="84">
        <v>57.039786679999992</v>
      </c>
      <c r="T36" s="84">
        <v>72.590765949999991</v>
      </c>
      <c r="U36" s="81">
        <f t="shared" si="28"/>
        <v>184.33288724733515</v>
      </c>
      <c r="V36" s="80">
        <f t="shared" si="29"/>
        <v>83.239270026959105</v>
      </c>
      <c r="W36" s="80">
        <f t="shared" si="30"/>
        <v>93.779169940959932</v>
      </c>
      <c r="X36" s="80">
        <f t="shared" si="31"/>
        <v>37.278033815973949</v>
      </c>
      <c r="Y36" s="80">
        <f t="shared" si="32"/>
        <v>39.313181932953604</v>
      </c>
      <c r="Z36" s="80">
        <f t="shared" si="33"/>
        <v>96.342973206969148</v>
      </c>
      <c r="AA36" s="80">
        <f t="shared" si="34"/>
        <v>123.17050188149155</v>
      </c>
      <c r="AB36" s="80">
        <f t="shared" si="35"/>
        <v>78.410422840551746</v>
      </c>
      <c r="AC36" s="81">
        <f t="shared" si="36"/>
        <v>642.28375973269806</v>
      </c>
      <c r="AD36" s="80">
        <f t="shared" si="37"/>
        <v>239.53405926651561</v>
      </c>
      <c r="AE36" s="80">
        <f t="shared" si="10"/>
        <v>95.789365312157017</v>
      </c>
      <c r="AF36" s="80">
        <f t="shared" si="11"/>
        <v>41.521726857248524</v>
      </c>
      <c r="AG36" s="215">
        <f t="shared" si="12"/>
        <v>127.26338960074106</v>
      </c>
      <c r="BN36" s="121"/>
      <c r="BO36" s="73"/>
      <c r="BP36" s="73"/>
      <c r="BQ36" s="73"/>
      <c r="BR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</row>
    <row r="37" spans="1:97" s="120" customFormat="1" ht="22.05" customHeight="1">
      <c r="A37" s="199">
        <v>87</v>
      </c>
      <c r="B37" s="85" t="str">
        <f>IF('1'!$A$1=1,D37,F37)</f>
        <v>наземні транспортні засоби</v>
      </c>
      <c r="C37" s="176">
        <v>87</v>
      </c>
      <c r="D37" s="177" t="s">
        <v>29</v>
      </c>
      <c r="E37" s="176">
        <v>87</v>
      </c>
      <c r="F37" s="178" t="s">
        <v>135</v>
      </c>
      <c r="G37" s="83">
        <v>1340.9677795299999</v>
      </c>
      <c r="H37" s="84">
        <v>2249.0744127600001</v>
      </c>
      <c r="I37" s="84">
        <v>2670.0264133699998</v>
      </c>
      <c r="J37" s="84">
        <v>2473.6988678899997</v>
      </c>
      <c r="K37" s="84">
        <v>1086.3192946899999</v>
      </c>
      <c r="L37" s="84">
        <v>761.45528782999997</v>
      </c>
      <c r="M37" s="84">
        <v>1336.95086107</v>
      </c>
      <c r="N37" s="84">
        <v>2012.0770387500002</v>
      </c>
      <c r="O37" s="84">
        <v>2114.6685496100004</v>
      </c>
      <c r="P37" s="84">
        <v>3133.5860279899998</v>
      </c>
      <c r="Q37" s="84">
        <v>2545.7063949399999</v>
      </c>
      <c r="R37" s="84">
        <v>3263.3532796200002</v>
      </c>
      <c r="S37" s="84">
        <v>2927.3327854400004</v>
      </c>
      <c r="T37" s="84">
        <v>3665.7319696300001</v>
      </c>
      <c r="U37" s="81">
        <f t="shared" si="15"/>
        <v>167.72024258094297</v>
      </c>
      <c r="V37" s="80">
        <f t="shared" si="16"/>
        <v>118.71667732386939</v>
      </c>
      <c r="W37" s="80">
        <f t="shared" si="17"/>
        <v>92.646981149815545</v>
      </c>
      <c r="X37" s="80">
        <f t="shared" si="14"/>
        <v>43.914775108281539</v>
      </c>
      <c r="Y37" s="80">
        <f t="shared" si="5"/>
        <v>70.094979583999233</v>
      </c>
      <c r="Z37" s="80">
        <f t="shared" si="6"/>
        <v>175.57838029860568</v>
      </c>
      <c r="AA37" s="80">
        <f t="shared" si="7"/>
        <v>150.4974563642285</v>
      </c>
      <c r="AB37" s="80">
        <f t="shared" si="8"/>
        <v>105.09878642239936</v>
      </c>
      <c r="AC37" s="81">
        <f t="shared" si="9"/>
        <v>148.18331830621469</v>
      </c>
      <c r="AD37" s="80">
        <f t="shared" si="13"/>
        <v>81.239397042273382</v>
      </c>
      <c r="AE37" s="80">
        <f t="shared" si="10"/>
        <v>128.19048127884813</v>
      </c>
      <c r="AF37" s="80">
        <f t="shared" si="11"/>
        <v>89.70321428947075</v>
      </c>
      <c r="AG37" s="215">
        <f t="shared" si="12"/>
        <v>125.22429933018404</v>
      </c>
      <c r="BN37" s="121"/>
      <c r="BO37" s="73"/>
      <c r="BP37" s="73"/>
      <c r="BQ37" s="73"/>
      <c r="BR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</row>
    <row r="38" spans="1:97" s="120" customFormat="1" ht="22.05" customHeight="1">
      <c r="A38" s="189">
        <v>8703</v>
      </c>
      <c r="B38" s="248" t="str">
        <f>IF('1'!$A$1=1,D38,F38)</f>
        <v>легкові автомобілі</v>
      </c>
      <c r="C38" s="176">
        <v>8703</v>
      </c>
      <c r="D38" s="177" t="s">
        <v>166</v>
      </c>
      <c r="E38" s="176">
        <v>8703</v>
      </c>
      <c r="F38" s="178" t="s">
        <v>171</v>
      </c>
      <c r="G38" s="131">
        <v>591.94367244</v>
      </c>
      <c r="H38" s="132">
        <v>1041.5470215299999</v>
      </c>
      <c r="I38" s="132">
        <v>1226.23054043</v>
      </c>
      <c r="J38" s="132">
        <v>1157.44792996</v>
      </c>
      <c r="K38" s="132">
        <v>439.83272640000001</v>
      </c>
      <c r="L38" s="132">
        <v>366.71575178000001</v>
      </c>
      <c r="M38" s="132">
        <v>690.77098844</v>
      </c>
      <c r="N38" s="132">
        <v>1073.5145218499999</v>
      </c>
      <c r="O38" s="132">
        <v>1140.68931963</v>
      </c>
      <c r="P38" s="132">
        <v>1996.81742102</v>
      </c>
      <c r="Q38" s="132">
        <v>1593.80951695</v>
      </c>
      <c r="R38" s="132">
        <v>1988.33878667</v>
      </c>
      <c r="S38" s="132">
        <v>1479.7304518400001</v>
      </c>
      <c r="T38" s="132">
        <v>1820.5033388900001</v>
      </c>
      <c r="U38" s="86">
        <f t="shared" ref="U38" si="38">H38/G38*100</f>
        <v>175.95373850973502</v>
      </c>
      <c r="V38" s="87">
        <f t="shared" ref="V38" si="39">I38/H38*100</f>
        <v>117.7316544603724</v>
      </c>
      <c r="W38" s="87">
        <f t="shared" ref="W38" si="40">J38/I38*100</f>
        <v>94.390727664809248</v>
      </c>
      <c r="X38" s="87">
        <f t="shared" ref="X38" si="41">K38/J38*100</f>
        <v>38.000217116911692</v>
      </c>
      <c r="Y38" s="87">
        <f t="shared" ref="Y38" si="42">L38/K38*100</f>
        <v>83.376185938127591</v>
      </c>
      <c r="Z38" s="87">
        <f t="shared" ref="Z38" si="43">M38/L38*100</f>
        <v>188.3668713675564</v>
      </c>
      <c r="AA38" s="87">
        <f t="shared" ref="AA38" si="44">N38/M38*100</f>
        <v>155.40816563161798</v>
      </c>
      <c r="AB38" s="87">
        <f t="shared" ref="AB38" si="45">O38/N38*100</f>
        <v>106.25746521474501</v>
      </c>
      <c r="AC38" s="86">
        <f t="shared" ref="AC38" si="46">P38/O38*100</f>
        <v>175.05357389229331</v>
      </c>
      <c r="AD38" s="87">
        <f t="shared" ref="AD38" si="47">Q38/P38*100</f>
        <v>79.81748857819268</v>
      </c>
      <c r="AE38" s="87">
        <f t="shared" si="10"/>
        <v>124.75385330080049</v>
      </c>
      <c r="AF38" s="87">
        <f t="shared" si="11"/>
        <v>74.420438899057075</v>
      </c>
      <c r="AG38" s="216">
        <f t="shared" si="12"/>
        <v>123.02938934765176</v>
      </c>
      <c r="BN38" s="121"/>
      <c r="BO38" s="73"/>
      <c r="BP38" s="73"/>
      <c r="BQ38" s="73"/>
      <c r="BR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</row>
    <row r="39" spans="1:97" s="120" customFormat="1" ht="8.4" customHeight="1">
      <c r="A39" s="174"/>
      <c r="B39" s="175"/>
      <c r="C39" s="176"/>
      <c r="D39" s="177"/>
      <c r="E39" s="176"/>
      <c r="F39" s="17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BN39" s="121"/>
      <c r="BO39" s="73"/>
      <c r="BP39" s="73"/>
      <c r="BQ39" s="73"/>
      <c r="BR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</row>
    <row r="40" spans="1:97" ht="14.4" customHeight="1">
      <c r="A40" s="20" t="str">
        <f>IF('1'!$A$1=1,C40,E40)</f>
        <v>*За даними Державної служби статистики України</v>
      </c>
      <c r="B40" s="20"/>
      <c r="C40" s="19" t="s">
        <v>143</v>
      </c>
      <c r="D40" s="19"/>
      <c r="E40" s="54" t="s">
        <v>91</v>
      </c>
      <c r="F40" s="91"/>
      <c r="G40" s="93"/>
      <c r="H40" s="92"/>
      <c r="I40" s="89"/>
      <c r="W40" s="118"/>
    </row>
    <row r="41" spans="1:97">
      <c r="A41" s="27" t="str">
        <f>IF('1'!$A$1=1,C41,E41)</f>
        <v>Примітки:</v>
      </c>
      <c r="B41" s="27"/>
      <c r="C41" s="47" t="s">
        <v>145</v>
      </c>
      <c r="D41" s="47"/>
      <c r="E41" s="49" t="s">
        <v>144</v>
      </c>
      <c r="F41" s="88"/>
      <c r="G41" s="59"/>
      <c r="H41" s="59"/>
      <c r="I41" s="59"/>
      <c r="W41" s="118"/>
    </row>
    <row r="42" spans="1:97" ht="18" customHeight="1">
      <c r="A42" s="136" t="str">
        <f>IF('1'!$A$1=1,C42,E42)</f>
        <v xml:space="preserve">  З 2014 року дані подаються без урахування тимчасово окупованої російською федерацією території України.</v>
      </c>
      <c r="B42" s="135"/>
      <c r="C42" s="58" t="s">
        <v>227</v>
      </c>
      <c r="D42" s="19"/>
      <c r="E42" s="58" t="s">
        <v>217</v>
      </c>
      <c r="F42" s="55"/>
      <c r="G42" s="56"/>
      <c r="H42" s="59"/>
      <c r="I42" s="59"/>
      <c r="W42" s="118"/>
    </row>
    <row r="43" spans="1:97" ht="15.6" customHeight="1">
      <c r="A43" s="154" t="str">
        <f>IF('1'!$A$1=1,C43,F43)</f>
        <v>** В даний час до складу ЄС входить 27 країн. Велика Британія вийшла з ЄС 31 січня 2020.</v>
      </c>
      <c r="C43" s="119" t="s">
        <v>172</v>
      </c>
      <c r="F43" s="119" t="s">
        <v>173</v>
      </c>
      <c r="W43" s="118"/>
    </row>
    <row r="44" spans="1:97" ht="15.6" customHeight="1">
      <c r="A44" s="134" t="str">
        <f>IF('1'!$A$1=1,C44,E44)</f>
        <v xml:space="preserve">  Дані за 2023 рік було скориговано у зв'язку з уточненням звітної інформації.</v>
      </c>
      <c r="C44" s="134" t="s">
        <v>226</v>
      </c>
      <c r="E44" s="307" t="s">
        <v>221</v>
      </c>
      <c r="W44" s="118"/>
    </row>
    <row r="45" spans="1:97">
      <c r="W45" s="118"/>
    </row>
    <row r="46" spans="1:97">
      <c r="W46" s="118"/>
    </row>
    <row r="47" spans="1:97">
      <c r="W47" s="118"/>
    </row>
    <row r="48" spans="1:97">
      <c r="W48" s="118"/>
    </row>
    <row r="49" spans="23:23">
      <c r="W49" s="118"/>
    </row>
    <row r="50" spans="23:23">
      <c r="W50" s="118"/>
    </row>
    <row r="51" spans="23:23">
      <c r="W51" s="118"/>
    </row>
    <row r="52" spans="23:23">
      <c r="W52" s="118"/>
    </row>
    <row r="53" spans="23:23">
      <c r="W53" s="118"/>
    </row>
    <row r="54" spans="23:23">
      <c r="W54" s="118"/>
    </row>
    <row r="55" spans="23:23">
      <c r="W55" s="118"/>
    </row>
    <row r="56" spans="23:23">
      <c r="W56" s="118"/>
    </row>
    <row r="57" spans="23:23">
      <c r="W57" s="118"/>
    </row>
    <row r="58" spans="23:23">
      <c r="W58" s="118"/>
    </row>
    <row r="59" spans="23:23">
      <c r="W59" s="118"/>
    </row>
    <row r="60" spans="23:23">
      <c r="W60" s="118"/>
    </row>
    <row r="61" spans="23:23">
      <c r="W61" s="118"/>
    </row>
    <row r="62" spans="23:23">
      <c r="W62" s="118"/>
    </row>
    <row r="63" spans="23:23">
      <c r="W63" s="118"/>
    </row>
    <row r="64" spans="23:23">
      <c r="W64" s="118"/>
    </row>
    <row r="65" spans="23:23">
      <c r="W65" s="118"/>
    </row>
    <row r="66" spans="23:23">
      <c r="W66" s="118"/>
    </row>
    <row r="67" spans="23:23">
      <c r="W67" s="118"/>
    </row>
    <row r="68" spans="23:23">
      <c r="W68" s="118"/>
    </row>
    <row r="69" spans="23:23">
      <c r="W69" s="118"/>
    </row>
    <row r="70" spans="23:23">
      <c r="W70" s="118"/>
    </row>
    <row r="71" spans="23:23">
      <c r="W71" s="118"/>
    </row>
    <row r="72" spans="23:23">
      <c r="W72" s="118"/>
    </row>
    <row r="73" spans="23:23">
      <c r="W73" s="118"/>
    </row>
    <row r="74" spans="23:23">
      <c r="W74" s="118"/>
    </row>
    <row r="75" spans="23:23">
      <c r="W75" s="118"/>
    </row>
    <row r="76" spans="23:23">
      <c r="W76" s="118"/>
    </row>
    <row r="77" spans="23:23">
      <c r="W77" s="118"/>
    </row>
    <row r="78" spans="23:23">
      <c r="W78" s="118"/>
    </row>
    <row r="79" spans="23:23">
      <c r="W79" s="118"/>
    </row>
    <row r="80" spans="23:23">
      <c r="W80" s="118"/>
    </row>
    <row r="81" spans="23:23">
      <c r="W81" s="118"/>
    </row>
    <row r="82" spans="23:23">
      <c r="W82" s="118"/>
    </row>
  </sheetData>
  <mergeCells count="33">
    <mergeCell ref="A5:A6"/>
    <mergeCell ref="G5:G6"/>
    <mergeCell ref="H5:H6"/>
    <mergeCell ref="I5:I6"/>
    <mergeCell ref="D5:D6"/>
    <mergeCell ref="E5:E6"/>
    <mergeCell ref="F5:F6"/>
    <mergeCell ref="B5:B6"/>
    <mergeCell ref="C5:C6"/>
    <mergeCell ref="J5:J6"/>
    <mergeCell ref="K5:K6"/>
    <mergeCell ref="L5:L6"/>
    <mergeCell ref="R5:R6"/>
    <mergeCell ref="Y5:Y6"/>
    <mergeCell ref="M5:M6"/>
    <mergeCell ref="V5:V6"/>
    <mergeCell ref="P5:P6"/>
    <mergeCell ref="Q5:Q6"/>
    <mergeCell ref="S5:S6"/>
    <mergeCell ref="AG5:AG6"/>
    <mergeCell ref="AF5:AF6"/>
    <mergeCell ref="AE5:AE6"/>
    <mergeCell ref="N5:N6"/>
    <mergeCell ref="O5:O6"/>
    <mergeCell ref="AC5:AC6"/>
    <mergeCell ref="T5:T6"/>
    <mergeCell ref="AA5:AA6"/>
    <mergeCell ref="Z5:Z6"/>
    <mergeCell ref="X5:X6"/>
    <mergeCell ref="AB5:AB6"/>
    <mergeCell ref="W5:W6"/>
    <mergeCell ref="U5:U6"/>
    <mergeCell ref="AD5:AD6"/>
  </mergeCells>
  <phoneticPr fontId="46" type="noConversion"/>
  <hyperlinks>
    <hyperlink ref="A1" location="'1'!A1" display="до змісту"/>
  </hyperlinks>
  <printOptions horizontalCentered="1" verticalCentered="1"/>
  <pageMargins left="0.19685039370078741" right="0.15748031496062992" top="0.51181102362204722" bottom="0.15748031496062992" header="0.23622047244094491" footer="0.1574803149606299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1</vt:lpstr>
      <vt:lpstr>1.1</vt:lpstr>
      <vt:lpstr>1.2</vt:lpstr>
      <vt:lpstr>1.3</vt:lpstr>
      <vt:lpstr>1.4</vt:lpstr>
      <vt:lpstr>'1'!Область_друку</vt:lpstr>
      <vt:lpstr>'1.1'!Область_друку</vt:lpstr>
      <vt:lpstr>'1.2'!Область_друку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2024-09-25T11:23:56Z</cp:lastPrinted>
  <dcterms:created xsi:type="dcterms:W3CDTF">2015-06-23T07:50:05Z</dcterms:created>
  <dcterms:modified xsi:type="dcterms:W3CDTF">2024-09-25T11:24:48Z</dcterms:modified>
</cp:coreProperties>
</file>