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2024\10\3Q\Shtdt\"/>
    </mc:Choice>
  </mc:AlternateContent>
  <bookViews>
    <workbookView xWindow="0" yWindow="0" windowWidth="27228" windowHeight="14172"/>
  </bookViews>
  <sheets>
    <sheet name="1" sheetId="1" r:id="rId1"/>
    <sheet name="1.1" sheetId="19" r:id="rId2"/>
    <sheet name="1.2" sheetId="21" r:id="rId3"/>
    <sheet name="1.3" sheetId="22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\C" localSheetId="2">#REF!</definedName>
    <definedName name="\C">#REF!</definedName>
    <definedName name="\D" localSheetId="2">#REF!</definedName>
    <definedName name="\D">#REF!</definedName>
    <definedName name="\E" localSheetId="2">#REF!</definedName>
    <definedName name="\E">#REF!</definedName>
    <definedName name="\H" localSheetId="2">#REF!</definedName>
    <definedName name="\H">#REF!</definedName>
    <definedName name="\K" localSheetId="2">#REF!</definedName>
    <definedName name="\K">#REF!</definedName>
    <definedName name="\L" localSheetId="2">#REF!</definedName>
    <definedName name="\L">#REF!</definedName>
    <definedName name="\P" localSheetId="2">#REF!</definedName>
    <definedName name="\P">#REF!</definedName>
    <definedName name="\Q" localSheetId="2">#REF!</definedName>
    <definedName name="\Q">#REF!</definedName>
    <definedName name="\S" localSheetId="2">#REF!</definedName>
    <definedName name="\S">#REF!</definedName>
    <definedName name="\T" localSheetId="2">#REF!</definedName>
    <definedName name="\T">#REF!</definedName>
    <definedName name="\V" localSheetId="2">#REF!</definedName>
    <definedName name="\V">#REF!</definedName>
    <definedName name="\W" localSheetId="2">#REF!</definedName>
    <definedName name="\W">#REF!</definedName>
    <definedName name="\X" localSheetId="2">#REF!</definedName>
    <definedName name="\X">#REF!</definedName>
    <definedName name="_______tab06" localSheetId="2">#REF!</definedName>
    <definedName name="_______tab06">#REF!</definedName>
    <definedName name="_______tab07" localSheetId="2">#REF!</definedName>
    <definedName name="_______tab07">#REF!</definedName>
    <definedName name="_______Tab1" localSheetId="2">#REF!</definedName>
    <definedName name="_______Tab1">#REF!</definedName>
    <definedName name="_______UKR1" localSheetId="2">#REF!</definedName>
    <definedName name="_______UKR1">#REF!</definedName>
    <definedName name="_______UKR2" localSheetId="2">#REF!</definedName>
    <definedName name="_______UKR2">#REF!</definedName>
    <definedName name="_______UKR3" localSheetId="2">#REF!</definedName>
    <definedName name="_______UKR3">#REF!</definedName>
    <definedName name="_tab06" localSheetId="2">#REF!</definedName>
    <definedName name="_tab06">#REF!</definedName>
    <definedName name="_tab07" localSheetId="2">#REF!</definedName>
    <definedName name="_tab07">#REF!</definedName>
    <definedName name="_Tab1" localSheetId="2">#REF!</definedName>
    <definedName name="_Tab1">#REF!</definedName>
    <definedName name="_UKR1" localSheetId="2">#REF!</definedName>
    <definedName name="_UKR1">#REF!</definedName>
    <definedName name="_UKR2" localSheetId="2">#REF!</definedName>
    <definedName name="_UKR2">#REF!</definedName>
    <definedName name="_UKR3" localSheetId="2">#REF!</definedName>
    <definedName name="_UKR3">#REF!</definedName>
    <definedName name="a" localSheetId="2">#REF!</definedName>
    <definedName name="a">#REF!</definedName>
    <definedName name="aaa" localSheetId="2">#REF!</definedName>
    <definedName name="aaa">#REF!</definedName>
    <definedName name="Agency_List">[1]Control!$H$17:$H$19</definedName>
    <definedName name="All_Data" localSheetId="2">#REF!</definedName>
    <definedName name="All_Data">#REF!</definedName>
    <definedName name="Balance_of_payments" localSheetId="2">#REF!</definedName>
    <definedName name="Balance_of_payments">#REF!</definedName>
    <definedName name="bp" hidden="1">{"BOP_TAB",#N/A,FALSE,"N";"MIDTERM_TAB",#N/A,FALSE,"O";"FUND_CRED",#N/A,FALSE,"P";"DEBT_TAB1",#N/A,FALSE,"Q";"DEBT_TAB2",#N/A,FALSE,"Q";"FORFIN_TAB1",#N/A,FALSE,"R";"FORFIN_TAB2",#N/A,FALSE,"R";"BOP_ANALY",#N/A,FALSE,"U"}</definedName>
    <definedName name="BRO" localSheetId="2">#REF!</definedName>
    <definedName name="BRO">#REF!</definedName>
    <definedName name="BUControlSheet_CurrencySelections">[2]Control!$A$19:$A$20</definedName>
    <definedName name="BUControlSheet_FormulaSelections">[2]Control!$A$16:$A$17</definedName>
    <definedName name="BUControlSheet_RevisionSelections">[2]Control!$A$21:$A$22</definedName>
    <definedName name="BUControlSheet_ScaleSelections">[2]Control!$J$35:$J$36</definedName>
    <definedName name="BudArrears" localSheetId="2">#REF!</definedName>
    <definedName name="BudArrears">#REF!</definedName>
    <definedName name="budfin" localSheetId="2">#REF!</definedName>
    <definedName name="budfin">#REF!</definedName>
    <definedName name="Budget" localSheetId="2">#REF!</definedName>
    <definedName name="Budget">#REF!</definedName>
    <definedName name="budget_financing" localSheetId="2">#REF!</definedName>
    <definedName name="budget_financing">#REF!</definedName>
    <definedName name="Central" localSheetId="2">#REF!</definedName>
    <definedName name="Central">#REF!</definedName>
    <definedName name="Coordinator_List">[1]Control!$J$20:$J$21</definedName>
    <definedName name="Country">[3]Control!$C$1</definedName>
    <definedName name="ctyList" localSheetId="2">#REF!</definedName>
    <definedName name="ctyList">#REF!</definedName>
    <definedName name="Currency_Def">[1]Control!$BA$330:$BA$487</definedName>
    <definedName name="Current_account" localSheetId="2">#REF!</definedName>
    <definedName name="Current_account">#REF!</definedName>
    <definedName name="DATES" localSheetId="2">#REF!</definedName>
    <definedName name="DATES">#REF!</definedName>
    <definedName name="DATESA" localSheetId="2">#REF!</definedName>
    <definedName name="DATESA">#REF!</definedName>
    <definedName name="DATESM" localSheetId="2">#REF!</definedName>
    <definedName name="DATESM">#REF!</definedName>
    <definedName name="DATESQ" localSheetId="2">#REF!</definedName>
    <definedName name="DATESQ">#REF!</definedName>
    <definedName name="EdssBatchRange" localSheetId="2">#REF!</definedName>
    <definedName name="EdssBatchRange">#REF!</definedName>
    <definedName name="Exp_GDP" localSheetId="2">#REF!</definedName>
    <definedName name="Exp_GDP">#REF!</definedName>
    <definedName name="Exp_nom" localSheetId="2">#REF!</definedName>
    <definedName name="Exp_nom">#REF!</definedName>
    <definedName name="f" localSheetId="2">#REF!</definedName>
    <definedName name="f">#REF!</definedName>
    <definedName name="Foreign_liabilities" localSheetId="2">#REF!</definedName>
    <definedName name="Foreign_liabilities">#REF!</definedName>
    <definedName name="GDPgrowth" localSheetId="2">#REF!</definedName>
    <definedName name="GDPgrowth">#REF!</definedName>
    <definedName name="Gross_reserves" localSheetId="2">#REF!</definedName>
    <definedName name="Gross_reserves">#REF!</definedName>
    <definedName name="HERE" localSheetId="2">#REF!</definedName>
    <definedName name="HERE">#REF!</definedName>
    <definedName name="In_millions_of_lei" localSheetId="2">#REF!</definedName>
    <definedName name="In_millions_of_lei">#REF!</definedName>
    <definedName name="In_millions_of_U.S._dollars" localSheetId="2">#REF!</definedName>
    <definedName name="In_millions_of_U.S._dollars">#REF!</definedName>
    <definedName name="k" hidden="1">{"WEO",#N/A,FALSE,"T"}</definedName>
    <definedName name="KEND" localSheetId="2">#REF!</definedName>
    <definedName name="KEND">#REF!</definedName>
    <definedName name="KMENU" localSheetId="2">#REF!</definedName>
    <definedName name="KMENU">#REF!</definedName>
    <definedName name="liquidity_reserve" localSheetId="2">#REF!</definedName>
    <definedName name="liquidity_reserve">#REF!</definedName>
    <definedName name="Local" localSheetId="2">#REF!</definedName>
    <definedName name="Local">#REF!</definedName>
    <definedName name="m" hidden="1">{#N/A,#N/A,FALSE,"I";#N/A,#N/A,FALSE,"J";#N/A,#N/A,FALSE,"K";#N/A,#N/A,FALSE,"L";#N/A,#N/A,FALSE,"M";#N/A,#N/A,FALSE,"N";#N/A,#N/A,FALSE,"O"}</definedName>
    <definedName name="MACROS" localSheetId="2">#REF!</definedName>
    <definedName name="MACROS">#REF!</definedName>
    <definedName name="Medium_term_BOP_scenario" localSheetId="2">#REF!</definedName>
    <definedName name="Medium_term_BOP_scenario">#REF!</definedName>
    <definedName name="mn" hidden="1">{"MONA",#N/A,FALSE,"S"}</definedName>
    <definedName name="Moldova__Balance_of_Payments__1994_98" localSheetId="2">#REF!</definedName>
    <definedName name="Moldova__Balance_of_Payments__1994_98">#REF!</definedName>
    <definedName name="Monetary_Program_Parameters" localSheetId="2">#REF!</definedName>
    <definedName name="Monetary_Program_Parameters">#REF!</definedName>
    <definedName name="moneyprogram" localSheetId="2">#REF!</definedName>
    <definedName name="moneyprogram">#REF!</definedName>
    <definedName name="monprogparameters" localSheetId="2">#REF!</definedName>
    <definedName name="monprogparameters">#REF!</definedName>
    <definedName name="monsurvey" localSheetId="2">#REF!</definedName>
    <definedName name="monsurvey">#REF!</definedName>
    <definedName name="mt_moneyprog" localSheetId="2">#REF!</definedName>
    <definedName name="mt_moneyprog">#REF!</definedName>
    <definedName name="NAMES" localSheetId="2">#REF!</definedName>
    <definedName name="NAMES">#REF!</definedName>
    <definedName name="NAMESA" localSheetId="2">#REF!</definedName>
    <definedName name="NAMESA">#REF!</definedName>
    <definedName name="NAMESM" localSheetId="2">#REF!</definedName>
    <definedName name="NAMESM">#REF!</definedName>
    <definedName name="NAMESQ" localSheetId="2">#REF!</definedName>
    <definedName name="NAMESQ">#REF!</definedName>
    <definedName name="NFA_assumptions" localSheetId="2">#REF!</definedName>
    <definedName name="NFA_assumptions">#REF!</definedName>
    <definedName name="Non_BRO" localSheetId="2">#REF!</definedName>
    <definedName name="Non_BRO">#REF!</definedName>
    <definedName name="Notes" localSheetId="2">#REF!</definedName>
    <definedName name="Notes">#REF!</definedName>
    <definedName name="p" localSheetId="2">[4]labels!#REF!</definedName>
    <definedName name="p">[4]labels!#REF!</definedName>
    <definedName name="PEND" localSheetId="2">#REF!</definedName>
    <definedName name="PEND">#REF!</definedName>
    <definedName name="Pilot2" localSheetId="2">#REF!</definedName>
    <definedName name="Pilot2">#REF!</definedName>
    <definedName name="PMENU" localSheetId="2">#REF!</definedName>
    <definedName name="PMENU">#REF!</definedName>
    <definedName name="PRINT_AREA_MI" localSheetId="2">#REF!</definedName>
    <definedName name="PRINT_AREA_MI">#REF!</definedName>
    <definedName name="Range_Country" localSheetId="2">#REF!</definedName>
    <definedName name="Range_Country">#REF!</definedName>
    <definedName name="Range_DownloadAnnual">[2]Control!$C$4</definedName>
    <definedName name="Range_DownloadDateTime" localSheetId="2">#REF!</definedName>
    <definedName name="Range_DownloadDateTime">#REF!</definedName>
    <definedName name="Range_DownloadMonth">[2]Control!$C$2</definedName>
    <definedName name="Range_DownloadQuarter">[2]Control!$C$3</definedName>
    <definedName name="Range_DSTNotes" localSheetId="2">#REF!</definedName>
    <definedName name="Range_DSTNotes">#REF!</definedName>
    <definedName name="Range_InValidResultsStart" localSheetId="2">#REF!</definedName>
    <definedName name="Range_InValidResultsStart">#REF!</definedName>
    <definedName name="Range_NumberofFailuresStart" localSheetId="2">#REF!</definedName>
    <definedName name="Range_NumberofFailuresStart">#REF!</definedName>
    <definedName name="Range_ReportFormName" localSheetId="2">#REF!</definedName>
    <definedName name="Range_ReportFormName">#REF!</definedName>
    <definedName name="Range_ValidationResultsStart" localSheetId="2">#REF!</definedName>
    <definedName name="Range_ValidationResultsStart">#REF!</definedName>
    <definedName name="Range_ValidationRulesStart" localSheetId="2">#REF!</definedName>
    <definedName name="Range_ValidationRulesStart">#REF!</definedName>
    <definedName name="REAL" localSheetId="2">#REF!</definedName>
    <definedName name="REAL">#REF!</definedName>
    <definedName name="Reporting_Country">[1]Control!$C$1</definedName>
    <definedName name="Reporting_CountryCode">[2]Control!$B$28</definedName>
    <definedName name="Reporting_Currency">[1]Control!$C$5</definedName>
    <definedName name="Reporting_Frequency">[1]Control!$C$8</definedName>
    <definedName name="RevA" localSheetId="2">#REF!</definedName>
    <definedName name="RevA">#REF!</definedName>
    <definedName name="RevB" localSheetId="2">#REF!</definedName>
    <definedName name="RevB">#REF!</definedName>
    <definedName name="rrrrr">[5]Control!$A$19:$A$20</definedName>
    <definedName name="rrrrrrrrrr">[5]Control!$C$4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Scale_Def">[1]Control!$V$42:$V$45</definedName>
    <definedName name="sencount" hidden="1">2</definedName>
    <definedName name="SUMMARY1" localSheetId="2">#REF!</definedName>
    <definedName name="SUMMARY1">#REF!</definedName>
    <definedName name="SUMMARY2" localSheetId="2">#REF!</definedName>
    <definedName name="SUMMARY2">#REF!</definedName>
    <definedName name="Taballgastables" localSheetId="2">#REF!</definedName>
    <definedName name="Taballgastables">#REF!</definedName>
    <definedName name="TabAmort2004" localSheetId="2">#REF!</definedName>
    <definedName name="TabAmort2004">#REF!</definedName>
    <definedName name="TabAssumptionsImports" localSheetId="2">#REF!</definedName>
    <definedName name="TabAssumptionsImports">#REF!</definedName>
    <definedName name="TabCapAccount" localSheetId="2">#REF!</definedName>
    <definedName name="TabCapAccount">#REF!</definedName>
    <definedName name="Tabdebt_historic" localSheetId="2">#REF!</definedName>
    <definedName name="Tabdebt_historic">#REF!</definedName>
    <definedName name="Tabdebtflow" localSheetId="2">#REF!</definedName>
    <definedName name="Tabdebtflow">#REF!</definedName>
    <definedName name="TabExports" localSheetId="2">#REF!</definedName>
    <definedName name="TabExports">#REF!</definedName>
    <definedName name="TabFcredit2007" localSheetId="2">#REF!</definedName>
    <definedName name="TabFcredit2007">#REF!</definedName>
    <definedName name="TabFcredit2010" localSheetId="2">#REF!</definedName>
    <definedName name="TabFcredit2010">#REF!</definedName>
    <definedName name="TabGas_arrears_to_Russia" localSheetId="2">#REF!</definedName>
    <definedName name="TabGas_arrears_to_Russia">#REF!</definedName>
    <definedName name="TabImportdetail" localSheetId="2">#REF!</definedName>
    <definedName name="TabImportdetail">#REF!</definedName>
    <definedName name="TabImports" localSheetId="2">#REF!</definedName>
    <definedName name="TabImports">#REF!</definedName>
    <definedName name="Table" localSheetId="2">#REF!</definedName>
    <definedName name="Table">#REF!</definedName>
    <definedName name="Table_2____Moldova___General_Government_Budget_1995_98__Mdl_millions__1" localSheetId="2">#REF!</definedName>
    <definedName name="Table_2____Moldova___General_Government_Budget_1995_98__Mdl_millions__1">#REF!</definedName>
    <definedName name="Table_3._Moldova__Balance_of_Payments__1994_98" localSheetId="2">#REF!</definedName>
    <definedName name="Table_3._Moldova__Balance_of_Payments__1994_98">#REF!</definedName>
    <definedName name="Table_4.__Moldova____Monetary_Survey_and_Projections__1994_98_1" localSheetId="2">#REF!</definedName>
    <definedName name="Table_4.__Moldova____Monetary_Survey_and_Projections__1994_98_1">#REF!</definedName>
    <definedName name="Table_6.__Moldova__Balance_of_Payments__1994_98" localSheetId="2">#REF!</definedName>
    <definedName name="Table_6.__Moldova__Balance_of_Payments__1994_98">#REF!</definedName>
    <definedName name="Table129" localSheetId="2">#REF!</definedName>
    <definedName name="Table129">#REF!</definedName>
    <definedName name="table130" localSheetId="2">#REF!</definedName>
    <definedName name="table130">#REF!</definedName>
    <definedName name="Table135" localSheetId="2">#REF!,[6]Contents!$A$87:$H$247</definedName>
    <definedName name="Table135">#REF!,[6]Contents!$A$87:$H$247</definedName>
    <definedName name="Table16_2000" localSheetId="2">#REF!</definedName>
    <definedName name="Table16_2000">#REF!</definedName>
    <definedName name="Table17" localSheetId="2">#REF!</definedName>
    <definedName name="Table17">#REF!</definedName>
    <definedName name="Table19" localSheetId="2">#REF!</definedName>
    <definedName name="Table19">#REF!</definedName>
    <definedName name="Table20" localSheetId="2">#REF!</definedName>
    <definedName name="Table20">#REF!</definedName>
    <definedName name="Table21" localSheetId="2">#REF!,[7]Contents!$A$87:$H$247</definedName>
    <definedName name="Table21">#REF!,[7]Contents!$A$87:$H$247</definedName>
    <definedName name="Table22" localSheetId="2">#REF!</definedName>
    <definedName name="Table22">#REF!</definedName>
    <definedName name="Table23" localSheetId="2">#REF!</definedName>
    <definedName name="Table23">#REF!</definedName>
    <definedName name="Table24" localSheetId="2">#REF!</definedName>
    <definedName name="Table24">#REF!</definedName>
    <definedName name="Table25" localSheetId="2">#REF!</definedName>
    <definedName name="Table25">#REF!</definedName>
    <definedName name="Table26" localSheetId="2">#REF!</definedName>
    <definedName name="Table26">#REF!</definedName>
    <definedName name="Table27" localSheetId="2">#REF!</definedName>
    <definedName name="Table27">#REF!</definedName>
    <definedName name="Table28" localSheetId="2">#REF!</definedName>
    <definedName name="Table28">#REF!</definedName>
    <definedName name="Table29" localSheetId="2">#REF!</definedName>
    <definedName name="Table29">#REF!</definedName>
    <definedName name="Table30" localSheetId="2">#REF!</definedName>
    <definedName name="Table30">#REF!</definedName>
    <definedName name="Table31" localSheetId="2">#REF!</definedName>
    <definedName name="Table31">#REF!</definedName>
    <definedName name="Table32" localSheetId="2">#REF!</definedName>
    <definedName name="Table32">#REF!</definedName>
    <definedName name="Table33" localSheetId="2">#REF!</definedName>
    <definedName name="Table33">#REF!</definedName>
    <definedName name="Table330" localSheetId="2">#REF!</definedName>
    <definedName name="Table330">#REF!</definedName>
    <definedName name="Table336" localSheetId="2">#REF!</definedName>
    <definedName name="Table336">#REF!</definedName>
    <definedName name="Table34" localSheetId="2">#REF!</definedName>
    <definedName name="Table34">#REF!</definedName>
    <definedName name="Table35" localSheetId="2">#REF!</definedName>
    <definedName name="Table35">#REF!</definedName>
    <definedName name="Table36" localSheetId="2">#REF!</definedName>
    <definedName name="Table36">#REF!</definedName>
    <definedName name="Table37" localSheetId="2">#REF!</definedName>
    <definedName name="Table37">#REF!</definedName>
    <definedName name="Table38" localSheetId="2">#REF!</definedName>
    <definedName name="Table38">#REF!</definedName>
    <definedName name="Table39" localSheetId="2">#REF!</definedName>
    <definedName name="Table39">#REF!</definedName>
    <definedName name="Table40" localSheetId="2">#REF!</definedName>
    <definedName name="Table40">#REF!</definedName>
    <definedName name="Table41" localSheetId="2">#REF!</definedName>
    <definedName name="Table41">#REF!</definedName>
    <definedName name="Table42" localSheetId="2">#REF!</definedName>
    <definedName name="Table42">#REF!</definedName>
    <definedName name="Table43" localSheetId="2">#REF!</definedName>
    <definedName name="Table43">#REF!</definedName>
    <definedName name="Table44" localSheetId="2">#REF!</definedName>
    <definedName name="Table44">#REF!</definedName>
    <definedName name="TabMTBOP2006" localSheetId="2">#REF!</definedName>
    <definedName name="TabMTBOP2006">#REF!</definedName>
    <definedName name="TabMTbop2010" localSheetId="2">#REF!</definedName>
    <definedName name="TabMTbop2010">#REF!</definedName>
    <definedName name="TabMTdebt" localSheetId="2">#REF!</definedName>
    <definedName name="TabMTdebt">#REF!</definedName>
    <definedName name="TabNonfactorServices_and_Income" localSheetId="2">#REF!</definedName>
    <definedName name="TabNonfactorServices_and_Income">#REF!</definedName>
    <definedName name="TabOutMon" localSheetId="2">#REF!</definedName>
    <definedName name="TabOutMon">#REF!</definedName>
    <definedName name="TabsimplifiedBOP" localSheetId="2">#REF!</definedName>
    <definedName name="TabsimplifiedBOP">#REF!</definedName>
    <definedName name="TaxArrears" localSheetId="2">#REF!</definedName>
    <definedName name="TaxArrears">#REF!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t" localSheetId="2">#REF!</definedName>
    <definedName name="Test">#REF!</definedName>
    <definedName name="Test1" localSheetId="2">#REF!</definedName>
    <definedName name="Test1">#REF!</definedName>
    <definedName name="Trade_balance" localSheetId="2">#REF!</definedName>
    <definedName name="Trade_balance">#REF!</definedName>
    <definedName name="trade_figure" localSheetId="2">#REF!</definedName>
    <definedName name="trade_figure">#REF!</definedName>
    <definedName name="Uploaded_Currency">[3]Control!$F$17</definedName>
    <definedName name="Uploaded_Scale">[3]Control!$F$18</definedName>
    <definedName name="wrn.BOP_MIDTERM." hidden="1">{"BOP_TAB",#N/A,FALSE,"N";"MIDTERM_TAB",#N/A,FALSE,"O"}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hidden="1">{"MONA",#N/A,FALSE,"S"}</definedName>
    <definedName name="wrn.Output._.tables." hidden="1">{#N/A,#N/A,FALSE,"I";#N/A,#N/A,FALSE,"J";#N/A,#N/A,FALSE,"K";#N/A,#N/A,FALSE,"L";#N/A,#N/A,FALSE,"M";#N/A,#N/A,FALSE,"N";#N/A,#N/A,FALSE,"O"}</definedName>
    <definedName name="wrn.WEO." hidden="1">{"WEO",#N/A,FALSE,"T"}</definedName>
    <definedName name="www">[8]Control!$B$13</definedName>
    <definedName name="Year">[3]Control!$C$3</definedName>
    <definedName name="zDollarGDP">[9]ass!$7:$7</definedName>
    <definedName name="zGDPgrowth" localSheetId="2">#REF!</definedName>
    <definedName name="zGDPgrowth">#REF!</definedName>
    <definedName name="zIGNFS" localSheetId="2">#REF!</definedName>
    <definedName name="zIGNFS">#REF!</definedName>
    <definedName name="zImports" localSheetId="2">#REF!</definedName>
    <definedName name="zImports">#REF!</definedName>
    <definedName name="zLiborUS" localSheetId="2">#REF!</definedName>
    <definedName name="zLiborUS">#REF!</definedName>
    <definedName name="zReserves">[9]oth!$17:$17</definedName>
    <definedName name="zRoWCPIchange" localSheetId="2">#REF!</definedName>
    <definedName name="zRoWCPIchange">#REF!</definedName>
    <definedName name="zSDReRate">[9]ass!$24:$24</definedName>
    <definedName name="zXGNFS" localSheetId="2">#REF!</definedName>
    <definedName name="zXGNFS">#REF!</definedName>
    <definedName name="ААААААААААААААААА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АААААААААААААААА" hidden="1">{"WEO",#N/A,FALSE,"T"}</definedName>
    <definedName name="_xlnm.Database" localSheetId="2">#REF!</definedName>
    <definedName name="_xlnm.Database">#REF!</definedName>
    <definedName name="квефі" hidden="1">{#N/A,#N/A,FALSE,"I";#N/A,#N/A,FALSE,"J";#N/A,#N/A,FALSE,"K";#N/A,#N/A,FALSE,"L";#N/A,#N/A,FALSE,"M";#N/A,#N/A,FALSE,"N";#N/A,#N/A,FALSE,"O"}</definedName>
    <definedName name="ннннннн" hidden="1">{"BOP_TAB",#N/A,FALSE,"N";"MIDTERM_TAB",#N/A,FALSE,"O";"FUND_CRED",#N/A,FALSE,"P";"DEBT_TAB1",#N/A,FALSE,"Q";"DEBT_TAB2",#N/A,FALSE,"Q";"FORFIN_TAB1",#N/A,FALSE,"R";"FORFIN_TAB2",#N/A,FALSE,"R";"BOP_ANALY",#N/A,FALSE,"U"}</definedName>
    <definedName name="_xlnm.Print_Area" localSheetId="0">'1'!$C$1:$C$7</definedName>
    <definedName name="_xlnm.Print_Area" localSheetId="1">'1.1'!$A$2:$AL$62</definedName>
    <definedName name="_xlnm.Print_Area" localSheetId="2">'1.2'!$A$2:$AL$28</definedName>
    <definedName name="_xlnm.Print_Area" localSheetId="3">'1.3'!$A$2:$AH$24</definedName>
    <definedName name="_xlnm.Print_Area">#REF!</definedName>
    <definedName name="Область_печати_ИМ" localSheetId="2">#REF!</definedName>
    <definedName name="Область_печати_ИМ">#REF!</definedName>
    <definedName name="п" hidden="1">{"MONA",#N/A,FALSE,"S"}</definedName>
    <definedName name="ппппппппппп" hidden="1">{#N/A,#N/A,FALSE,"SimInp1";#N/A,#N/A,FALSE,"SimInp2";#N/A,#N/A,FALSE,"SimOut1";#N/A,#N/A,FALSE,"SimOut2";#N/A,#N/A,FALSE,"SimOut3";#N/A,#N/A,FALSE,"SimOut4";#N/A,#N/A,FALSE,"SimOut5"}</definedName>
    <definedName name="рг" hidden="1">{"BOP_TAB",#N/A,FALSE,"N";"MIDTERM_TAB",#N/A,FALSE,"O";"FUND_CRED",#N/A,FALSE,"P";"DEBT_TAB1",#N/A,FALSE,"Q";"DEBT_TAB2",#N/A,FALSE,"Q";"FORFIN_TAB1",#N/A,FALSE,"R";"FORFIN_TAB2",#N/A,FALSE,"R";"BOP_ANALY",#N/A,FALSE,"U"}</definedName>
    <definedName name="росія" hidden="1">{#N/A,#N/A,FALSE,"I";#N/A,#N/A,FALSE,"J";#N/A,#N/A,FALSE,"K";#N/A,#N/A,FALSE,"L";#N/A,#N/A,FALSE,"M";#N/A,#N/A,FALSE,"N";#N/A,#N/A,FALSE,"O"}</definedName>
    <definedName name="ррпеак" hidden="1">{"MONA",#N/A,FALSE,"S"}</definedName>
    <definedName name="рррррр" hidden="1">{#N/A,#N/A,FALSE,"SimInp1";#N/A,#N/A,FALSE,"SimInp2";#N/A,#N/A,FALSE,"SimOut1";#N/A,#N/A,FALSE,"SimOut2";#N/A,#N/A,FALSE,"SimOut3";#N/A,#N/A,FALSE,"SimOut4";#N/A,#N/A,FALSE,"SimOut5"}</definedName>
    <definedName name="РРРРРРРРРРРРРРРРРРРРРРРРРРР" hidden="1">{"MONA",#N/A,FALSE,"S"}</definedName>
    <definedName name="там06_2010" hidden="1">{"BOP_TAB",#N/A,FALSE,"N";"MIDTERM_TAB",#N/A,FALSE,"O";"FUND_CRED",#N/A,FALSE,"P";"DEBT_TAB1",#N/A,FALSE,"Q";"DEBT_TAB2",#N/A,FALSE,"Q";"FORFIN_TAB1",#N/A,FALSE,"R";"FORFIN_TAB2",#N/A,FALSE,"R";"BOP_ANALY",#N/A,FALSE,"U"}</definedName>
  </definedNames>
  <calcPr calcId="162913"/>
</workbook>
</file>

<file path=xl/calcChain.xml><?xml version="1.0" encoding="utf-8"?>
<calcChain xmlns="http://schemas.openxmlformats.org/spreadsheetml/2006/main">
  <c r="A41" i="19" l="1"/>
  <c r="A5" i="19" l="1"/>
  <c r="A5" i="21"/>
  <c r="A3" i="22"/>
  <c r="A14" i="21" l="1"/>
  <c r="A21" i="19"/>
  <c r="A30" i="19"/>
  <c r="A28" i="21" l="1"/>
  <c r="A62" i="19" l="1"/>
  <c r="A54" i="19" l="1"/>
  <c r="A53" i="19"/>
  <c r="A52" i="19"/>
  <c r="A51" i="19"/>
  <c r="A50" i="19"/>
  <c r="A49" i="19"/>
  <c r="A48" i="19"/>
  <c r="A61" i="19" l="1"/>
  <c r="A24" i="21" l="1"/>
  <c r="A23" i="21"/>
  <c r="A58" i="19"/>
  <c r="A57" i="19"/>
  <c r="A6" i="22" l="1"/>
  <c r="A5" i="22"/>
  <c r="A7" i="21" l="1"/>
  <c r="A8" i="21"/>
  <c r="A24" i="22" l="1"/>
  <c r="A23" i="22"/>
  <c r="A22" i="22"/>
  <c r="A21" i="22"/>
  <c r="A20" i="22"/>
  <c r="A19" i="22"/>
  <c r="A18" i="22"/>
  <c r="A17" i="22"/>
  <c r="A16" i="22"/>
  <c r="A15" i="22"/>
  <c r="A14" i="22"/>
  <c r="A13" i="22"/>
  <c r="A12" i="22"/>
  <c r="A11" i="22"/>
  <c r="A10" i="22"/>
  <c r="A9" i="22"/>
  <c r="A8" i="22"/>
  <c r="A7" i="22"/>
  <c r="A2" i="22"/>
  <c r="A1" i="22"/>
  <c r="A27" i="21"/>
  <c r="A26" i="21"/>
  <c r="A22" i="21"/>
  <c r="A20" i="21"/>
  <c r="A19" i="21"/>
  <c r="A18" i="21"/>
  <c r="A17" i="21"/>
  <c r="A16" i="21"/>
  <c r="A13" i="21"/>
  <c r="A12" i="21"/>
  <c r="A11" i="21"/>
  <c r="A10" i="21"/>
  <c r="A9" i="21"/>
  <c r="A4" i="21"/>
  <c r="A2" i="21"/>
  <c r="A1" i="21"/>
  <c r="A60" i="19"/>
  <c r="A56" i="19"/>
  <c r="A47" i="19"/>
  <c r="A46" i="19"/>
  <c r="A45" i="19"/>
  <c r="A44" i="19"/>
  <c r="A43" i="19"/>
  <c r="A42" i="19"/>
  <c r="A40" i="19"/>
  <c r="A39" i="19"/>
  <c r="A38" i="19"/>
  <c r="A37" i="19"/>
  <c r="A36" i="19"/>
  <c r="A34" i="19"/>
  <c r="A33" i="19"/>
  <c r="A32" i="19"/>
  <c r="A31" i="19"/>
  <c r="A29" i="19"/>
  <c r="A28" i="19"/>
  <c r="A27" i="19"/>
  <c r="A26" i="19"/>
  <c r="A25" i="19"/>
  <c r="A23" i="19"/>
  <c r="A22" i="19"/>
  <c r="A20" i="19"/>
  <c r="A19" i="19"/>
  <c r="A18" i="19"/>
  <c r="A17" i="19"/>
  <c r="A15" i="19"/>
  <c r="A14" i="19"/>
  <c r="A13" i="19"/>
  <c r="A12" i="19"/>
  <c r="A11" i="19"/>
  <c r="A10" i="19"/>
  <c r="A9" i="19"/>
  <c r="A8" i="19"/>
  <c r="A7" i="19"/>
  <c r="A4" i="19"/>
  <c r="A3" i="19"/>
  <c r="A2" i="19"/>
  <c r="A1" i="19"/>
  <c r="C5" i="1"/>
  <c r="C4" i="1"/>
  <c r="C3" i="1"/>
  <c r="C1" i="1"/>
</calcChain>
</file>

<file path=xl/sharedStrings.xml><?xml version="1.0" encoding="utf-8"?>
<sst xmlns="http://schemas.openxmlformats.org/spreadsheetml/2006/main" count="284" uniqueCount="75">
  <si>
    <t>укр</t>
  </si>
  <si>
    <t>eng</t>
  </si>
  <si>
    <t>Примітка:</t>
  </si>
  <si>
    <t>Note.</t>
  </si>
  <si>
    <t>II</t>
  </si>
  <si>
    <t>ІV</t>
  </si>
  <si>
    <t xml:space="preserve">І  </t>
  </si>
  <si>
    <t xml:space="preserve">ІІ  </t>
  </si>
  <si>
    <t xml:space="preserve">ІІІ  </t>
  </si>
  <si>
    <t xml:space="preserve">ІV  </t>
  </si>
  <si>
    <t xml:space="preserve">Показники </t>
  </si>
  <si>
    <t>Items</t>
  </si>
  <si>
    <t xml:space="preserve"> Сектор державного управління</t>
  </si>
  <si>
    <t xml:space="preserve">  Короткостроковий борг за первинним терміном погашення</t>
  </si>
  <si>
    <t xml:space="preserve">    Боргові цінні папери</t>
  </si>
  <si>
    <t xml:space="preserve">    Кредити</t>
  </si>
  <si>
    <t xml:space="preserve">  Довгострокові зобов'язання, що підлягають погашенню протягом року</t>
  </si>
  <si>
    <t xml:space="preserve"> Центральний банк</t>
  </si>
  <si>
    <t xml:space="preserve">    Валюта і депозити</t>
  </si>
  <si>
    <t xml:space="preserve"> Інші депозитні корпорації</t>
  </si>
  <si>
    <t xml:space="preserve"> Інші сектори</t>
  </si>
  <si>
    <t xml:space="preserve">    Торгові кредити та аванси</t>
  </si>
  <si>
    <t xml:space="preserve"> Прямі інвестиції: міжфірмовий борг</t>
  </si>
  <si>
    <t xml:space="preserve">в тому числі </t>
  </si>
  <si>
    <t xml:space="preserve"> Довгострокові зобов'язання, що підлягають погашенню протягом року</t>
  </si>
  <si>
    <t>General Government</t>
  </si>
  <si>
    <t>Short-term debt on an original maturity basis</t>
  </si>
  <si>
    <t xml:space="preserve">   Debt securities</t>
  </si>
  <si>
    <t>Loans</t>
  </si>
  <si>
    <t>Long-term debt obligations due for payment within one year or less</t>
  </si>
  <si>
    <t>Central Bank</t>
  </si>
  <si>
    <t xml:space="preserve">Currency and deposits </t>
  </si>
  <si>
    <t>Deposit-Taking Corporations, except the Central Bank</t>
  </si>
  <si>
    <t>Other Sectors</t>
  </si>
  <si>
    <t xml:space="preserve">   Trade credit and advances</t>
  </si>
  <si>
    <t>Direct investment: Intercompany lending</t>
  </si>
  <si>
    <t xml:space="preserve">   including</t>
  </si>
  <si>
    <t xml:space="preserve">        trade credits</t>
  </si>
  <si>
    <t>Короткостоковий борг за первинним терміном погашення</t>
  </si>
  <si>
    <t>Довгострокові зобов'язання, що підлягають погашенню протягом року</t>
  </si>
  <si>
    <t xml:space="preserve">    Кредити (з врахуванням кредитів прямого інвестора)</t>
  </si>
  <si>
    <t>Debt securities</t>
  </si>
  <si>
    <t>Trade credit and advances</t>
  </si>
  <si>
    <t xml:space="preserve">Loans incl. intercompany lending </t>
  </si>
  <si>
    <t>Основна сумма боргу</t>
  </si>
  <si>
    <t>Відсоткові платежі</t>
  </si>
  <si>
    <t>Principal</t>
  </si>
  <si>
    <t>Interest</t>
  </si>
  <si>
    <t xml:space="preserve">  Центральний банк</t>
  </si>
  <si>
    <t xml:space="preserve">  Сектор державного управління</t>
  </si>
  <si>
    <t xml:space="preserve">  Інші депозитні корпорації окрім централього банку</t>
  </si>
  <si>
    <t xml:space="preserve">  Інші сектори</t>
  </si>
  <si>
    <t xml:space="preserve">  Міжфірмовий борг</t>
  </si>
  <si>
    <t xml:space="preserve">  Всього</t>
  </si>
  <si>
    <t xml:space="preserve">  Total</t>
  </si>
  <si>
    <t xml:space="preserve">  Direct Investment: Intercompany Lending</t>
  </si>
  <si>
    <t xml:space="preserve">  Other Sectors</t>
  </si>
  <si>
    <t xml:space="preserve">  Deposit-Taking Corporations, except the Central Bank</t>
  </si>
  <si>
    <t xml:space="preserve">  Central Bank</t>
  </si>
  <si>
    <t xml:space="preserve">  General Government</t>
  </si>
  <si>
    <t>Найменування</t>
  </si>
  <si>
    <t>1 Дані з 2014 року наведені без урахування тимчасово окупованої території  АР Крим  та  м.Севастополь.</t>
  </si>
  <si>
    <t xml:space="preserve">1 Excluding the data on the temporarily occupied territory of the AR Crimea and the city of Sevastopol starting 2014. </t>
  </si>
  <si>
    <t xml:space="preserve"> Короткостоковий борг за залишковим терміном погашення</t>
  </si>
  <si>
    <t>Total Short-Term External Debt (remaining maturity basis)</t>
  </si>
  <si>
    <t>2 Дані статей «Інші сектори» та «Прямі інвестиції, міжфірмовий борг» за 2015 – ІІ квартал 2021 року були переглянуті з метою врахування кредитів, отриманих від сестринських компаній-нерезидентів.</t>
  </si>
  <si>
    <t>Короткостоковий борг за залишковим терміном погашення</t>
  </si>
  <si>
    <t>Боргові зобов'язання підприємств прямого інвестування перед прямими інвесторами</t>
  </si>
  <si>
    <t>Debt liabilities of direct investment enterprises to direct investors</t>
  </si>
  <si>
    <t>Боргові зобов'язання між сестринськими підприємствами</t>
  </si>
  <si>
    <t>Debt liabilities between fellow enterprises</t>
  </si>
  <si>
    <t xml:space="preserve"> Боргові зобов'язання між сестринськими підприємствами</t>
  </si>
  <si>
    <t>2 Data on items “Other sectors, short-term loans”, "Other sectors, long-term loans” and “Direct investment: intercompany lending” for 2015 – Q2 2021 were revised due to incorporation of loans between fellow enterprises.</t>
  </si>
  <si>
    <t>Other debt liabilities</t>
  </si>
  <si>
    <t>Інші боргові зобов'язання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</si>
</sst>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&quot;$&quot;#,##0_);[Red]\(&quot;$&quot;#,##0\)"/>
    <numFmt numFmtId="165" formatCode="_(* #,##0.00_);_(* \(#,##0.00\);_(* &quot;-&quot;??_);_(@_)"/>
    <numFmt numFmtId="166" formatCode="_-* #,##0.00_₴_-;\-* #,##0.00_₴_-;_-* &quot;-&quot;??_₴_-;_-@_-"/>
    <numFmt numFmtId="167" formatCode="_-* #,##0_р_._-;\-* #,##0_р_._-;_-* &quot;-&quot;_р_._-;_-@_-"/>
    <numFmt numFmtId="168" formatCode="_-* #,##0.00_р_._-;\-* #,##0.00_р_._-;_-* &quot;-&quot;??_р_._-;_-@_-"/>
    <numFmt numFmtId="169" formatCode="\M\o\n\t\h\ \D.\y\y\y\y"/>
    <numFmt numFmtId="170" formatCode="_-* #,##0.00\ _г_р_н_._-;\-* #,##0.00\ _г_р_н_._-;_-* &quot;-&quot;??\ _г_р_н_._-;_-@_-"/>
    <numFmt numFmtId="171" formatCode="0.0"/>
    <numFmt numFmtId="172" formatCode="_-* #,##0\ _г_р_н_._-;\-* #,##0\ _г_р_н_._-;_-* &quot;-&quot;\ _г_р_н_._-;_-@_-"/>
  </numFmts>
  <fonts count="88">
    <font>
      <sz val="11"/>
      <color theme="1"/>
      <name val="Calibri"/>
      <family val="2"/>
      <charset val="204"/>
      <scheme val="minor"/>
    </font>
    <font>
      <u/>
      <sz val="10"/>
      <color indexed="12"/>
      <name val="Arial Cyr"/>
      <charset val="204"/>
    </font>
    <font>
      <sz val="11"/>
      <color indexed="12"/>
      <name val="Times New Roman"/>
      <family val="1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</font>
    <font>
      <sz val="10"/>
      <name val="Arial"/>
      <family val="2"/>
      <charset val="204"/>
    </font>
    <font>
      <b/>
      <sz val="10"/>
      <name val="UkrainianBaltica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1"/>
      <color indexed="12"/>
      <name val="Times New Roman Cyr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indexed="8"/>
      <name val="Verdana"/>
      <family val="2"/>
      <charset val="204"/>
    </font>
    <font>
      <b/>
      <sz val="13"/>
      <color indexed="9"/>
      <name val="Verdana"/>
      <family val="2"/>
      <charset val="204"/>
    </font>
    <font>
      <sz val="10"/>
      <name val="MS Sans Serif"/>
      <family val="2"/>
      <charset val="204"/>
    </font>
    <font>
      <sz val="1"/>
      <color indexed="8"/>
      <name val="Courier"/>
      <family val="3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"/>
      <color indexed="8"/>
      <name val="Courier"/>
      <family val="3"/>
    </font>
    <font>
      <sz val="10"/>
      <color indexed="8"/>
      <name val="Arial"/>
      <family val="2"/>
      <charset val="204"/>
    </font>
    <font>
      <sz val="10"/>
      <name val="TimesET"/>
    </font>
    <font>
      <sz val="11"/>
      <color indexed="62"/>
      <name val="Calibri"/>
      <family val="2"/>
      <charset val="204"/>
    </font>
    <font>
      <u/>
      <sz val="11"/>
      <color indexed="36"/>
      <name val="Times New Roman Cyr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Times New Roman"/>
      <family val="1"/>
    </font>
    <font>
      <b/>
      <sz val="11"/>
      <color indexed="63"/>
      <name val="Calibri"/>
      <family val="2"/>
      <charset val="204"/>
    </font>
    <font>
      <b/>
      <sz val="8"/>
      <color indexed="8"/>
      <name val="Arial Narrow"/>
      <family val="2"/>
      <charset val="204"/>
    </font>
    <font>
      <sz val="8"/>
      <color indexed="8"/>
      <name val="Arial Narrow"/>
      <family val="2"/>
      <charset val="204"/>
    </font>
    <font>
      <sz val="10"/>
      <color indexed="8"/>
      <name val="Arial"/>
      <family val="2"/>
    </font>
    <font>
      <b/>
      <sz val="18"/>
      <color indexed="56"/>
      <name val="Cambria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  <family val="2"/>
      <charset val="204"/>
    </font>
    <font>
      <sz val="10"/>
      <name val="Helv"/>
      <charset val="204"/>
    </font>
    <font>
      <sz val="10"/>
      <name val="Times New Roman Cy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</font>
    <font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theme="0" tint="-0.499984740745262"/>
      <name val="Times New Roman"/>
      <family val="1"/>
      <charset val="204"/>
    </font>
    <font>
      <sz val="10"/>
      <color theme="0" tint="-0.49998474074526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0"/>
      <color theme="0" tint="-0.499984740745262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u/>
      <sz val="10"/>
      <color indexed="12"/>
      <name val="Arial Cyr"/>
      <charset val="204"/>
    </font>
    <font>
      <b/>
      <sz val="11"/>
      <color indexed="8"/>
      <name val="Calibri"/>
      <family val="2"/>
      <charset val="204"/>
    </font>
    <font>
      <sz val="10"/>
      <color indexed="10"/>
      <name val="Arial"/>
      <family val="2"/>
      <charset val="204"/>
    </font>
    <font>
      <sz val="10"/>
      <color indexed="9"/>
      <name val="Arial"/>
      <family val="2"/>
      <charset val="204"/>
    </font>
    <font>
      <sz val="10"/>
      <color indexed="62"/>
      <name val="Arial"/>
      <family val="2"/>
      <charset val="204"/>
    </font>
    <font>
      <b/>
      <sz val="10"/>
      <color indexed="63"/>
      <name val="Arial"/>
      <family val="2"/>
      <charset val="204"/>
    </font>
    <font>
      <b/>
      <sz val="10"/>
      <color indexed="52"/>
      <name val="Arial"/>
      <family val="2"/>
      <charset val="204"/>
    </font>
    <font>
      <b/>
      <sz val="15"/>
      <color indexed="56"/>
      <name val="Arial"/>
      <family val="2"/>
      <charset val="204"/>
    </font>
    <font>
      <b/>
      <sz val="13"/>
      <color indexed="56"/>
      <name val="Arial"/>
      <family val="2"/>
      <charset val="204"/>
    </font>
    <font>
      <b/>
      <sz val="11"/>
      <color indexed="56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9"/>
      <name val="Arial"/>
      <family val="2"/>
      <charset val="204"/>
    </font>
    <font>
      <sz val="10"/>
      <color indexed="60"/>
      <name val="Arial"/>
      <family val="2"/>
      <charset val="204"/>
    </font>
    <font>
      <sz val="10"/>
      <color indexed="20"/>
      <name val="Arial"/>
      <family val="2"/>
      <charset val="204"/>
    </font>
    <font>
      <i/>
      <sz val="10"/>
      <color indexed="23"/>
      <name val="Arial"/>
      <family val="2"/>
      <charset val="204"/>
    </font>
    <font>
      <sz val="10"/>
      <color indexed="52"/>
      <name val="Arial"/>
      <family val="2"/>
      <charset val="204"/>
    </font>
    <font>
      <sz val="10"/>
      <color indexed="17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9"/>
      <color theme="1"/>
      <name val="Arial"/>
      <family val="2"/>
      <charset val="204"/>
    </font>
    <font>
      <i/>
      <sz val="9"/>
      <name val="Arial"/>
      <family val="2"/>
      <charset val="204"/>
    </font>
    <font>
      <b/>
      <i/>
      <sz val="9"/>
      <name val="Arial"/>
      <family val="2"/>
      <charset val="204"/>
    </font>
    <font>
      <b/>
      <sz val="9"/>
      <color theme="1"/>
      <name val="Arial"/>
      <family val="2"/>
      <charset val="204"/>
    </font>
    <font>
      <b/>
      <i/>
      <sz val="10"/>
      <color indexed="10"/>
      <name val="Arial"/>
      <family val="2"/>
      <charset val="204"/>
    </font>
    <font>
      <b/>
      <sz val="10"/>
      <name val="Arial"/>
      <family val="2"/>
      <charset val="204"/>
    </font>
    <font>
      <sz val="11"/>
      <color theme="1"/>
      <name val="Arial"/>
      <family val="2"/>
      <charset val="204"/>
    </font>
    <font>
      <b/>
      <sz val="10"/>
      <color theme="1" tint="0.499984740745262"/>
      <name val="Arial"/>
      <family val="2"/>
      <charset val="204"/>
    </font>
    <font>
      <sz val="10"/>
      <color theme="1" tint="0.499984740745262"/>
      <name val="Arial"/>
      <family val="2"/>
      <charset val="204"/>
    </font>
    <font>
      <i/>
      <u/>
      <sz val="9"/>
      <color indexed="12"/>
      <name val="Arial"/>
      <family val="2"/>
      <charset val="204"/>
    </font>
    <font>
      <sz val="11"/>
      <color theme="0"/>
      <name val="Arial"/>
      <family val="2"/>
      <charset val="204"/>
    </font>
    <font>
      <sz val="9"/>
      <color indexed="12"/>
      <name val="Arial"/>
      <family val="2"/>
      <charset val="204"/>
    </font>
    <font>
      <b/>
      <i/>
      <sz val="9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i/>
      <sz val="10"/>
      <name val="Arial Cyr"/>
      <charset val="204"/>
    </font>
    <font>
      <u/>
      <sz val="10"/>
      <color theme="10"/>
      <name val="Arial Cyr"/>
      <charset val="204"/>
    </font>
    <font>
      <sz val="9"/>
      <color theme="0" tint="-0.499984740745262"/>
      <name val="Arial"/>
      <family val="2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63377788628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815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/>
    <xf numFmtId="49" fontId="7" fillId="0" borderId="0">
      <alignment horizontal="centerContinuous" vertical="top" wrapText="1"/>
    </xf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4" borderId="0" applyNumberFormat="0" applyBorder="0" applyAlignment="0" applyProtection="0"/>
    <xf numFmtId="0" fontId="12" fillId="21" borderId="3" applyNumberFormat="0" applyAlignment="0" applyProtection="0"/>
    <xf numFmtId="0" fontId="13" fillId="22" borderId="4" applyNumberFormat="0" applyAlignment="0" applyProtection="0"/>
    <xf numFmtId="1" fontId="14" fillId="2" borderId="1">
      <alignment horizontal="right" vertical="center"/>
    </xf>
    <xf numFmtId="0" fontId="14" fillId="23" borderId="1">
      <alignment horizontal="center" vertical="center"/>
    </xf>
    <xf numFmtId="1" fontId="14" fillId="2" borderId="1">
      <alignment horizontal="right" vertical="center"/>
    </xf>
    <xf numFmtId="0" fontId="6" fillId="2" borderId="0"/>
    <xf numFmtId="0" fontId="15" fillId="24" borderId="1">
      <alignment horizontal="left" vertical="center"/>
    </xf>
    <xf numFmtId="0" fontId="15" fillId="24" borderId="1">
      <alignment horizontal="left" vertical="center"/>
    </xf>
    <xf numFmtId="0" fontId="3" fillId="2" borderId="1">
      <alignment horizontal="left" vertical="center"/>
    </xf>
    <xf numFmtId="38" fontId="16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16" fillId="0" borderId="0" applyFont="0" applyFill="0" applyBorder="0" applyAlignment="0" applyProtection="0"/>
    <xf numFmtId="169" fontId="17" fillId="0" borderId="0">
      <protection locked="0"/>
    </xf>
    <xf numFmtId="0" fontId="18" fillId="0" borderId="0" applyNumberFormat="0" applyFill="0" applyBorder="0" applyAlignment="0" applyProtection="0"/>
    <xf numFmtId="0" fontId="17" fillId="0" borderId="0">
      <protection locked="0"/>
    </xf>
    <xf numFmtId="0" fontId="19" fillId="5" borderId="0" applyNumberFormat="0" applyBorder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>
      <protection locked="0"/>
    </xf>
    <xf numFmtId="0" fontId="23" fillId="0" borderId="0">
      <protection locked="0"/>
    </xf>
    <xf numFmtId="0" fontId="24" fillId="0" borderId="0"/>
    <xf numFmtId="0" fontId="25" fillId="0" borderId="0"/>
    <xf numFmtId="0" fontId="26" fillId="8" borderId="3" applyNumberFormat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8" applyNumberFormat="0" applyFill="0" applyAlignment="0" applyProtection="0"/>
    <xf numFmtId="0" fontId="29" fillId="25" borderId="0" applyNumberFormat="0" applyBorder="0" applyAlignment="0" applyProtection="0"/>
    <xf numFmtId="0" fontId="30" fillId="0" borderId="0"/>
    <xf numFmtId="0" fontId="5" fillId="26" borderId="9" applyNumberFormat="0" applyFont="0" applyAlignment="0" applyProtection="0"/>
    <xf numFmtId="165" fontId="25" fillId="0" borderId="0" applyFont="0" applyFill="0" applyBorder="0" applyAlignment="0" applyProtection="0"/>
    <xf numFmtId="0" fontId="31" fillId="21" borderId="10" applyNumberFormat="0" applyAlignment="0" applyProtection="0"/>
    <xf numFmtId="0" fontId="32" fillId="27" borderId="0">
      <alignment horizontal="right" vertical="top"/>
    </xf>
    <xf numFmtId="0" fontId="33" fillId="27" borderId="0">
      <alignment horizontal="center" vertical="center"/>
    </xf>
    <xf numFmtId="0" fontId="32" fillId="27" borderId="0">
      <alignment horizontal="left" vertical="top"/>
    </xf>
    <xf numFmtId="0" fontId="32" fillId="27" borderId="0">
      <alignment horizontal="left" vertical="top"/>
    </xf>
    <xf numFmtId="0" fontId="33" fillId="27" borderId="0">
      <alignment horizontal="left" vertical="top"/>
    </xf>
    <xf numFmtId="0" fontId="33" fillId="27" borderId="0">
      <alignment horizontal="right" vertical="top"/>
    </xf>
    <xf numFmtId="0" fontId="33" fillId="27" borderId="0">
      <alignment horizontal="right" vertical="top"/>
    </xf>
    <xf numFmtId="0" fontId="34" fillId="0" borderId="0">
      <alignment vertical="top"/>
    </xf>
    <xf numFmtId="0" fontId="35" fillId="0" borderId="0" applyNumberFormat="0" applyFill="0" applyBorder="0" applyAlignment="0" applyProtection="0"/>
    <xf numFmtId="0" fontId="17" fillId="0" borderId="11">
      <protection locked="0"/>
    </xf>
    <xf numFmtId="0" fontId="36" fillId="0" borderId="0" applyNumberFormat="0" applyFill="0" applyBorder="0" applyAlignment="0" applyProtection="0"/>
    <xf numFmtId="0" fontId="7" fillId="0" borderId="2">
      <alignment horizontal="centerContinuous" vertical="top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" fillId="0" borderId="0"/>
    <xf numFmtId="0" fontId="8" fillId="0" borderId="0"/>
    <xf numFmtId="0" fontId="6" fillId="0" borderId="0"/>
    <xf numFmtId="0" fontId="8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7" fillId="0" borderId="0"/>
    <xf numFmtId="0" fontId="8" fillId="0" borderId="0"/>
    <xf numFmtId="0" fontId="6" fillId="0" borderId="0"/>
    <xf numFmtId="0" fontId="8" fillId="0" borderId="0"/>
    <xf numFmtId="0" fontId="37" fillId="0" borderId="0"/>
    <xf numFmtId="0" fontId="37" fillId="0" borderId="0"/>
    <xf numFmtId="0" fontId="3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8" fillId="0" borderId="0"/>
    <xf numFmtId="170" fontId="8" fillId="0" borderId="0" applyFont="0" applyFill="0" applyBorder="0" applyAlignment="0" applyProtection="0"/>
    <xf numFmtId="49" fontId="7" fillId="0" borderId="1">
      <alignment horizontal="center" vertical="center" wrapText="1"/>
    </xf>
    <xf numFmtId="0" fontId="39" fillId="0" borderId="0"/>
    <xf numFmtId="0" fontId="42" fillId="0" borderId="0"/>
    <xf numFmtId="0" fontId="39" fillId="0" borderId="0"/>
    <xf numFmtId="0" fontId="3" fillId="0" borderId="0"/>
    <xf numFmtId="0" fontId="3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8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8" fillId="8" borderId="0" applyNumberFormat="0" applyBorder="0" applyAlignment="0" applyProtection="0"/>
    <xf numFmtId="0" fontId="24" fillId="8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0" fontId="26" fillId="8" borderId="3" applyNumberFormat="0" applyAlignment="0" applyProtection="0"/>
    <xf numFmtId="0" fontId="31" fillId="21" borderId="10" applyNumberFormat="0" applyAlignment="0" applyProtection="0"/>
    <xf numFmtId="0" fontId="12" fillId="21" borderId="3" applyNumberFormat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52" fillId="0" borderId="25" applyNumberFormat="0" applyFill="0" applyAlignment="0" applyProtection="0"/>
    <xf numFmtId="0" fontId="13" fillId="22" borderId="4" applyNumberFormat="0" applyAlignment="0" applyProtection="0"/>
    <xf numFmtId="0" fontId="35" fillId="0" borderId="0" applyNumberFormat="0" applyFill="0" applyBorder="0" applyAlignment="0" applyProtection="0"/>
    <xf numFmtId="0" fontId="29" fillId="25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24" fillId="6" borderId="0" applyNumberFormat="0" applyBorder="0" applyAlignment="0" applyProtection="0"/>
    <xf numFmtId="0" fontId="8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24" fillId="5" borderId="0" applyNumberFormat="0" applyBorder="0" applyAlignment="0" applyProtection="0"/>
    <xf numFmtId="0" fontId="8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24" fillId="4" borderId="0" applyNumberFormat="0" applyBorder="0" applyAlignment="0" applyProtection="0"/>
    <xf numFmtId="0" fontId="8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24" fillId="3" borderId="0" applyNumberFormat="0" applyBorder="0" applyAlignment="0" applyProtection="0"/>
    <xf numFmtId="0" fontId="8" fillId="3" borderId="0" applyNumberFormat="0" applyBorder="0" applyAlignment="0" applyProtection="0"/>
    <xf numFmtId="0" fontId="11" fillId="4" borderId="0" applyNumberFormat="0" applyBorder="0" applyAlignment="0" applyProtection="0"/>
    <xf numFmtId="0" fontId="18" fillId="0" borderId="0" applyNumberFormat="0" applyFill="0" applyBorder="0" applyAlignment="0" applyProtection="0"/>
    <xf numFmtId="0" fontId="8" fillId="26" borderId="9" applyNumberFormat="0" applyFont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8" fillId="0" borderId="8" applyNumberFormat="0" applyFill="0" applyAlignment="0" applyProtection="0"/>
    <xf numFmtId="0" fontId="36" fillId="0" borderId="0" applyNumberFormat="0" applyFill="0" applyBorder="0" applyAlignment="0" applyProtection="0"/>
    <xf numFmtId="172" fontId="3" fillId="0" borderId="0" applyFont="0" applyFill="0" applyBorder="0" applyAlignment="0" applyProtection="0"/>
    <xf numFmtId="0" fontId="19" fillId="5" borderId="0" applyNumberFormat="0" applyBorder="0" applyAlignment="0" applyProtection="0"/>
    <xf numFmtId="166" fontId="3" fillId="0" borderId="0" applyFont="0" applyFill="0" applyBorder="0" applyAlignment="0" applyProtection="0"/>
    <xf numFmtId="0" fontId="8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8" fillId="11" borderId="0" applyNumberFormat="0" applyBorder="0" applyAlignment="0" applyProtection="0"/>
    <xf numFmtId="0" fontId="24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8" fillId="6" borderId="0" applyNumberFormat="0" applyBorder="0" applyAlignment="0" applyProtection="0"/>
    <xf numFmtId="0" fontId="24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8" fillId="12" borderId="0" applyNumberFormat="0" applyBorder="0" applyAlignment="0" applyProtection="0"/>
    <xf numFmtId="0" fontId="24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9" fillId="13" borderId="0" applyNumberFormat="0" applyBorder="0" applyAlignment="0" applyProtection="0"/>
    <xf numFmtId="0" fontId="54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9" fillId="11" borderId="0" applyNumberFormat="0" applyBorder="0" applyAlignment="0" applyProtection="0"/>
    <xf numFmtId="0" fontId="54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9" fillId="14" borderId="0" applyNumberFormat="0" applyBorder="0" applyAlignment="0" applyProtection="0"/>
    <xf numFmtId="0" fontId="54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9" fillId="16" borderId="0" applyNumberFormat="0" applyBorder="0" applyAlignment="0" applyProtection="0"/>
    <xf numFmtId="0" fontId="54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9" fillId="17" borderId="0" applyNumberFormat="0" applyBorder="0" applyAlignment="0" applyProtection="0"/>
    <xf numFmtId="0" fontId="54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9" fillId="14" borderId="0" applyNumberFormat="0" applyBorder="0" applyAlignment="0" applyProtection="0"/>
    <xf numFmtId="0" fontId="54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5" fillId="8" borderId="3" applyNumberFormat="0" applyAlignment="0" applyProtection="0"/>
    <xf numFmtId="0" fontId="55" fillId="8" borderId="3" applyNumberFormat="0" applyAlignment="0" applyProtection="0"/>
    <xf numFmtId="0" fontId="55" fillId="8" borderId="3" applyNumberFormat="0" applyAlignment="0" applyProtection="0"/>
    <xf numFmtId="0" fontId="55" fillId="8" borderId="3" applyNumberFormat="0" applyAlignment="0" applyProtection="0"/>
    <xf numFmtId="0" fontId="26" fillId="8" borderId="3" applyNumberFormat="0" applyAlignment="0" applyProtection="0"/>
    <xf numFmtId="0" fontId="26" fillId="8" borderId="3" applyNumberFormat="0" applyAlignment="0" applyProtection="0"/>
    <xf numFmtId="0" fontId="55" fillId="8" borderId="3" applyNumberFormat="0" applyAlignment="0" applyProtection="0"/>
    <xf numFmtId="0" fontId="55" fillId="8" borderId="3" applyNumberFormat="0" applyAlignment="0" applyProtection="0"/>
    <xf numFmtId="0" fontId="55" fillId="8" borderId="3" applyNumberFormat="0" applyAlignment="0" applyProtection="0"/>
    <xf numFmtId="0" fontId="55" fillId="8" borderId="3" applyNumberFormat="0" applyAlignment="0" applyProtection="0"/>
    <xf numFmtId="0" fontId="55" fillId="8" borderId="3" applyNumberFormat="0" applyAlignment="0" applyProtection="0"/>
    <xf numFmtId="0" fontId="55" fillId="8" borderId="3" applyNumberFormat="0" applyAlignment="0" applyProtection="0"/>
    <xf numFmtId="0" fontId="55" fillId="8" borderId="3" applyNumberFormat="0" applyAlignment="0" applyProtection="0"/>
    <xf numFmtId="0" fontId="56" fillId="21" borderId="10" applyNumberFormat="0" applyAlignment="0" applyProtection="0"/>
    <xf numFmtId="0" fontId="56" fillId="21" borderId="10" applyNumberFormat="0" applyAlignment="0" applyProtection="0"/>
    <xf numFmtId="0" fontId="56" fillId="21" borderId="10" applyNumberFormat="0" applyAlignment="0" applyProtection="0"/>
    <xf numFmtId="0" fontId="31" fillId="21" borderId="10" applyNumberFormat="0" applyAlignment="0" applyProtection="0"/>
    <xf numFmtId="0" fontId="56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56" fillId="21" borderId="10" applyNumberFormat="0" applyAlignment="0" applyProtection="0"/>
    <xf numFmtId="0" fontId="56" fillId="21" borderId="10" applyNumberFormat="0" applyAlignment="0" applyProtection="0"/>
    <xf numFmtId="0" fontId="56" fillId="21" borderId="10" applyNumberFormat="0" applyAlignment="0" applyProtection="0"/>
    <xf numFmtId="0" fontId="56" fillId="21" borderId="10" applyNumberFormat="0" applyAlignment="0" applyProtection="0"/>
    <xf numFmtId="0" fontId="56" fillId="21" borderId="10" applyNumberFormat="0" applyAlignment="0" applyProtection="0"/>
    <xf numFmtId="0" fontId="56" fillId="21" borderId="10" applyNumberFormat="0" applyAlignment="0" applyProtection="0"/>
    <xf numFmtId="0" fontId="56" fillId="21" borderId="10" applyNumberFormat="0" applyAlignment="0" applyProtection="0"/>
    <xf numFmtId="0" fontId="57" fillId="21" borderId="3" applyNumberFormat="0" applyAlignment="0" applyProtection="0"/>
    <xf numFmtId="0" fontId="57" fillId="21" borderId="3" applyNumberFormat="0" applyAlignment="0" applyProtection="0"/>
    <xf numFmtId="0" fontId="57" fillId="21" borderId="3" applyNumberFormat="0" applyAlignment="0" applyProtection="0"/>
    <xf numFmtId="0" fontId="12" fillId="21" borderId="3" applyNumberFormat="0" applyAlignment="0" applyProtection="0"/>
    <xf numFmtId="0" fontId="57" fillId="21" borderId="3" applyNumberFormat="0" applyAlignment="0" applyProtection="0"/>
    <xf numFmtId="0" fontId="12" fillId="21" borderId="3" applyNumberFormat="0" applyAlignment="0" applyProtection="0"/>
    <xf numFmtId="0" fontId="12" fillId="21" borderId="3" applyNumberFormat="0" applyAlignment="0" applyProtection="0"/>
    <xf numFmtId="0" fontId="57" fillId="21" borderId="3" applyNumberFormat="0" applyAlignment="0" applyProtection="0"/>
    <xf numFmtId="0" fontId="57" fillId="21" borderId="3" applyNumberFormat="0" applyAlignment="0" applyProtection="0"/>
    <xf numFmtId="0" fontId="57" fillId="21" borderId="3" applyNumberFormat="0" applyAlignment="0" applyProtection="0"/>
    <xf numFmtId="0" fontId="57" fillId="21" borderId="3" applyNumberFormat="0" applyAlignment="0" applyProtection="0"/>
    <xf numFmtId="0" fontId="57" fillId="21" borderId="3" applyNumberFormat="0" applyAlignment="0" applyProtection="0"/>
    <xf numFmtId="0" fontId="57" fillId="21" borderId="3" applyNumberFormat="0" applyAlignment="0" applyProtection="0"/>
    <xf numFmtId="0" fontId="57" fillId="21" borderId="3" applyNumberFormat="0" applyAlignment="0" applyProtection="0"/>
    <xf numFmtId="0" fontId="58" fillId="0" borderId="5" applyNumberFormat="0" applyFill="0" applyAlignment="0" applyProtection="0"/>
    <xf numFmtId="0" fontId="58" fillId="0" borderId="5" applyNumberFormat="0" applyFill="0" applyAlignment="0" applyProtection="0"/>
    <xf numFmtId="0" fontId="58" fillId="0" borderId="5" applyNumberFormat="0" applyFill="0" applyAlignment="0" applyProtection="0"/>
    <xf numFmtId="0" fontId="20" fillId="0" borderId="5" applyNumberFormat="0" applyFill="0" applyAlignment="0" applyProtection="0"/>
    <xf numFmtId="0" fontId="58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58" fillId="0" borderId="5" applyNumberFormat="0" applyFill="0" applyAlignment="0" applyProtection="0"/>
    <xf numFmtId="0" fontId="58" fillId="0" borderId="5" applyNumberFormat="0" applyFill="0" applyAlignment="0" applyProtection="0"/>
    <xf numFmtId="0" fontId="58" fillId="0" borderId="5" applyNumberFormat="0" applyFill="0" applyAlignment="0" applyProtection="0"/>
    <xf numFmtId="0" fontId="58" fillId="0" borderId="5" applyNumberFormat="0" applyFill="0" applyAlignment="0" applyProtection="0"/>
    <xf numFmtId="0" fontId="58" fillId="0" borderId="5" applyNumberFormat="0" applyFill="0" applyAlignment="0" applyProtection="0"/>
    <xf numFmtId="0" fontId="58" fillId="0" borderId="5" applyNumberFormat="0" applyFill="0" applyAlignment="0" applyProtection="0"/>
    <xf numFmtId="0" fontId="58" fillId="0" borderId="5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21" fillId="0" borderId="6" applyNumberFormat="0" applyFill="0" applyAlignment="0" applyProtection="0"/>
    <xf numFmtId="0" fontId="59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60" fillId="0" borderId="7" applyNumberFormat="0" applyFill="0" applyAlignment="0" applyProtection="0"/>
    <xf numFmtId="0" fontId="60" fillId="0" borderId="7" applyNumberFormat="0" applyFill="0" applyAlignment="0" applyProtection="0"/>
    <xf numFmtId="0" fontId="60" fillId="0" borderId="7" applyNumberFormat="0" applyFill="0" applyAlignment="0" applyProtection="0"/>
    <xf numFmtId="0" fontId="22" fillId="0" borderId="7" applyNumberFormat="0" applyFill="0" applyAlignment="0" applyProtection="0"/>
    <xf numFmtId="0" fontId="60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60" fillId="0" borderId="7" applyNumberFormat="0" applyFill="0" applyAlignment="0" applyProtection="0"/>
    <xf numFmtId="0" fontId="60" fillId="0" borderId="7" applyNumberFormat="0" applyFill="0" applyAlignment="0" applyProtection="0"/>
    <xf numFmtId="0" fontId="60" fillId="0" borderId="7" applyNumberFormat="0" applyFill="0" applyAlignment="0" applyProtection="0"/>
    <xf numFmtId="0" fontId="60" fillId="0" borderId="7" applyNumberFormat="0" applyFill="0" applyAlignment="0" applyProtection="0"/>
    <xf numFmtId="0" fontId="60" fillId="0" borderId="7" applyNumberFormat="0" applyFill="0" applyAlignment="0" applyProtection="0"/>
    <xf numFmtId="0" fontId="60" fillId="0" borderId="7" applyNumberFormat="0" applyFill="0" applyAlignment="0" applyProtection="0"/>
    <xf numFmtId="0" fontId="60" fillId="0" borderId="7" applyNumberFormat="0" applyFill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52" fillId="0" borderId="25" applyNumberFormat="0" applyFill="0" applyAlignment="0" applyProtection="0"/>
    <xf numFmtId="0" fontId="61" fillId="0" borderId="25" applyNumberFormat="0" applyFill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2" fillId="22" borderId="4" applyNumberFormat="0" applyAlignment="0" applyProtection="0"/>
    <xf numFmtId="0" fontId="62" fillId="22" borderId="4" applyNumberFormat="0" applyAlignment="0" applyProtection="0"/>
    <xf numFmtId="0" fontId="62" fillId="22" borderId="4" applyNumberFormat="0" applyAlignment="0" applyProtection="0"/>
    <xf numFmtId="0" fontId="62" fillId="22" borderId="4" applyNumberFormat="0" applyAlignment="0" applyProtection="0"/>
    <xf numFmtId="0" fontId="13" fillId="22" borderId="4" applyNumberFormat="0" applyAlignment="0" applyProtection="0"/>
    <xf numFmtId="0" fontId="13" fillId="22" borderId="4" applyNumberFormat="0" applyAlignment="0" applyProtection="0"/>
    <xf numFmtId="0" fontId="62" fillId="22" borderId="4" applyNumberFormat="0" applyAlignment="0" applyProtection="0"/>
    <xf numFmtId="0" fontId="62" fillId="22" borderId="4" applyNumberFormat="0" applyAlignment="0" applyProtection="0"/>
    <xf numFmtId="0" fontId="62" fillId="22" borderId="4" applyNumberFormat="0" applyAlignment="0" applyProtection="0"/>
    <xf numFmtId="0" fontId="62" fillId="22" borderId="4" applyNumberFormat="0" applyAlignment="0" applyProtection="0"/>
    <xf numFmtId="0" fontId="62" fillId="22" borderId="4" applyNumberFormat="0" applyAlignment="0" applyProtection="0"/>
    <xf numFmtId="0" fontId="62" fillId="22" borderId="4" applyNumberFormat="0" applyAlignment="0" applyProtection="0"/>
    <xf numFmtId="0" fontId="62" fillId="22" borderId="4" applyNumberFormat="0" applyAlignment="0" applyProtection="0"/>
    <xf numFmtId="0" fontId="35" fillId="0" borderId="0" applyNumberFormat="0" applyFill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24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4" fillId="0" borderId="0"/>
    <xf numFmtId="166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4" fillId="26" borderId="9" applyNumberFormat="0" applyFont="0" applyAlignment="0" applyProtection="0"/>
    <xf numFmtId="0" fontId="24" fillId="26" borderId="9" applyNumberFormat="0" applyFont="0" applyAlignment="0" applyProtection="0"/>
    <xf numFmtId="0" fontId="24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24" fillId="26" borderId="9" applyNumberFormat="0" applyFont="0" applyAlignment="0" applyProtection="0"/>
    <xf numFmtId="0" fontId="8" fillId="26" borderId="9" applyNumberFormat="0" applyFont="0" applyAlignment="0" applyProtection="0"/>
    <xf numFmtId="0" fontId="24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24" fillId="26" borderId="9" applyNumberFormat="0" applyFont="0" applyAlignment="0" applyProtection="0"/>
    <xf numFmtId="0" fontId="24" fillId="26" borderId="9" applyNumberFormat="0" applyFont="0" applyAlignment="0" applyProtection="0"/>
    <xf numFmtId="0" fontId="24" fillId="26" borderId="9" applyNumberFormat="0" applyFont="0" applyAlignment="0" applyProtection="0"/>
    <xf numFmtId="0" fontId="24" fillId="26" borderId="9" applyNumberFormat="0" applyFont="0" applyAlignment="0" applyProtection="0"/>
    <xf numFmtId="0" fontId="24" fillId="26" borderId="9" applyNumberFormat="0" applyFont="0" applyAlignment="0" applyProtection="0"/>
    <xf numFmtId="0" fontId="24" fillId="26" borderId="9" applyNumberFormat="0" applyFont="0" applyAlignment="0" applyProtection="0"/>
    <xf numFmtId="0" fontId="24" fillId="26" borderId="9" applyNumberFormat="0" applyFont="0" applyAlignment="0" applyProtection="0"/>
    <xf numFmtId="0" fontId="24" fillId="26" borderId="9" applyNumberFormat="0" applyFont="0" applyAlignment="0" applyProtection="0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8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168" fontId="3" fillId="0" borderId="0" applyFont="0" applyFill="0" applyBorder="0" applyAlignment="0" applyProtection="0"/>
    <xf numFmtId="0" fontId="6" fillId="0" borderId="0"/>
    <xf numFmtId="0" fontId="8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0" fillId="0" borderId="0"/>
    <xf numFmtId="0" fontId="83" fillId="0" borderId="0"/>
  </cellStyleXfs>
  <cellXfs count="197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44" fillId="0" borderId="0" xfId="1" applyFont="1" applyFill="1" applyAlignment="1" applyProtection="1"/>
    <xf numFmtId="171" fontId="43" fillId="0" borderId="0" xfId="161" applyNumberFormat="1" applyFont="1" applyFill="1" applyBorder="1" applyAlignment="1">
      <alignment horizontal="right" vertical="center"/>
    </xf>
    <xf numFmtId="0" fontId="4" fillId="0" borderId="0" xfId="0" applyFont="1" applyBorder="1"/>
    <xf numFmtId="0" fontId="46" fillId="2" borderId="14" xfId="161" applyFont="1" applyFill="1" applyBorder="1" applyAlignment="1">
      <alignment vertical="center" wrapText="1"/>
    </xf>
    <xf numFmtId="0" fontId="46" fillId="2" borderId="14" xfId="161" applyFont="1" applyFill="1" applyBorder="1" applyAlignment="1">
      <alignment horizontal="left" vertical="center" wrapText="1"/>
    </xf>
    <xf numFmtId="0" fontId="47" fillId="0" borderId="0" xfId="0" applyFont="1"/>
    <xf numFmtId="0" fontId="46" fillId="2" borderId="14" xfId="161" applyFont="1" applyFill="1" applyBorder="1" applyAlignment="1">
      <alignment wrapText="1"/>
    </xf>
    <xf numFmtId="0" fontId="46" fillId="2" borderId="14" xfId="161" applyFont="1" applyFill="1" applyBorder="1" applyAlignment="1">
      <alignment horizontal="left" vertical="center" wrapText="1" indent="1"/>
    </xf>
    <xf numFmtId="0" fontId="46" fillId="2" borderId="14" xfId="161" applyFont="1" applyFill="1" applyBorder="1" applyAlignment="1">
      <alignment horizontal="left" wrapText="1" indent="1"/>
    </xf>
    <xf numFmtId="0" fontId="46" fillId="2" borderId="12" xfId="161" applyFont="1" applyFill="1" applyBorder="1" applyAlignment="1">
      <alignment horizontal="left" vertical="center" wrapText="1"/>
    </xf>
    <xf numFmtId="0" fontId="43" fillId="0" borderId="0" xfId="161" applyFont="1" applyFill="1" applyBorder="1" applyAlignment="1">
      <alignment vertical="center" wrapText="1"/>
    </xf>
    <xf numFmtId="0" fontId="46" fillId="2" borderId="0" xfId="161" applyFont="1" applyFill="1" applyBorder="1" applyAlignment="1">
      <alignment vertical="center" wrapText="1"/>
    </xf>
    <xf numFmtId="1" fontId="46" fillId="2" borderId="14" xfId="161" applyNumberFormat="1" applyFont="1" applyFill="1" applyBorder="1" applyAlignment="1">
      <alignment horizontal="left" vertical="center" wrapText="1"/>
    </xf>
    <xf numFmtId="0" fontId="4" fillId="0" borderId="14" xfId="0" applyFont="1" applyBorder="1" applyAlignment="1">
      <alignment wrapText="1"/>
    </xf>
    <xf numFmtId="1" fontId="46" fillId="0" borderId="14" xfId="161" applyNumberFormat="1" applyFont="1" applyFill="1" applyBorder="1" applyAlignment="1">
      <alignment horizontal="left" vertical="center"/>
    </xf>
    <xf numFmtId="0" fontId="46" fillId="2" borderId="0" xfId="162" applyFont="1" applyFill="1" applyBorder="1" applyAlignment="1">
      <alignment wrapText="1"/>
    </xf>
    <xf numFmtId="0" fontId="46" fillId="0" borderId="0" xfId="163" applyFont="1" applyFill="1" applyBorder="1" applyAlignment="1"/>
    <xf numFmtId="0" fontId="4" fillId="0" borderId="0" xfId="0" applyFont="1" applyBorder="1" applyAlignment="1">
      <alignment wrapText="1"/>
    </xf>
    <xf numFmtId="0" fontId="49" fillId="0" borderId="0" xfId="0" applyFont="1"/>
    <xf numFmtId="0" fontId="50" fillId="0" borderId="0" xfId="0" applyFont="1" applyAlignment="1">
      <alignment wrapText="1"/>
    </xf>
    <xf numFmtId="0" fontId="50" fillId="0" borderId="0" xfId="0" applyFont="1"/>
    <xf numFmtId="0" fontId="51" fillId="0" borderId="0" xfId="1" applyFont="1" applyAlignment="1" applyProtection="1"/>
    <xf numFmtId="3" fontId="4" fillId="0" borderId="0" xfId="0" applyNumberFormat="1" applyFont="1"/>
    <xf numFmtId="0" fontId="2" fillId="0" borderId="0" xfId="0" applyFont="1" applyAlignment="1">
      <alignment wrapText="1"/>
    </xf>
    <xf numFmtId="3" fontId="50" fillId="0" borderId="0" xfId="0" applyNumberFormat="1" applyFont="1"/>
    <xf numFmtId="0" fontId="0" fillId="0" borderId="0" xfId="0" applyFill="1"/>
    <xf numFmtId="0" fontId="30" fillId="0" borderId="0" xfId="61" applyFill="1"/>
    <xf numFmtId="0" fontId="30" fillId="0" borderId="0" xfId="61" applyFont="1" applyFill="1" applyProtection="1"/>
    <xf numFmtId="0" fontId="41" fillId="0" borderId="0" xfId="1" applyFont="1" applyFill="1" applyAlignment="1" applyProtection="1">
      <alignment horizontal="left" wrapText="1"/>
    </xf>
    <xf numFmtId="0" fontId="41" fillId="0" borderId="0" xfId="1" applyFont="1" applyFill="1" applyAlignment="1" applyProtection="1">
      <alignment horizontal="left" wrapText="1"/>
    </xf>
    <xf numFmtId="171" fontId="0" fillId="0" borderId="0" xfId="0" applyNumberFormat="1"/>
    <xf numFmtId="1" fontId="0" fillId="0" borderId="0" xfId="0" applyNumberFormat="1"/>
    <xf numFmtId="3" fontId="4" fillId="0" borderId="0" xfId="0" applyNumberFormat="1" applyFont="1"/>
    <xf numFmtId="1" fontId="68" fillId="0" borderId="20" xfId="0" applyNumberFormat="1" applyFont="1" applyFill="1" applyBorder="1" applyAlignment="1">
      <alignment horizontal="centerContinuous"/>
    </xf>
    <xf numFmtId="0" fontId="69" fillId="0" borderId="20" xfId="0" applyFont="1" applyFill="1" applyBorder="1" applyAlignment="1">
      <alignment horizontal="centerContinuous"/>
    </xf>
    <xf numFmtId="0" fontId="69" fillId="0" borderId="16" xfId="0" applyFont="1" applyFill="1" applyBorder="1" applyAlignment="1">
      <alignment horizontal="centerContinuous"/>
    </xf>
    <xf numFmtId="0" fontId="69" fillId="0" borderId="17" xfId="0" applyFont="1" applyFill="1" applyBorder="1" applyAlignment="1">
      <alignment horizontal="centerContinuous"/>
    </xf>
    <xf numFmtId="1" fontId="68" fillId="0" borderId="12" xfId="0" applyNumberFormat="1" applyFont="1" applyFill="1" applyBorder="1" applyAlignment="1">
      <alignment horizontal="centerContinuous"/>
    </xf>
    <xf numFmtId="49" fontId="69" fillId="0" borderId="16" xfId="161" applyNumberFormat="1" applyFont="1" applyFill="1" applyBorder="1" applyAlignment="1">
      <alignment horizontal="center" vertical="center"/>
    </xf>
    <xf numFmtId="49" fontId="69" fillId="0" borderId="1" xfId="161" applyNumberFormat="1" applyFont="1" applyFill="1" applyBorder="1" applyAlignment="1">
      <alignment horizontal="center" vertical="center"/>
    </xf>
    <xf numFmtId="1" fontId="69" fillId="0" borderId="2" xfId="0" applyNumberFormat="1" applyFont="1" applyFill="1" applyBorder="1" applyAlignment="1">
      <alignment horizontal="center"/>
    </xf>
    <xf numFmtId="1" fontId="69" fillId="0" borderId="13" xfId="0" applyNumberFormat="1" applyFont="1" applyFill="1" applyBorder="1" applyAlignment="1">
      <alignment horizontal="center"/>
    </xf>
    <xf numFmtId="1" fontId="69" fillId="0" borderId="19" xfId="0" applyNumberFormat="1" applyFont="1" applyFill="1" applyBorder="1" applyAlignment="1">
      <alignment horizontal="center"/>
    </xf>
    <xf numFmtId="1" fontId="69" fillId="0" borderId="1" xfId="0" applyNumberFormat="1" applyFont="1" applyFill="1" applyBorder="1" applyAlignment="1">
      <alignment horizontal="center"/>
    </xf>
    <xf numFmtId="3" fontId="69" fillId="0" borderId="0" xfId="161" applyNumberFormat="1" applyFont="1" applyFill="1" applyBorder="1" applyAlignment="1">
      <alignment horizontal="right" vertical="center"/>
    </xf>
    <xf numFmtId="3" fontId="68" fillId="0" borderId="0" xfId="161" applyNumberFormat="1" applyFont="1" applyFill="1" applyBorder="1" applyAlignment="1">
      <alignment horizontal="right" vertical="center"/>
    </xf>
    <xf numFmtId="3" fontId="71" fillId="0" borderId="0" xfId="161" applyNumberFormat="1" applyFont="1" applyFill="1" applyBorder="1" applyAlignment="1">
      <alignment horizontal="right" vertical="center"/>
    </xf>
    <xf numFmtId="3" fontId="68" fillId="28" borderId="0" xfId="161" applyNumberFormat="1" applyFont="1" applyFill="1" applyBorder="1" applyAlignment="1">
      <alignment horizontal="right" vertical="center"/>
    </xf>
    <xf numFmtId="3" fontId="68" fillId="28" borderId="15" xfId="161" applyNumberFormat="1" applyFont="1" applyFill="1" applyBorder="1" applyAlignment="1">
      <alignment horizontal="right" vertical="center"/>
    </xf>
    <xf numFmtId="3" fontId="68" fillId="28" borderId="18" xfId="161" applyNumberFormat="1" applyFont="1" applyFill="1" applyBorder="1" applyAlignment="1">
      <alignment horizontal="right" vertical="center"/>
    </xf>
    <xf numFmtId="3" fontId="68" fillId="28" borderId="17" xfId="161" applyNumberFormat="1" applyFont="1" applyFill="1" applyBorder="1" applyAlignment="1">
      <alignment horizontal="right" vertical="center"/>
    </xf>
    <xf numFmtId="3" fontId="68" fillId="28" borderId="18" xfId="0" applyNumberFormat="1" applyFont="1" applyFill="1" applyBorder="1" applyAlignment="1">
      <alignment horizontal="right" vertical="center" indent="1"/>
    </xf>
    <xf numFmtId="0" fontId="68" fillId="0" borderId="0" xfId="1" applyFont="1" applyFill="1" applyAlignment="1" applyProtection="1"/>
    <xf numFmtId="0" fontId="69" fillId="0" borderId="0" xfId="1" applyFont="1" applyFill="1" applyAlignment="1" applyProtection="1">
      <alignment wrapText="1"/>
    </xf>
    <xf numFmtId="0" fontId="69" fillId="0" borderId="14" xfId="161" applyFont="1" applyFill="1" applyBorder="1" applyAlignment="1">
      <alignment horizontal="left" vertical="center" wrapText="1" indent="1"/>
    </xf>
    <xf numFmtId="0" fontId="68" fillId="0" borderId="14" xfId="161" applyFont="1" applyFill="1" applyBorder="1" applyAlignment="1">
      <alignment vertical="center" wrapText="1"/>
    </xf>
    <xf numFmtId="0" fontId="71" fillId="0" borderId="14" xfId="161" applyFont="1" applyFill="1" applyBorder="1" applyAlignment="1">
      <alignment horizontal="left" vertical="center" wrapText="1"/>
    </xf>
    <xf numFmtId="0" fontId="68" fillId="28" borderId="12" xfId="161" applyFont="1" applyFill="1" applyBorder="1" applyAlignment="1">
      <alignment horizontal="left" vertical="center" wrapText="1"/>
    </xf>
    <xf numFmtId="0" fontId="68" fillId="28" borderId="14" xfId="161" applyFont="1" applyFill="1" applyBorder="1" applyAlignment="1">
      <alignment vertical="center" wrapText="1"/>
    </xf>
    <xf numFmtId="1" fontId="69" fillId="2" borderId="16" xfId="0" applyNumberFormat="1" applyFont="1" applyFill="1" applyBorder="1" applyAlignment="1">
      <alignment horizontal="center"/>
    </xf>
    <xf numFmtId="1" fontId="69" fillId="2" borderId="1" xfId="0" applyNumberFormat="1" applyFont="1" applyFill="1" applyBorder="1" applyAlignment="1">
      <alignment horizontal="center"/>
    </xf>
    <xf numFmtId="1" fontId="68" fillId="2" borderId="19" xfId="0" applyNumberFormat="1" applyFont="1" applyFill="1" applyBorder="1" applyAlignment="1">
      <alignment horizontal="centerContinuous"/>
    </xf>
    <xf numFmtId="1" fontId="68" fillId="2" borderId="20" xfId="0" applyNumberFormat="1" applyFont="1" applyFill="1" applyBorder="1" applyAlignment="1">
      <alignment horizontal="centerContinuous"/>
    </xf>
    <xf numFmtId="1" fontId="68" fillId="2" borderId="16" xfId="0" applyNumberFormat="1" applyFont="1" applyFill="1" applyBorder="1" applyAlignment="1">
      <alignment horizontal="centerContinuous"/>
    </xf>
    <xf numFmtId="0" fontId="69" fillId="0" borderId="14" xfId="161" applyFont="1" applyFill="1" applyBorder="1" applyAlignment="1">
      <alignment vertical="center" wrapText="1"/>
    </xf>
    <xf numFmtId="0" fontId="69" fillId="0" borderId="14" xfId="161" applyFont="1" applyFill="1" applyBorder="1" applyAlignment="1">
      <alignment horizontal="left" vertical="center" wrapText="1" indent="2"/>
    </xf>
    <xf numFmtId="0" fontId="69" fillId="0" borderId="14" xfId="163" applyFont="1" applyFill="1" applyBorder="1" applyAlignment="1"/>
    <xf numFmtId="3" fontId="69" fillId="0" borderId="0" xfId="161" applyNumberFormat="1" applyFont="1" applyFill="1" applyBorder="1" applyAlignment="1">
      <alignment horizontal="right"/>
    </xf>
    <xf numFmtId="0" fontId="45" fillId="28" borderId="14" xfId="162" applyFont="1" applyFill="1" applyBorder="1" applyAlignment="1">
      <alignment wrapText="1"/>
    </xf>
    <xf numFmtId="3" fontId="73" fillId="28" borderId="15" xfId="0" applyNumberFormat="1" applyFont="1" applyFill="1" applyBorder="1"/>
    <xf numFmtId="0" fontId="45" fillId="28" borderId="14" xfId="161" applyFont="1" applyFill="1" applyBorder="1" applyAlignment="1">
      <alignment vertical="center" wrapText="1"/>
    </xf>
    <xf numFmtId="0" fontId="45" fillId="28" borderId="12" xfId="161" applyFont="1" applyFill="1" applyBorder="1" applyAlignment="1">
      <alignment horizontal="left" vertical="center" wrapText="1"/>
    </xf>
    <xf numFmtId="3" fontId="70" fillId="0" borderId="0" xfId="0" applyNumberFormat="1" applyFont="1" applyBorder="1"/>
    <xf numFmtId="3" fontId="73" fillId="28" borderId="0" xfId="0" applyNumberFormat="1" applyFont="1" applyFill="1" applyBorder="1"/>
    <xf numFmtId="0" fontId="74" fillId="0" borderId="0" xfId="0" applyFont="1" applyFill="1" applyBorder="1" applyProtection="1"/>
    <xf numFmtId="0" fontId="75" fillId="0" borderId="0" xfId="61" applyFont="1" applyFill="1" applyBorder="1" applyProtection="1"/>
    <xf numFmtId="0" fontId="76" fillId="0" borderId="0" xfId="0" applyFont="1" applyFill="1"/>
    <xf numFmtId="1" fontId="75" fillId="0" borderId="12" xfId="0" applyNumberFormat="1" applyFont="1" applyFill="1" applyBorder="1" applyAlignment="1">
      <alignment horizontal="centerContinuous"/>
    </xf>
    <xf numFmtId="1" fontId="6" fillId="0" borderId="19" xfId="0" applyNumberFormat="1" applyFont="1" applyFill="1" applyBorder="1" applyAlignment="1">
      <alignment horizontal="center"/>
    </xf>
    <xf numFmtId="1" fontId="6" fillId="0" borderId="1" xfId="0" applyNumberFormat="1" applyFont="1" applyFill="1" applyBorder="1" applyAlignment="1">
      <alignment horizontal="center"/>
    </xf>
    <xf numFmtId="49" fontId="6" fillId="0" borderId="1" xfId="161" applyNumberFormat="1" applyFont="1" applyFill="1" applyBorder="1" applyAlignment="1">
      <alignment horizontal="center" vertical="center"/>
    </xf>
    <xf numFmtId="0" fontId="6" fillId="0" borderId="14" xfId="61" applyFont="1" applyFill="1" applyBorder="1" applyAlignment="1" applyProtection="1">
      <alignment horizontal="left" indent="2"/>
    </xf>
    <xf numFmtId="0" fontId="78" fillId="0" borderId="0" xfId="61" applyFont="1" applyFill="1" applyBorder="1" applyAlignment="1" applyProtection="1">
      <alignment horizontal="left" indent="2"/>
    </xf>
    <xf numFmtId="0" fontId="6" fillId="0" borderId="13" xfId="61" applyFont="1" applyFill="1" applyBorder="1" applyAlignment="1" applyProtection="1">
      <alignment horizontal="left" indent="2"/>
    </xf>
    <xf numFmtId="0" fontId="6" fillId="0" borderId="12" xfId="61" applyFont="1" applyFill="1" applyBorder="1" applyAlignment="1" applyProtection="1">
      <alignment horizontal="left" indent="2"/>
    </xf>
    <xf numFmtId="0" fontId="78" fillId="0" borderId="2" xfId="61" applyFont="1" applyFill="1" applyBorder="1" applyAlignment="1" applyProtection="1">
      <alignment horizontal="left" indent="2"/>
    </xf>
    <xf numFmtId="0" fontId="69" fillId="0" borderId="0" xfId="161" applyFont="1" applyFill="1" applyBorder="1" applyAlignment="1">
      <alignment vertical="center"/>
    </xf>
    <xf numFmtId="0" fontId="79" fillId="0" borderId="0" xfId="1" applyFont="1" applyAlignment="1" applyProtection="1"/>
    <xf numFmtId="0" fontId="76" fillId="0" borderId="0" xfId="0" applyFont="1"/>
    <xf numFmtId="0" fontId="80" fillId="0" borderId="0" xfId="1" applyFont="1" applyFill="1" applyAlignment="1" applyProtection="1">
      <alignment wrapText="1"/>
    </xf>
    <xf numFmtId="2" fontId="80" fillId="0" borderId="0" xfId="1" applyNumberFormat="1" applyFont="1" applyFill="1" applyAlignment="1" applyProtection="1">
      <alignment horizontal="left" wrapText="1"/>
    </xf>
    <xf numFmtId="0" fontId="76" fillId="0" borderId="0" xfId="0" applyFont="1" applyAlignment="1">
      <alignment wrapText="1"/>
    </xf>
    <xf numFmtId="0" fontId="81" fillId="0" borderId="0" xfId="1" applyFont="1" applyFill="1" applyAlignment="1" applyProtection="1">
      <alignment wrapText="1"/>
    </xf>
    <xf numFmtId="0" fontId="70" fillId="0" borderId="0" xfId="0" applyFont="1" applyFill="1" applyAlignment="1">
      <alignment wrapText="1"/>
    </xf>
    <xf numFmtId="0" fontId="82" fillId="0" borderId="0" xfId="0" applyFont="1" applyFill="1" applyBorder="1" applyProtection="1"/>
    <xf numFmtId="3" fontId="68" fillId="28" borderId="21" xfId="161" applyNumberFormat="1" applyFont="1" applyFill="1" applyBorder="1" applyAlignment="1">
      <alignment horizontal="right" vertical="center"/>
    </xf>
    <xf numFmtId="3" fontId="69" fillId="0" borderId="22" xfId="161" applyNumberFormat="1" applyFont="1" applyFill="1" applyBorder="1" applyAlignment="1">
      <alignment horizontal="right" vertical="center"/>
    </xf>
    <xf numFmtId="3" fontId="68" fillId="28" borderId="22" xfId="161" applyNumberFormat="1" applyFont="1" applyFill="1" applyBorder="1" applyAlignment="1">
      <alignment horizontal="right" vertical="center"/>
    </xf>
    <xf numFmtId="3" fontId="69" fillId="28" borderId="0" xfId="161" applyNumberFormat="1" applyFont="1" applyFill="1" applyBorder="1" applyAlignment="1">
      <alignment horizontal="right" vertical="center"/>
    </xf>
    <xf numFmtId="3" fontId="71" fillId="0" borderId="22" xfId="161" applyNumberFormat="1" applyFont="1" applyFill="1" applyBorder="1" applyAlignment="1">
      <alignment horizontal="right" vertical="center"/>
    </xf>
    <xf numFmtId="3" fontId="71" fillId="28" borderId="0" xfId="161" applyNumberFormat="1" applyFont="1" applyFill="1" applyBorder="1" applyAlignment="1">
      <alignment horizontal="right" vertical="center"/>
    </xf>
    <xf numFmtId="3" fontId="69" fillId="0" borderId="22" xfId="161" applyNumberFormat="1" applyFont="1" applyFill="1" applyBorder="1" applyAlignment="1">
      <alignment horizontal="right"/>
    </xf>
    <xf numFmtId="3" fontId="70" fillId="0" borderId="22" xfId="0" applyNumberFormat="1" applyFont="1" applyBorder="1"/>
    <xf numFmtId="3" fontId="73" fillId="28" borderId="22" xfId="0" applyNumberFormat="1" applyFont="1" applyFill="1" applyBorder="1"/>
    <xf numFmtId="0" fontId="71" fillId="0" borderId="0" xfId="162" applyFont="1" applyFill="1" applyAlignment="1"/>
    <xf numFmtId="0" fontId="69" fillId="0" borderId="0" xfId="163" applyFont="1" applyFill="1" applyAlignment="1"/>
    <xf numFmtId="3" fontId="73" fillId="30" borderId="0" xfId="0" applyNumberFormat="1" applyFont="1" applyFill="1" applyBorder="1"/>
    <xf numFmtId="3" fontId="73" fillId="0" borderId="0" xfId="0" applyNumberFormat="1" applyFont="1" applyFill="1" applyBorder="1"/>
    <xf numFmtId="0" fontId="73" fillId="30" borderId="14" xfId="0" applyFont="1" applyFill="1" applyBorder="1" applyAlignment="1">
      <alignment wrapText="1"/>
    </xf>
    <xf numFmtId="0" fontId="47" fillId="30" borderId="14" xfId="0" applyFont="1" applyFill="1" applyBorder="1" applyAlignment="1">
      <alignment wrapText="1"/>
    </xf>
    <xf numFmtId="3" fontId="73" fillId="30" borderId="22" xfId="0" applyNumberFormat="1" applyFont="1" applyFill="1" applyBorder="1"/>
    <xf numFmtId="0" fontId="47" fillId="0" borderId="14" xfId="0" applyFont="1" applyFill="1" applyBorder="1" applyAlignment="1">
      <alignment wrapText="1"/>
    </xf>
    <xf numFmtId="3" fontId="73" fillId="0" borderId="22" xfId="0" applyNumberFormat="1" applyFont="1" applyFill="1" applyBorder="1"/>
    <xf numFmtId="0" fontId="47" fillId="0" borderId="13" xfId="0" applyFont="1" applyFill="1" applyBorder="1" applyAlignment="1">
      <alignment wrapText="1"/>
    </xf>
    <xf numFmtId="3" fontId="73" fillId="30" borderId="15" xfId="0" applyNumberFormat="1" applyFont="1" applyFill="1" applyBorder="1"/>
    <xf numFmtId="3" fontId="73" fillId="0" borderId="15" xfId="0" applyNumberFormat="1" applyFont="1" applyFill="1" applyBorder="1"/>
    <xf numFmtId="3" fontId="69" fillId="0" borderId="2" xfId="161" applyNumberFormat="1" applyFont="1" applyFill="1" applyBorder="1" applyAlignment="1">
      <alignment horizontal="right" vertical="center"/>
    </xf>
    <xf numFmtId="3" fontId="69" fillId="0" borderId="24" xfId="161" applyNumberFormat="1" applyFont="1" applyFill="1" applyBorder="1" applyAlignment="1">
      <alignment horizontal="right" vertical="center"/>
    </xf>
    <xf numFmtId="3" fontId="72" fillId="0" borderId="22" xfId="161" applyNumberFormat="1" applyFont="1" applyFill="1" applyBorder="1" applyAlignment="1">
      <alignment horizontal="right" vertical="center"/>
    </xf>
    <xf numFmtId="0" fontId="48" fillId="30" borderId="2" xfId="161" applyFont="1" applyFill="1" applyBorder="1" applyAlignment="1">
      <alignment vertical="center" wrapText="1"/>
    </xf>
    <xf numFmtId="3" fontId="72" fillId="30" borderId="15" xfId="161" applyNumberFormat="1" applyFont="1" applyFill="1" applyBorder="1" applyAlignment="1">
      <alignment horizontal="right" vertical="center"/>
    </xf>
    <xf numFmtId="0" fontId="48" fillId="30" borderId="14" xfId="161" applyFont="1" applyFill="1" applyBorder="1" applyAlignment="1">
      <alignment vertical="center" wrapText="1"/>
    </xf>
    <xf numFmtId="0" fontId="68" fillId="30" borderId="14" xfId="161" applyFont="1" applyFill="1" applyBorder="1" applyAlignment="1">
      <alignment vertical="center" wrapText="1"/>
    </xf>
    <xf numFmtId="3" fontId="72" fillId="0" borderId="0" xfId="161" applyNumberFormat="1" applyFont="1" applyFill="1" applyBorder="1" applyAlignment="1">
      <alignment horizontal="right" vertical="center"/>
    </xf>
    <xf numFmtId="3" fontId="72" fillId="30" borderId="0" xfId="161" applyNumberFormat="1" applyFont="1" applyFill="1" applyBorder="1" applyAlignment="1">
      <alignment horizontal="right" vertical="center"/>
    </xf>
    <xf numFmtId="0" fontId="48" fillId="30" borderId="0" xfId="161" applyFont="1" applyFill="1" applyBorder="1" applyAlignment="1">
      <alignment vertical="center" wrapText="1"/>
    </xf>
    <xf numFmtId="0" fontId="69" fillId="0" borderId="14" xfId="164" applyFont="1" applyFill="1" applyBorder="1" applyAlignment="1">
      <alignment horizontal="left" vertical="center"/>
    </xf>
    <xf numFmtId="0" fontId="69" fillId="0" borderId="13" xfId="164" applyFont="1" applyFill="1" applyBorder="1" applyAlignment="1">
      <alignment horizontal="left" vertical="center" wrapText="1"/>
    </xf>
    <xf numFmtId="0" fontId="1" fillId="0" borderId="0" xfId="1" applyFill="1" applyAlignment="1" applyProtection="1"/>
    <xf numFmtId="3" fontId="72" fillId="0" borderId="15" xfId="161" applyNumberFormat="1" applyFont="1" applyFill="1" applyBorder="1" applyAlignment="1">
      <alignment horizontal="right" vertical="center"/>
    </xf>
    <xf numFmtId="3" fontId="69" fillId="0" borderId="23" xfId="161" applyNumberFormat="1" applyFont="1" applyFill="1" applyBorder="1" applyAlignment="1">
      <alignment horizontal="right" vertical="center"/>
    </xf>
    <xf numFmtId="3" fontId="69" fillId="0" borderId="22" xfId="61" applyNumberFormat="1" applyFont="1" applyFill="1" applyBorder="1" applyAlignment="1" applyProtection="1">
      <alignment horizontal="right"/>
      <protection locked="0"/>
    </xf>
    <xf numFmtId="3" fontId="69" fillId="0" borderId="0" xfId="61" applyNumberFormat="1" applyFont="1" applyFill="1" applyBorder="1" applyAlignment="1" applyProtection="1">
      <alignment horizontal="right"/>
      <protection locked="0"/>
    </xf>
    <xf numFmtId="3" fontId="69" fillId="0" borderId="15" xfId="61" applyNumberFormat="1" applyFont="1" applyFill="1" applyBorder="1" applyAlignment="1" applyProtection="1">
      <alignment horizontal="right"/>
      <protection locked="0"/>
    </xf>
    <xf numFmtId="3" fontId="69" fillId="0" borderId="24" xfId="61" applyNumberFormat="1" applyFont="1" applyFill="1" applyBorder="1" applyAlignment="1" applyProtection="1">
      <alignment horizontal="right"/>
      <protection locked="0"/>
    </xf>
    <xf numFmtId="3" fontId="69" fillId="0" borderId="2" xfId="61" applyNumberFormat="1" applyFont="1" applyFill="1" applyBorder="1" applyAlignment="1" applyProtection="1">
      <alignment horizontal="right"/>
      <protection locked="0"/>
    </xf>
    <xf numFmtId="3" fontId="69" fillId="0" borderId="23" xfId="61" applyNumberFormat="1" applyFont="1" applyFill="1" applyBorder="1" applyAlignment="1" applyProtection="1">
      <alignment horizontal="right"/>
      <protection locked="0"/>
    </xf>
    <xf numFmtId="3" fontId="69" fillId="0" borderId="21" xfId="0" applyNumberFormat="1" applyFont="1" applyFill="1" applyBorder="1" applyAlignment="1" applyProtection="1">
      <alignment horizontal="right"/>
    </xf>
    <xf numFmtId="3" fontId="69" fillId="0" borderId="18" xfId="0" applyNumberFormat="1" applyFont="1" applyFill="1" applyBorder="1" applyAlignment="1" applyProtection="1">
      <alignment horizontal="right"/>
    </xf>
    <xf numFmtId="3" fontId="69" fillId="0" borderId="17" xfId="0" applyNumberFormat="1" applyFont="1" applyFill="1" applyBorder="1" applyAlignment="1" applyProtection="1">
      <alignment horizontal="right"/>
    </xf>
    <xf numFmtId="3" fontId="69" fillId="0" borderId="24" xfId="0" applyNumberFormat="1" applyFont="1" applyFill="1" applyBorder="1" applyAlignment="1" applyProtection="1">
      <alignment horizontal="right"/>
    </xf>
    <xf numFmtId="3" fontId="69" fillId="0" borderId="2" xfId="0" applyNumberFormat="1" applyFont="1" applyFill="1" applyBorder="1" applyAlignment="1" applyProtection="1">
      <alignment horizontal="right"/>
    </xf>
    <xf numFmtId="3" fontId="69" fillId="0" borderId="23" xfId="0" applyNumberFormat="1" applyFont="1" applyFill="1" applyBorder="1" applyAlignment="1" applyProtection="1">
      <alignment horizontal="right"/>
    </xf>
    <xf numFmtId="0" fontId="75" fillId="28" borderId="12" xfId="61" applyFont="1" applyFill="1" applyBorder="1" applyAlignment="1" applyProtection="1">
      <alignment horizontal="left" vertical="center" wrapText="1"/>
    </xf>
    <xf numFmtId="0" fontId="77" fillId="28" borderId="0" xfId="61" applyFont="1" applyFill="1" applyBorder="1" applyAlignment="1" applyProtection="1">
      <alignment horizontal="left" vertical="center" wrapText="1"/>
    </xf>
    <xf numFmtId="3" fontId="68" fillId="28" borderId="21" xfId="61" applyNumberFormat="1" applyFont="1" applyFill="1" applyBorder="1" applyAlignment="1" applyProtection="1">
      <alignment horizontal="right" vertical="center"/>
    </xf>
    <xf numFmtId="3" fontId="68" fillId="28" borderId="18" xfId="61" applyNumberFormat="1" applyFont="1" applyFill="1" applyBorder="1" applyAlignment="1" applyProtection="1">
      <alignment horizontal="right" vertical="center"/>
    </xf>
    <xf numFmtId="3" fontId="68" fillId="28" borderId="17" xfId="61" applyNumberFormat="1" applyFont="1" applyFill="1" applyBorder="1" applyAlignment="1" applyProtection="1">
      <alignment horizontal="right" vertical="center"/>
    </xf>
    <xf numFmtId="0" fontId="75" fillId="28" borderId="14" xfId="61" applyFont="1" applyFill="1" applyBorder="1" applyAlignment="1" applyProtection="1">
      <alignment horizontal="left" vertical="center" wrapText="1"/>
    </xf>
    <xf numFmtId="3" fontId="68" fillId="28" borderId="22" xfId="61" applyNumberFormat="1" applyFont="1" applyFill="1" applyBorder="1" applyAlignment="1" applyProtection="1">
      <alignment horizontal="right" vertical="center"/>
    </xf>
    <xf numFmtId="3" fontId="68" fillId="28" borderId="0" xfId="61" applyNumberFormat="1" applyFont="1" applyFill="1" applyBorder="1" applyAlignment="1" applyProtection="1">
      <alignment horizontal="right" vertical="center"/>
    </xf>
    <xf numFmtId="3" fontId="68" fillId="28" borderId="15" xfId="61" applyNumberFormat="1" applyFont="1" applyFill="1" applyBorder="1" applyAlignment="1" applyProtection="1">
      <alignment horizontal="right" vertical="center"/>
    </xf>
    <xf numFmtId="0" fontId="75" fillId="29" borderId="1" xfId="61" applyFont="1" applyFill="1" applyBorder="1" applyAlignment="1">
      <alignment horizontal="left" vertical="center"/>
    </xf>
    <xf numFmtId="0" fontId="77" fillId="29" borderId="20" xfId="61" applyFont="1" applyFill="1" applyBorder="1" applyAlignment="1">
      <alignment horizontal="left" vertical="center"/>
    </xf>
    <xf numFmtId="3" fontId="68" fillId="29" borderId="19" xfId="0" quotePrefix="1" applyNumberFormat="1" applyFont="1" applyFill="1" applyBorder="1" applyAlignment="1" applyProtection="1">
      <alignment horizontal="right" vertical="center"/>
    </xf>
    <xf numFmtId="3" fontId="68" fillId="29" borderId="20" xfId="0" quotePrefix="1" applyNumberFormat="1" applyFont="1" applyFill="1" applyBorder="1" applyAlignment="1" applyProtection="1">
      <alignment horizontal="right" vertical="center"/>
    </xf>
    <xf numFmtId="3" fontId="68" fillId="29" borderId="16" xfId="0" quotePrefix="1" applyNumberFormat="1" applyFont="1" applyFill="1" applyBorder="1" applyAlignment="1" applyProtection="1">
      <alignment horizontal="right" vertical="center"/>
    </xf>
    <xf numFmtId="0" fontId="0" fillId="0" borderId="0" xfId="0" applyAlignment="1">
      <alignment vertical="center"/>
    </xf>
    <xf numFmtId="3" fontId="69" fillId="28" borderId="15" xfId="161" applyNumberFormat="1" applyFont="1" applyFill="1" applyBorder="1" applyAlignment="1">
      <alignment horizontal="right" vertical="center"/>
    </xf>
    <xf numFmtId="3" fontId="71" fillId="28" borderId="15" xfId="161" applyNumberFormat="1" applyFont="1" applyFill="1" applyBorder="1" applyAlignment="1">
      <alignment horizontal="right" vertical="center"/>
    </xf>
    <xf numFmtId="3" fontId="68" fillId="28" borderId="17" xfId="161" applyNumberFormat="1" applyFont="1" applyFill="1" applyBorder="1" applyAlignment="1">
      <alignment vertical="center"/>
    </xf>
    <xf numFmtId="3" fontId="69" fillId="28" borderId="15" xfId="805" applyNumberFormat="1" applyFont="1" applyFill="1" applyBorder="1" applyAlignment="1">
      <alignment vertical="center"/>
    </xf>
    <xf numFmtId="3" fontId="69" fillId="28" borderId="15" xfId="161" applyNumberFormat="1" applyFont="1" applyFill="1" applyBorder="1" applyAlignment="1">
      <alignment horizontal="right"/>
    </xf>
    <xf numFmtId="3" fontId="70" fillId="28" borderId="15" xfId="0" applyNumberFormat="1" applyFont="1" applyFill="1" applyBorder="1"/>
    <xf numFmtId="0" fontId="87" fillId="0" borderId="14" xfId="162" applyFont="1" applyFill="1" applyBorder="1" applyAlignment="1">
      <alignment wrapText="1"/>
    </xf>
    <xf numFmtId="0" fontId="46" fillId="0" borderId="14" xfId="163" applyFont="1" applyFill="1" applyBorder="1" applyAlignment="1">
      <alignment wrapText="1"/>
    </xf>
    <xf numFmtId="0" fontId="46" fillId="0" borderId="14" xfId="163" applyFont="1" applyFill="1" applyBorder="1" applyAlignment="1">
      <alignment horizontal="left" wrapText="1" indent="1"/>
    </xf>
    <xf numFmtId="0" fontId="87" fillId="0" borderId="14" xfId="163" applyFont="1" applyFill="1" applyBorder="1" applyAlignment="1"/>
    <xf numFmtId="0" fontId="87" fillId="2" borderId="14" xfId="161" applyFont="1" applyFill="1" applyBorder="1" applyAlignment="1">
      <alignment vertical="center" wrapText="1"/>
    </xf>
    <xf numFmtId="0" fontId="87" fillId="0" borderId="14" xfId="163" applyFont="1" applyFill="1" applyBorder="1" applyAlignment="1">
      <alignment wrapText="1"/>
    </xf>
    <xf numFmtId="1" fontId="69" fillId="0" borderId="16" xfId="0" applyNumberFormat="1" applyFont="1" applyFill="1" applyBorder="1" applyAlignment="1">
      <alignment horizontal="center"/>
    </xf>
    <xf numFmtId="0" fontId="71" fillId="0" borderId="0" xfId="0" applyFont="1"/>
    <xf numFmtId="3" fontId="70" fillId="0" borderId="2" xfId="0" applyNumberFormat="1" applyFont="1" applyFill="1" applyBorder="1" applyAlignment="1">
      <alignment vertical="center"/>
    </xf>
    <xf numFmtId="3" fontId="70" fillId="0" borderId="23" xfId="0" applyNumberFormat="1" applyFont="1" applyFill="1" applyBorder="1" applyAlignment="1">
      <alignment vertical="center"/>
    </xf>
    <xf numFmtId="3" fontId="70" fillId="0" borderId="24" xfId="0" applyNumberFormat="1" applyFont="1" applyFill="1" applyBorder="1" applyAlignment="1">
      <alignment vertical="center"/>
    </xf>
    <xf numFmtId="49" fontId="6" fillId="0" borderId="16" xfId="161" applyNumberFormat="1" applyFont="1" applyFill="1" applyBorder="1" applyAlignment="1">
      <alignment horizontal="center" vertical="center"/>
    </xf>
    <xf numFmtId="1" fontId="6" fillId="0" borderId="16" xfId="0" applyNumberFormat="1" applyFont="1" applyFill="1" applyBorder="1" applyAlignment="1">
      <alignment horizontal="center"/>
    </xf>
    <xf numFmtId="1" fontId="68" fillId="2" borderId="1" xfId="0" applyNumberFormat="1" applyFont="1" applyFill="1" applyBorder="1" applyAlignment="1">
      <alignment horizontal="centerContinuous"/>
    </xf>
    <xf numFmtId="49" fontId="69" fillId="0" borderId="19" xfId="161" applyNumberFormat="1" applyFont="1" applyFill="1" applyBorder="1" applyAlignment="1">
      <alignment horizontal="center" vertical="center"/>
    </xf>
    <xf numFmtId="3" fontId="68" fillId="0" borderId="22" xfId="161" applyNumberFormat="1" applyFont="1" applyFill="1" applyBorder="1" applyAlignment="1">
      <alignment horizontal="right" vertical="center"/>
    </xf>
    <xf numFmtId="3" fontId="72" fillId="30" borderId="22" xfId="161" applyNumberFormat="1" applyFont="1" applyFill="1" applyBorder="1" applyAlignment="1">
      <alignment horizontal="right" vertical="center"/>
    </xf>
    <xf numFmtId="0" fontId="46" fillId="2" borderId="21" xfId="161" applyFont="1" applyFill="1" applyBorder="1" applyAlignment="1">
      <alignment horizontal="left" vertical="center" wrapText="1"/>
    </xf>
    <xf numFmtId="0" fontId="46" fillId="2" borderId="22" xfId="161" applyFont="1" applyFill="1" applyBorder="1" applyAlignment="1">
      <alignment vertical="center" wrapText="1"/>
    </xf>
    <xf numFmtId="0" fontId="46" fillId="2" borderId="22" xfId="161" applyFont="1" applyFill="1" applyBorder="1" applyAlignment="1">
      <alignment horizontal="left" vertical="center" wrapText="1"/>
    </xf>
    <xf numFmtId="0" fontId="48" fillId="30" borderId="22" xfId="161" applyFont="1" applyFill="1" applyBorder="1" applyAlignment="1">
      <alignment vertical="center" wrapText="1"/>
    </xf>
    <xf numFmtId="0" fontId="81" fillId="0" borderId="0" xfId="1" applyFont="1" applyFill="1" applyAlignment="1" applyProtection="1">
      <alignment vertical="top" wrapText="1"/>
    </xf>
    <xf numFmtId="0" fontId="45" fillId="2" borderId="12" xfId="160" applyFont="1" applyFill="1" applyBorder="1" applyAlignment="1">
      <alignment horizontal="center" vertical="center" wrapText="1"/>
    </xf>
    <xf numFmtId="0" fontId="46" fillId="2" borderId="13" xfId="160" applyFont="1" applyFill="1" applyBorder="1" applyAlignment="1">
      <alignment horizontal="center" vertical="center" wrapText="1"/>
    </xf>
    <xf numFmtId="0" fontId="69" fillId="0" borderId="0" xfId="1" applyFont="1" applyFill="1" applyAlignment="1" applyProtection="1">
      <alignment horizontal="left" wrapText="1"/>
    </xf>
    <xf numFmtId="0" fontId="40" fillId="0" borderId="12" xfId="160" applyFont="1" applyFill="1" applyBorder="1" applyAlignment="1">
      <alignment horizontal="center" vertical="center"/>
    </xf>
    <xf numFmtId="0" fontId="41" fillId="0" borderId="13" xfId="160" applyFont="1" applyFill="1" applyBorder="1" applyAlignment="1">
      <alignment horizontal="center" vertical="center"/>
    </xf>
    <xf numFmtId="0" fontId="40" fillId="0" borderId="13" xfId="160" applyFont="1" applyFill="1" applyBorder="1" applyAlignment="1">
      <alignment horizontal="center" vertical="center"/>
    </xf>
    <xf numFmtId="0" fontId="46" fillId="2" borderId="24" xfId="160" applyFont="1" applyFill="1" applyBorder="1" applyAlignment="1">
      <alignment horizontal="center" vertical="center" wrapText="1"/>
    </xf>
    <xf numFmtId="0" fontId="68" fillId="0" borderId="0" xfId="61" applyFont="1" applyFill="1" applyAlignment="1" applyProtection="1">
      <alignment horizontal="left" wrapText="1"/>
    </xf>
  </cellXfs>
  <cellStyles count="815">
    <cellStyle name="100" xfId="3"/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20% - Акцент1 10" xfId="294"/>
    <cellStyle name="20% - Акцент1 11" xfId="293"/>
    <cellStyle name="20% - Акцент1 12" xfId="301"/>
    <cellStyle name="20% - Акцент1 13" xfId="289"/>
    <cellStyle name="20% - Акцент1 2" xfId="288"/>
    <cellStyle name="20% - Акцент1 2 2" xfId="287"/>
    <cellStyle name="20% - Акцент1 2 3" xfId="286"/>
    <cellStyle name="20% - Акцент1 2_Borg_01_11_2012" xfId="285"/>
    <cellStyle name="20% - Акцент1 3" xfId="284"/>
    <cellStyle name="20% - Акцент1 4" xfId="283"/>
    <cellStyle name="20% - Акцент1 5" xfId="282"/>
    <cellStyle name="20% - Акцент1 6" xfId="281"/>
    <cellStyle name="20% - Акцент1 7" xfId="280"/>
    <cellStyle name="20% - Акцент1 8" xfId="279"/>
    <cellStyle name="20% - Акцент1 9" xfId="278"/>
    <cellStyle name="20% - Акцент2 10" xfId="277"/>
    <cellStyle name="20% - Акцент2 11" xfId="276"/>
    <cellStyle name="20% - Акцент2 12" xfId="275"/>
    <cellStyle name="20% - Акцент2 13" xfId="274"/>
    <cellStyle name="20% - Акцент2 2" xfId="273"/>
    <cellStyle name="20% - Акцент2 2 2" xfId="272"/>
    <cellStyle name="20% - Акцент2 2 3" xfId="271"/>
    <cellStyle name="20% - Акцент2 2_Borg_01_11_2012" xfId="270"/>
    <cellStyle name="20% - Акцент2 3" xfId="269"/>
    <cellStyle name="20% - Акцент2 4" xfId="268"/>
    <cellStyle name="20% - Акцент2 5" xfId="267"/>
    <cellStyle name="20% - Акцент2 6" xfId="266"/>
    <cellStyle name="20% - Акцент2 7" xfId="265"/>
    <cellStyle name="20% - Акцент2 8" xfId="264"/>
    <cellStyle name="20% - Акцент2 9" xfId="263"/>
    <cellStyle name="20% - Акцент3 10" xfId="262"/>
    <cellStyle name="20% - Акцент3 11" xfId="261"/>
    <cellStyle name="20% - Акцент3 12" xfId="260"/>
    <cellStyle name="20% - Акцент3 13" xfId="259"/>
    <cellStyle name="20% - Акцент3 2" xfId="258"/>
    <cellStyle name="20% - Акцент3 2 2" xfId="257"/>
    <cellStyle name="20% - Акцент3 2 3" xfId="256"/>
    <cellStyle name="20% - Акцент3 2_Borg_01_11_2012" xfId="255"/>
    <cellStyle name="20% - Акцент3 3" xfId="254"/>
    <cellStyle name="20% - Акцент3 4" xfId="253"/>
    <cellStyle name="20% - Акцент3 5" xfId="252"/>
    <cellStyle name="20% - Акцент3 6" xfId="251"/>
    <cellStyle name="20% - Акцент3 7" xfId="250"/>
    <cellStyle name="20% - Акцент3 8" xfId="249"/>
    <cellStyle name="20% - Акцент3 9" xfId="248"/>
    <cellStyle name="20% - Акцент4 10" xfId="247"/>
    <cellStyle name="20% - Акцент4 11" xfId="246"/>
    <cellStyle name="20% - Акцент4 12" xfId="245"/>
    <cellStyle name="20% - Акцент4 13" xfId="244"/>
    <cellStyle name="20% - Акцент4 2" xfId="243"/>
    <cellStyle name="20% - Акцент4 2 2" xfId="242"/>
    <cellStyle name="20% - Акцент4 2 3" xfId="241"/>
    <cellStyle name="20% - Акцент4 2_Borg_01_11_2012" xfId="240"/>
    <cellStyle name="20% - Акцент4 3" xfId="239"/>
    <cellStyle name="20% - Акцент4 4" xfId="238"/>
    <cellStyle name="20% - Акцент4 5" xfId="237"/>
    <cellStyle name="20% - Акцент4 6" xfId="236"/>
    <cellStyle name="20% - Акцент4 7" xfId="235"/>
    <cellStyle name="20% - Акцент4 8" xfId="234"/>
    <cellStyle name="20% - Акцент4 9" xfId="233"/>
    <cellStyle name="20% - Акцент5 10" xfId="232"/>
    <cellStyle name="20% - Акцент5 11" xfId="231"/>
    <cellStyle name="20% - Акцент5 12" xfId="230"/>
    <cellStyle name="20% - Акцент5 2" xfId="229"/>
    <cellStyle name="20% - Акцент5 2 2" xfId="228"/>
    <cellStyle name="20% - Акцент5 2 3" xfId="227"/>
    <cellStyle name="20% - Акцент5 2_Borg_01_11_2012" xfId="226"/>
    <cellStyle name="20% - Акцент5 3" xfId="225"/>
    <cellStyle name="20% - Акцент5 4" xfId="224"/>
    <cellStyle name="20% - Акцент5 5" xfId="223"/>
    <cellStyle name="20% - Акцент5 6" xfId="222"/>
    <cellStyle name="20% - Акцент5 7" xfId="221"/>
    <cellStyle name="20% - Акцент5 8" xfId="220"/>
    <cellStyle name="20% - Акцент5 9" xfId="219"/>
    <cellStyle name="20% - Акцент6 10" xfId="218"/>
    <cellStyle name="20% - Акцент6 11" xfId="217"/>
    <cellStyle name="20% - Акцент6 12" xfId="216"/>
    <cellStyle name="20% - Акцент6 2" xfId="198"/>
    <cellStyle name="20% - Акцент6 2 2" xfId="197"/>
    <cellStyle name="20% - Акцент6 2 3" xfId="300"/>
    <cellStyle name="20% - Акцент6 2_Borg_01_11_2012" xfId="194"/>
    <cellStyle name="20% - Акцент6 3" xfId="193"/>
    <cellStyle name="20% - Акцент6 4" xfId="192"/>
    <cellStyle name="20% - Акцент6 5" xfId="191"/>
    <cellStyle name="20% - Акцент6 6" xfId="190"/>
    <cellStyle name="20% - Акцент6 7" xfId="189"/>
    <cellStyle name="20% - Акцент6 8" xfId="188"/>
    <cellStyle name="20% - Акцент6 9" xfId="187"/>
    <cellStyle name="20% – Акцентування1 2" xfId="165"/>
    <cellStyle name="20% – Акцентування2 2" xfId="166"/>
    <cellStyle name="20% – Акцентування3 2" xfId="167"/>
    <cellStyle name="20% – Акцентування4 2" xfId="168"/>
    <cellStyle name="20% – Акцентування5 2" xfId="169"/>
    <cellStyle name="20% – Акцентування6 2" xfId="170"/>
    <cellStyle name="40% - Accent1" xfId="10"/>
    <cellStyle name="40% - Accent2" xfId="11"/>
    <cellStyle name="40% - Accent3" xfId="12"/>
    <cellStyle name="40% - Accent4" xfId="13"/>
    <cellStyle name="40% - Accent5" xfId="14"/>
    <cellStyle name="40% - Accent6" xfId="15"/>
    <cellStyle name="40% - Акцент1 10" xfId="186"/>
    <cellStyle name="40% - Акцент1 11" xfId="185"/>
    <cellStyle name="40% - Акцент1 12" xfId="184"/>
    <cellStyle name="40% - Акцент1 13" xfId="183"/>
    <cellStyle name="40% - Акцент1 2" xfId="302"/>
    <cellStyle name="40% - Акцент1 2 2" xfId="303"/>
    <cellStyle name="40% - Акцент1 2 3" xfId="304"/>
    <cellStyle name="40% - Акцент1 2_Borg_01_11_2012" xfId="305"/>
    <cellStyle name="40% - Акцент1 3" xfId="306"/>
    <cellStyle name="40% - Акцент1 4" xfId="307"/>
    <cellStyle name="40% - Акцент1 5" xfId="308"/>
    <cellStyle name="40% - Акцент1 6" xfId="309"/>
    <cellStyle name="40% - Акцент1 7" xfId="310"/>
    <cellStyle name="40% - Акцент1 8" xfId="311"/>
    <cellStyle name="40% - Акцент1 9" xfId="312"/>
    <cellStyle name="40% - Акцент2 10" xfId="313"/>
    <cellStyle name="40% - Акцент2 11" xfId="314"/>
    <cellStyle name="40% - Акцент2 12" xfId="315"/>
    <cellStyle name="40% - Акцент2 2" xfId="316"/>
    <cellStyle name="40% - Акцент2 2 2" xfId="317"/>
    <cellStyle name="40% - Акцент2 2 3" xfId="318"/>
    <cellStyle name="40% - Акцент2 2_Borg_01_11_2012" xfId="319"/>
    <cellStyle name="40% - Акцент2 3" xfId="320"/>
    <cellStyle name="40% - Акцент2 4" xfId="321"/>
    <cellStyle name="40% - Акцент2 5" xfId="322"/>
    <cellStyle name="40% - Акцент2 6" xfId="323"/>
    <cellStyle name="40% - Акцент2 7" xfId="324"/>
    <cellStyle name="40% - Акцент2 8" xfId="325"/>
    <cellStyle name="40% - Акцент2 9" xfId="326"/>
    <cellStyle name="40% - Акцент3 10" xfId="327"/>
    <cellStyle name="40% - Акцент3 11" xfId="328"/>
    <cellStyle name="40% - Акцент3 12" xfId="329"/>
    <cellStyle name="40% - Акцент3 13" xfId="330"/>
    <cellStyle name="40% - Акцент3 2" xfId="331"/>
    <cellStyle name="40% - Акцент3 2 2" xfId="332"/>
    <cellStyle name="40% - Акцент3 2 3" xfId="333"/>
    <cellStyle name="40% - Акцент3 2_Borg_01_11_2012" xfId="334"/>
    <cellStyle name="40% - Акцент3 3" xfId="335"/>
    <cellStyle name="40% - Акцент3 4" xfId="336"/>
    <cellStyle name="40% - Акцент3 5" xfId="337"/>
    <cellStyle name="40% - Акцент3 6" xfId="338"/>
    <cellStyle name="40% - Акцент3 7" xfId="339"/>
    <cellStyle name="40% - Акцент3 8" xfId="340"/>
    <cellStyle name="40% - Акцент3 9" xfId="341"/>
    <cellStyle name="40% - Акцент4 10" xfId="342"/>
    <cellStyle name="40% - Акцент4 11" xfId="343"/>
    <cellStyle name="40% - Акцент4 12" xfId="344"/>
    <cellStyle name="40% - Акцент4 13" xfId="345"/>
    <cellStyle name="40% - Акцент4 2" xfId="346"/>
    <cellStyle name="40% - Акцент4 2 2" xfId="347"/>
    <cellStyle name="40% - Акцент4 2 3" xfId="348"/>
    <cellStyle name="40% - Акцент4 2_Borg_01_11_2012" xfId="349"/>
    <cellStyle name="40% - Акцент4 3" xfId="350"/>
    <cellStyle name="40% - Акцент4 4" xfId="351"/>
    <cellStyle name="40% - Акцент4 5" xfId="352"/>
    <cellStyle name="40% - Акцент4 6" xfId="353"/>
    <cellStyle name="40% - Акцент4 7" xfId="354"/>
    <cellStyle name="40% - Акцент4 8" xfId="355"/>
    <cellStyle name="40% - Акцент4 9" xfId="356"/>
    <cellStyle name="40% - Акцент5 10" xfId="357"/>
    <cellStyle name="40% - Акцент5 11" xfId="358"/>
    <cellStyle name="40% - Акцент5 12" xfId="359"/>
    <cellStyle name="40% - Акцент5 2" xfId="360"/>
    <cellStyle name="40% - Акцент5 2 2" xfId="361"/>
    <cellStyle name="40% - Акцент5 2 3" xfId="362"/>
    <cellStyle name="40% - Акцент5 2_Borg_01_11_2012" xfId="363"/>
    <cellStyle name="40% - Акцент5 3" xfId="364"/>
    <cellStyle name="40% - Акцент5 4" xfId="365"/>
    <cellStyle name="40% - Акцент5 5" xfId="366"/>
    <cellStyle name="40% - Акцент5 6" xfId="367"/>
    <cellStyle name="40% - Акцент5 7" xfId="368"/>
    <cellStyle name="40% - Акцент5 8" xfId="369"/>
    <cellStyle name="40% - Акцент5 9" xfId="370"/>
    <cellStyle name="40% - Акцент6 10" xfId="371"/>
    <cellStyle name="40% - Акцент6 11" xfId="372"/>
    <cellStyle name="40% - Акцент6 12" xfId="373"/>
    <cellStyle name="40% - Акцент6 13" xfId="374"/>
    <cellStyle name="40% - Акцент6 2" xfId="375"/>
    <cellStyle name="40% - Акцент6 2 2" xfId="376"/>
    <cellStyle name="40% - Акцент6 2 3" xfId="377"/>
    <cellStyle name="40% - Акцент6 2_Borg_01_11_2012" xfId="378"/>
    <cellStyle name="40% - Акцент6 3" xfId="379"/>
    <cellStyle name="40% - Акцент6 4" xfId="380"/>
    <cellStyle name="40% - Акцент6 5" xfId="381"/>
    <cellStyle name="40% - Акцент6 6" xfId="382"/>
    <cellStyle name="40% - Акцент6 7" xfId="383"/>
    <cellStyle name="40% - Акцент6 8" xfId="384"/>
    <cellStyle name="40% - Акцент6 9" xfId="385"/>
    <cellStyle name="40% – Акцентування1 2" xfId="171"/>
    <cellStyle name="40% – Акцентування2 2" xfId="172"/>
    <cellStyle name="40% – Акцентування3 2" xfId="173"/>
    <cellStyle name="40% – Акцентування4 2" xfId="174"/>
    <cellStyle name="40% – Акцентування5 2" xfId="175"/>
    <cellStyle name="40% – Акцентування6 2" xfId="176"/>
    <cellStyle name="60% - Accent1" xfId="16"/>
    <cellStyle name="60% - Accent2" xfId="17"/>
    <cellStyle name="60% - Accent3" xfId="18"/>
    <cellStyle name="60% - Accent4" xfId="19"/>
    <cellStyle name="60% - Accent5" xfId="20"/>
    <cellStyle name="60% - Accent6" xfId="21"/>
    <cellStyle name="60% - Акцент1 10" xfId="386"/>
    <cellStyle name="60% - Акцент1 11" xfId="387"/>
    <cellStyle name="60% - Акцент1 12" xfId="388"/>
    <cellStyle name="60% - Акцент1 13" xfId="389"/>
    <cellStyle name="60% - Акцент1 2" xfId="390"/>
    <cellStyle name="60% - Акцент1 2 2" xfId="391"/>
    <cellStyle name="60% - Акцент1 2 3" xfId="392"/>
    <cellStyle name="60% - Акцент1 3" xfId="393"/>
    <cellStyle name="60% - Акцент1 4" xfId="394"/>
    <cellStyle name="60% - Акцент1 5" xfId="395"/>
    <cellStyle name="60% - Акцент1 6" xfId="396"/>
    <cellStyle name="60% - Акцент1 7" xfId="397"/>
    <cellStyle name="60% - Акцент1 8" xfId="398"/>
    <cellStyle name="60% - Акцент1 9" xfId="399"/>
    <cellStyle name="60% - Акцент2 10" xfId="400"/>
    <cellStyle name="60% - Акцент2 11" xfId="401"/>
    <cellStyle name="60% - Акцент2 12" xfId="402"/>
    <cellStyle name="60% - Акцент2 2" xfId="403"/>
    <cellStyle name="60% - Акцент2 2 2" xfId="404"/>
    <cellStyle name="60% - Акцент2 2 3" xfId="405"/>
    <cellStyle name="60% - Акцент2 3" xfId="406"/>
    <cellStyle name="60% - Акцент2 4" xfId="407"/>
    <cellStyle name="60% - Акцент2 5" xfId="408"/>
    <cellStyle name="60% - Акцент2 6" xfId="409"/>
    <cellStyle name="60% - Акцент2 7" xfId="410"/>
    <cellStyle name="60% - Акцент2 8" xfId="411"/>
    <cellStyle name="60% - Акцент2 9" xfId="412"/>
    <cellStyle name="60% - Акцент3 10" xfId="413"/>
    <cellStyle name="60% - Акцент3 11" xfId="414"/>
    <cellStyle name="60% - Акцент3 12" xfId="415"/>
    <cellStyle name="60% - Акцент3 13" xfId="416"/>
    <cellStyle name="60% - Акцент3 2" xfId="417"/>
    <cellStyle name="60% - Акцент3 2 2" xfId="418"/>
    <cellStyle name="60% - Акцент3 2 3" xfId="419"/>
    <cellStyle name="60% - Акцент3 3" xfId="420"/>
    <cellStyle name="60% - Акцент3 4" xfId="421"/>
    <cellStyle name="60% - Акцент3 5" xfId="422"/>
    <cellStyle name="60% - Акцент3 6" xfId="423"/>
    <cellStyle name="60% - Акцент3 7" xfId="424"/>
    <cellStyle name="60% - Акцент3 8" xfId="425"/>
    <cellStyle name="60% - Акцент3 9" xfId="426"/>
    <cellStyle name="60% - Акцент4 10" xfId="427"/>
    <cellStyle name="60% - Акцент4 11" xfId="428"/>
    <cellStyle name="60% - Акцент4 12" xfId="429"/>
    <cellStyle name="60% - Акцент4 13" xfId="430"/>
    <cellStyle name="60% - Акцент4 2" xfId="431"/>
    <cellStyle name="60% - Акцент4 2 2" xfId="432"/>
    <cellStyle name="60% - Акцент4 2 3" xfId="433"/>
    <cellStyle name="60% - Акцент4 3" xfId="434"/>
    <cellStyle name="60% - Акцент4 4" xfId="435"/>
    <cellStyle name="60% - Акцент4 5" xfId="436"/>
    <cellStyle name="60% - Акцент4 6" xfId="437"/>
    <cellStyle name="60% - Акцент4 7" xfId="438"/>
    <cellStyle name="60% - Акцент4 8" xfId="439"/>
    <cellStyle name="60% - Акцент4 9" xfId="440"/>
    <cellStyle name="60% - Акцент5 10" xfId="441"/>
    <cellStyle name="60% - Акцент5 11" xfId="442"/>
    <cellStyle name="60% - Акцент5 12" xfId="443"/>
    <cellStyle name="60% - Акцент5 2" xfId="444"/>
    <cellStyle name="60% - Акцент5 2 2" xfId="445"/>
    <cellStyle name="60% - Акцент5 2 3" xfId="446"/>
    <cellStyle name="60% - Акцент5 3" xfId="447"/>
    <cellStyle name="60% - Акцент5 4" xfId="448"/>
    <cellStyle name="60% - Акцент5 5" xfId="449"/>
    <cellStyle name="60% - Акцент5 6" xfId="450"/>
    <cellStyle name="60% - Акцент5 7" xfId="451"/>
    <cellStyle name="60% - Акцент5 8" xfId="452"/>
    <cellStyle name="60% - Акцент5 9" xfId="453"/>
    <cellStyle name="60% - Акцент6 10" xfId="454"/>
    <cellStyle name="60% - Акцент6 11" xfId="455"/>
    <cellStyle name="60% - Акцент6 12" xfId="456"/>
    <cellStyle name="60% - Акцент6 13" xfId="457"/>
    <cellStyle name="60% - Акцент6 2" xfId="458"/>
    <cellStyle name="60% - Акцент6 2 2" xfId="459"/>
    <cellStyle name="60% - Акцент6 2 3" xfId="460"/>
    <cellStyle name="60% - Акцент6 3" xfId="461"/>
    <cellStyle name="60% - Акцент6 4" xfId="462"/>
    <cellStyle name="60% - Акцент6 5" xfId="463"/>
    <cellStyle name="60% - Акцент6 6" xfId="464"/>
    <cellStyle name="60% - Акцент6 7" xfId="465"/>
    <cellStyle name="60% - Акцент6 8" xfId="466"/>
    <cellStyle name="60% - Акцент6 9" xfId="467"/>
    <cellStyle name="60% – Акцентування1 2" xfId="177"/>
    <cellStyle name="60% – Акцентування2 2" xfId="178"/>
    <cellStyle name="60% – Акцентування3 2" xfId="179"/>
    <cellStyle name="60% – Акцентування4 2" xfId="180"/>
    <cellStyle name="60% – Акцентування5 2" xfId="181"/>
    <cellStyle name="60% – Акцентування6 2" xfId="182"/>
    <cellStyle name="Accent1" xfId="22"/>
    <cellStyle name="Accent2" xfId="23"/>
    <cellStyle name="Accent3" xfId="24"/>
    <cellStyle name="Accent4" xfId="25"/>
    <cellStyle name="Accent5" xfId="26"/>
    <cellStyle name="Accent6" xfId="27"/>
    <cellStyle name="Aeia?nnueea" xfId="28"/>
    <cellStyle name="Ãèïåðññûëêà" xfId="29"/>
    <cellStyle name="Bad" xfId="30"/>
    <cellStyle name="Calculation" xfId="31"/>
    <cellStyle name="Check Cell" xfId="32"/>
    <cellStyle name="clsAltData" xfId="33"/>
    <cellStyle name="clsColumnHeader" xfId="34"/>
    <cellStyle name="clsData" xfId="35"/>
    <cellStyle name="clsDefault" xfId="36"/>
    <cellStyle name="clsReportFooter" xfId="37"/>
    <cellStyle name="clsReportHeader" xfId="38"/>
    <cellStyle name="clsRowHeader" xfId="39"/>
    <cellStyle name="Comma [0]" xfId="40"/>
    <cellStyle name="Comma [0]䧟Лист3" xfId="41"/>
    <cellStyle name="Comma [0]䧟Лист3 2" xfId="42"/>
    <cellStyle name="Currency [0]" xfId="43"/>
    <cellStyle name="Date" xfId="44"/>
    <cellStyle name="Explanatory Text" xfId="45"/>
    <cellStyle name="Fixed" xfId="46"/>
    <cellStyle name="Good" xfId="47"/>
    <cellStyle name="Heading 1" xfId="48"/>
    <cellStyle name="Heading 2" xfId="49"/>
    <cellStyle name="Heading 3" xfId="50"/>
    <cellStyle name="Heading 4" xfId="51"/>
    <cellStyle name="Heading1" xfId="52"/>
    <cellStyle name="Heading2" xfId="53"/>
    <cellStyle name="Iau?iue_Eeno1" xfId="54"/>
    <cellStyle name="Îáû÷íûé_Tranche" xfId="55"/>
    <cellStyle name="Input" xfId="56"/>
    <cellStyle name="Ioe?uaaaoayny aeia?nnueea" xfId="57"/>
    <cellStyle name="Ioe?uaaaoayny aeia?nnueea 2" xfId="195"/>
    <cellStyle name="Îòêðûâàâøàÿñÿ ãèïåðññûëêà" xfId="58"/>
    <cellStyle name="Îòêðûâàâøàÿñÿ ãèïåðññûëêà 2" xfId="196"/>
    <cellStyle name="Linked Cell" xfId="59"/>
    <cellStyle name="Neutral" xfId="60"/>
    <cellStyle name="Normal 2" xfId="61"/>
    <cellStyle name="Normal 2 2" xfId="813"/>
    <cellStyle name="Note" xfId="62"/>
    <cellStyle name="Ôèíàíñîâûé_Tranche" xfId="63"/>
    <cellStyle name="Output" xfId="64"/>
    <cellStyle name="S0" xfId="65"/>
    <cellStyle name="S1" xfId="66"/>
    <cellStyle name="S2" xfId="67"/>
    <cellStyle name="S3" xfId="68"/>
    <cellStyle name="S4" xfId="69"/>
    <cellStyle name="S5" xfId="70"/>
    <cellStyle name="S6" xfId="71"/>
    <cellStyle name="Style 1" xfId="72"/>
    <cellStyle name="Title" xfId="73"/>
    <cellStyle name="Total" xfId="74"/>
    <cellStyle name="Warning Text" xfId="75"/>
    <cellStyle name="Акцент1 10" xfId="468"/>
    <cellStyle name="Акцент1 11" xfId="469"/>
    <cellStyle name="Акцент1 12" xfId="470"/>
    <cellStyle name="Акцент1 13" xfId="471"/>
    <cellStyle name="Акцент1 2" xfId="472"/>
    <cellStyle name="Акцент1 2 2" xfId="473"/>
    <cellStyle name="Акцент1 2 3" xfId="474"/>
    <cellStyle name="Акцент1 3" xfId="475"/>
    <cellStyle name="Акцент1 4" xfId="476"/>
    <cellStyle name="Акцент1 5" xfId="477"/>
    <cellStyle name="Акцент1 6" xfId="478"/>
    <cellStyle name="Акцент1 7" xfId="479"/>
    <cellStyle name="Акцент1 8" xfId="480"/>
    <cellStyle name="Акцент1 9" xfId="481"/>
    <cellStyle name="Акцент2 10" xfId="482"/>
    <cellStyle name="Акцент2 11" xfId="483"/>
    <cellStyle name="Акцент2 12" xfId="484"/>
    <cellStyle name="Акцент2 2" xfId="485"/>
    <cellStyle name="Акцент2 2 2" xfId="486"/>
    <cellStyle name="Акцент2 2 3" xfId="487"/>
    <cellStyle name="Акцент2 3" xfId="488"/>
    <cellStyle name="Акцент2 4" xfId="489"/>
    <cellStyle name="Акцент2 5" xfId="490"/>
    <cellStyle name="Акцент2 6" xfId="491"/>
    <cellStyle name="Акцент2 7" xfId="492"/>
    <cellStyle name="Акцент2 8" xfId="493"/>
    <cellStyle name="Акцент2 9" xfId="494"/>
    <cellStyle name="Акцент3 10" xfId="495"/>
    <cellStyle name="Акцент3 11" xfId="496"/>
    <cellStyle name="Акцент3 12" xfId="497"/>
    <cellStyle name="Акцент3 2" xfId="498"/>
    <cellStyle name="Акцент3 2 2" xfId="499"/>
    <cellStyle name="Акцент3 2 3" xfId="500"/>
    <cellStyle name="Акцент3 3" xfId="501"/>
    <cellStyle name="Акцент3 4" xfId="502"/>
    <cellStyle name="Акцент3 5" xfId="503"/>
    <cellStyle name="Акцент3 6" xfId="504"/>
    <cellStyle name="Акцент3 7" xfId="505"/>
    <cellStyle name="Акцент3 8" xfId="506"/>
    <cellStyle name="Акцент3 9" xfId="507"/>
    <cellStyle name="Акцент4 10" xfId="508"/>
    <cellStyle name="Акцент4 11" xfId="509"/>
    <cellStyle name="Акцент4 12" xfId="510"/>
    <cellStyle name="Акцент4 13" xfId="511"/>
    <cellStyle name="Акцент4 2" xfId="512"/>
    <cellStyle name="Акцент4 2 2" xfId="513"/>
    <cellStyle name="Акцент4 2 3" xfId="514"/>
    <cellStyle name="Акцент4 3" xfId="515"/>
    <cellStyle name="Акцент4 4" xfId="516"/>
    <cellStyle name="Акцент4 5" xfId="517"/>
    <cellStyle name="Акцент4 6" xfId="518"/>
    <cellStyle name="Акцент4 7" xfId="519"/>
    <cellStyle name="Акцент4 8" xfId="520"/>
    <cellStyle name="Акцент4 9" xfId="521"/>
    <cellStyle name="Акцент5 10" xfId="522"/>
    <cellStyle name="Акцент5 11" xfId="523"/>
    <cellStyle name="Акцент5 12" xfId="524"/>
    <cellStyle name="Акцент5 2" xfId="525"/>
    <cellStyle name="Акцент5 2 2" xfId="526"/>
    <cellStyle name="Акцент5 2 3" xfId="527"/>
    <cellStyle name="Акцент5 3" xfId="528"/>
    <cellStyle name="Акцент5 4" xfId="529"/>
    <cellStyle name="Акцент5 5" xfId="530"/>
    <cellStyle name="Акцент5 6" xfId="531"/>
    <cellStyle name="Акцент5 7" xfId="532"/>
    <cellStyle name="Акцент5 8" xfId="533"/>
    <cellStyle name="Акцент5 9" xfId="534"/>
    <cellStyle name="Акцент6 10" xfId="535"/>
    <cellStyle name="Акцент6 11" xfId="536"/>
    <cellStyle name="Акцент6 12" xfId="537"/>
    <cellStyle name="Акцент6 2" xfId="538"/>
    <cellStyle name="Акцент6 2 2" xfId="539"/>
    <cellStyle name="Акцент6 2 3" xfId="540"/>
    <cellStyle name="Акцент6 3" xfId="541"/>
    <cellStyle name="Акцент6 4" xfId="542"/>
    <cellStyle name="Акцент6 5" xfId="543"/>
    <cellStyle name="Акцент6 6" xfId="544"/>
    <cellStyle name="Акцент6 7" xfId="545"/>
    <cellStyle name="Акцент6 8" xfId="546"/>
    <cellStyle name="Акцент6 9" xfId="547"/>
    <cellStyle name="Акцентування1 2" xfId="199"/>
    <cellStyle name="Акцентування2 2" xfId="200"/>
    <cellStyle name="Акцентування3 2" xfId="201"/>
    <cellStyle name="Акцентування4 2" xfId="202"/>
    <cellStyle name="Акцентування5 2" xfId="203"/>
    <cellStyle name="Акцентування6 2" xfId="204"/>
    <cellStyle name="Ввід 2" xfId="205"/>
    <cellStyle name="Ввод  10" xfId="548"/>
    <cellStyle name="Ввод  11" xfId="549"/>
    <cellStyle name="Ввод  12" xfId="550"/>
    <cellStyle name="Ввод  2" xfId="551"/>
    <cellStyle name="Ввод  2 2" xfId="552"/>
    <cellStyle name="Ввод  2 3" xfId="553"/>
    <cellStyle name="Ввод  3" xfId="554"/>
    <cellStyle name="Ввод  4" xfId="555"/>
    <cellStyle name="Ввод  5" xfId="556"/>
    <cellStyle name="Ввод  6" xfId="557"/>
    <cellStyle name="Ввод  7" xfId="558"/>
    <cellStyle name="Ввод  8" xfId="559"/>
    <cellStyle name="Ввод  9" xfId="560"/>
    <cellStyle name="Вывод 10" xfId="561"/>
    <cellStyle name="Вывод 11" xfId="562"/>
    <cellStyle name="Вывод 12" xfId="563"/>
    <cellStyle name="Вывод 13" xfId="564"/>
    <cellStyle name="Вывод 2" xfId="565"/>
    <cellStyle name="Вывод 2 2" xfId="566"/>
    <cellStyle name="Вывод 2 3" xfId="567"/>
    <cellStyle name="Вывод 3" xfId="568"/>
    <cellStyle name="Вывод 4" xfId="569"/>
    <cellStyle name="Вывод 5" xfId="570"/>
    <cellStyle name="Вывод 6" xfId="571"/>
    <cellStyle name="Вывод 7" xfId="572"/>
    <cellStyle name="Вывод 8" xfId="573"/>
    <cellStyle name="Вывод 9" xfId="574"/>
    <cellStyle name="Вычисление 10" xfId="575"/>
    <cellStyle name="Вычисление 11" xfId="576"/>
    <cellStyle name="Вычисление 12" xfId="577"/>
    <cellStyle name="Вычисление 13" xfId="578"/>
    <cellStyle name="Вычисление 2" xfId="579"/>
    <cellStyle name="Вычисление 2 2" xfId="580"/>
    <cellStyle name="Вычисление 2 3" xfId="581"/>
    <cellStyle name="Вычисление 3" xfId="582"/>
    <cellStyle name="Вычисление 4" xfId="583"/>
    <cellStyle name="Вычисление 5" xfId="584"/>
    <cellStyle name="Вычисление 6" xfId="585"/>
    <cellStyle name="Вычисление 7" xfId="586"/>
    <cellStyle name="Вычисление 8" xfId="587"/>
    <cellStyle name="Вычисление 9" xfId="588"/>
    <cellStyle name="Гарний 2" xfId="298"/>
    <cellStyle name="Гіперпосилання" xfId="1" builtinId="8"/>
    <cellStyle name="Гіперпосилання 2" xfId="806"/>
    <cellStyle name="Заголовки до таблиць в бюлетень" xfId="76"/>
    <cellStyle name="Заголовок 1 10" xfId="589"/>
    <cellStyle name="Заголовок 1 11" xfId="590"/>
    <cellStyle name="Заголовок 1 12" xfId="591"/>
    <cellStyle name="Заголовок 1 13" xfId="592"/>
    <cellStyle name="Заголовок 1 2" xfId="208"/>
    <cellStyle name="Заголовок 1 2 2" xfId="594"/>
    <cellStyle name="Заголовок 1 2 3" xfId="595"/>
    <cellStyle name="Заголовок 1 2 4" xfId="593"/>
    <cellStyle name="Заголовок 1 3" xfId="596"/>
    <cellStyle name="Заголовок 1 4" xfId="597"/>
    <cellStyle name="Заголовок 1 5" xfId="598"/>
    <cellStyle name="Заголовок 1 6" xfId="599"/>
    <cellStyle name="Заголовок 1 7" xfId="600"/>
    <cellStyle name="Заголовок 1 8" xfId="601"/>
    <cellStyle name="Заголовок 1 9" xfId="602"/>
    <cellStyle name="Заголовок 2 10" xfId="603"/>
    <cellStyle name="Заголовок 2 11" xfId="604"/>
    <cellStyle name="Заголовок 2 12" xfId="605"/>
    <cellStyle name="Заголовок 2 13" xfId="606"/>
    <cellStyle name="Заголовок 2 2" xfId="209"/>
    <cellStyle name="Заголовок 2 2 2" xfId="608"/>
    <cellStyle name="Заголовок 2 2 3" xfId="609"/>
    <cellStyle name="Заголовок 2 2 4" xfId="607"/>
    <cellStyle name="Заголовок 2 3" xfId="610"/>
    <cellStyle name="Заголовок 2 4" xfId="611"/>
    <cellStyle name="Заголовок 2 5" xfId="612"/>
    <cellStyle name="Заголовок 2 6" xfId="613"/>
    <cellStyle name="Заголовок 2 7" xfId="614"/>
    <cellStyle name="Заголовок 2 8" xfId="615"/>
    <cellStyle name="Заголовок 2 9" xfId="616"/>
    <cellStyle name="Заголовок 3 10" xfId="617"/>
    <cellStyle name="Заголовок 3 11" xfId="618"/>
    <cellStyle name="Заголовок 3 12" xfId="619"/>
    <cellStyle name="Заголовок 3 13" xfId="620"/>
    <cellStyle name="Заголовок 3 2" xfId="210"/>
    <cellStyle name="Заголовок 3 2 2" xfId="622"/>
    <cellStyle name="Заголовок 3 2 3" xfId="623"/>
    <cellStyle name="Заголовок 3 2 4" xfId="621"/>
    <cellStyle name="Заголовок 3 3" xfId="624"/>
    <cellStyle name="Заголовок 3 4" xfId="625"/>
    <cellStyle name="Заголовок 3 5" xfId="626"/>
    <cellStyle name="Заголовок 3 6" xfId="627"/>
    <cellStyle name="Заголовок 3 7" xfId="628"/>
    <cellStyle name="Заголовок 3 8" xfId="629"/>
    <cellStyle name="Заголовок 3 9" xfId="630"/>
    <cellStyle name="Заголовок 4 10" xfId="631"/>
    <cellStyle name="Заголовок 4 11" xfId="632"/>
    <cellStyle name="Заголовок 4 12" xfId="633"/>
    <cellStyle name="Заголовок 4 13" xfId="634"/>
    <cellStyle name="Заголовок 4 2" xfId="211"/>
    <cellStyle name="Заголовок 4 2 2" xfId="636"/>
    <cellStyle name="Заголовок 4 2 3" xfId="637"/>
    <cellStyle name="Заголовок 4 2 4" xfId="635"/>
    <cellStyle name="Заголовок 4 3" xfId="638"/>
    <cellStyle name="Заголовок 4 4" xfId="639"/>
    <cellStyle name="Заголовок 4 5" xfId="640"/>
    <cellStyle name="Заголовок 4 6" xfId="641"/>
    <cellStyle name="Заголовок 4 7" xfId="642"/>
    <cellStyle name="Заголовок 4 8" xfId="643"/>
    <cellStyle name="Заголовок 4 9" xfId="644"/>
    <cellStyle name="Звичайний" xfId="0" builtinId="0"/>
    <cellStyle name="Звичайний 2" xfId="164"/>
    <cellStyle name="Зв'язана клітинка 2" xfId="295"/>
    <cellStyle name="Итог 10" xfId="645"/>
    <cellStyle name="Итог 11" xfId="646"/>
    <cellStyle name="Итог 12" xfId="647"/>
    <cellStyle name="Итог 13" xfId="648"/>
    <cellStyle name="Итог 2" xfId="649"/>
    <cellStyle name="Итог 2 2" xfId="650"/>
    <cellStyle name="Итог 2 3" xfId="651"/>
    <cellStyle name="Итог 3" xfId="652"/>
    <cellStyle name="Итог 4" xfId="653"/>
    <cellStyle name="Итог 5" xfId="654"/>
    <cellStyle name="Итог 6" xfId="655"/>
    <cellStyle name="Итог 7" xfId="656"/>
    <cellStyle name="Итог 8" xfId="657"/>
    <cellStyle name="Итог 9" xfId="658"/>
    <cellStyle name="Контрольна клітинка 2" xfId="213"/>
    <cellStyle name="Контрольная ячейка 10" xfId="659"/>
    <cellStyle name="Контрольная ячейка 11" xfId="660"/>
    <cellStyle name="Контрольная ячейка 12" xfId="661"/>
    <cellStyle name="Контрольная ячейка 2" xfId="662"/>
    <cellStyle name="Контрольная ячейка 2 2" xfId="663"/>
    <cellStyle name="Контрольная ячейка 2 3" xfId="664"/>
    <cellStyle name="Контрольная ячейка 3" xfId="665"/>
    <cellStyle name="Контрольная ячейка 4" xfId="666"/>
    <cellStyle name="Контрольная ячейка 5" xfId="667"/>
    <cellStyle name="Контрольная ячейка 6" xfId="668"/>
    <cellStyle name="Контрольная ячейка 7" xfId="669"/>
    <cellStyle name="Контрольная ячейка 8" xfId="670"/>
    <cellStyle name="Контрольная ячейка 9" xfId="671"/>
    <cellStyle name="Назва 2" xfId="214"/>
    <cellStyle name="Название 2" xfId="672"/>
    <cellStyle name="Нейтральний 2" xfId="215"/>
    <cellStyle name="Нейтральный 10" xfId="673"/>
    <cellStyle name="Нейтральный 11" xfId="674"/>
    <cellStyle name="Нейтральный 12" xfId="675"/>
    <cellStyle name="Нейтральный 2" xfId="676"/>
    <cellStyle name="Нейтральный 2 2" xfId="677"/>
    <cellStyle name="Нейтральный 2 3" xfId="678"/>
    <cellStyle name="Нейтральный 3" xfId="679"/>
    <cellStyle name="Нейтральный 4" xfId="680"/>
    <cellStyle name="Нейтральный 5" xfId="681"/>
    <cellStyle name="Нейтральный 6" xfId="682"/>
    <cellStyle name="Нейтральный 7" xfId="683"/>
    <cellStyle name="Нейтральный 8" xfId="684"/>
    <cellStyle name="Нейтральный 9" xfId="685"/>
    <cellStyle name="Обчислення 2" xfId="207"/>
    <cellStyle name="Обычный 10" xfId="77"/>
    <cellStyle name="Обычный 11" xfId="78"/>
    <cellStyle name="Обычный 12" xfId="79"/>
    <cellStyle name="Обычный 12 2" xfId="686"/>
    <cellStyle name="Обычный 13" xfId="80"/>
    <cellStyle name="Обычный 14" xfId="81"/>
    <cellStyle name="Обычный 15" xfId="82"/>
    <cellStyle name="Обычный 16" xfId="83"/>
    <cellStyle name="Обычный 17" xfId="84"/>
    <cellStyle name="Обычный 18" xfId="85"/>
    <cellStyle name="Обычный 19" xfId="86"/>
    <cellStyle name="Обычный 2" xfId="2"/>
    <cellStyle name="Обычный 2 2" xfId="87"/>
    <cellStyle name="Обычный 2 2 2" xfId="88"/>
    <cellStyle name="Обычный 2 2 2 2" xfId="688"/>
    <cellStyle name="Обычный 2 2 2 3" xfId="689"/>
    <cellStyle name="Обычный 2 2 2 4" xfId="690"/>
    <cellStyle name="Обычный 2 2 2 4 2" xfId="691"/>
    <cellStyle name="Обычный 2 2 2 4_Borg_01_11_2012" xfId="692"/>
    <cellStyle name="Обычный 2 2 2 5" xfId="693"/>
    <cellStyle name="Обычный 2 2 2 6" xfId="687"/>
    <cellStyle name="Обычный 2 2 2_Borg_01_11_2012" xfId="694"/>
    <cellStyle name="Обычный 2 2 3" xfId="89"/>
    <cellStyle name="Обычный 2 2 3 2" xfId="696"/>
    <cellStyle name="Обычный 2 2 3 2 2" xfId="697"/>
    <cellStyle name="Обычный 2 2 3 2_Borg_01_11_2012" xfId="698"/>
    <cellStyle name="Обычный 2 2 3 3" xfId="699"/>
    <cellStyle name="Обычный 2 2 3 4" xfId="695"/>
    <cellStyle name="Обычный 2 2 3_Borg_01_11_2012" xfId="700"/>
    <cellStyle name="Обычный 2 2 4" xfId="90"/>
    <cellStyle name="Обычный 2 2 5" xfId="91"/>
    <cellStyle name="Обычный 2 2 6" xfId="92"/>
    <cellStyle name="Обычный 2 2 7" xfId="93"/>
    <cellStyle name="Обычный 2 2_ZB_3KV_2014" xfId="94"/>
    <cellStyle name="Обычный 2 3" xfId="95"/>
    <cellStyle name="Обычный 2 4" xfId="96"/>
    <cellStyle name="Обычный 2 5" xfId="97"/>
    <cellStyle name="Обычный 2 5 2" xfId="701"/>
    <cellStyle name="Обычный 2 5_Borg_01_11_2012" xfId="702"/>
    <cellStyle name="Обычный 2 6" xfId="98"/>
    <cellStyle name="Обычный 2 7" xfId="99"/>
    <cellStyle name="Обычный 2_Borg_01_11_2012" xfId="100"/>
    <cellStyle name="Обычный 20" xfId="101"/>
    <cellStyle name="Обычный 21" xfId="102"/>
    <cellStyle name="Обычный 22" xfId="103"/>
    <cellStyle name="Обычный 23" xfId="104"/>
    <cellStyle name="Обычный 24" xfId="105"/>
    <cellStyle name="Обычный 25" xfId="106"/>
    <cellStyle name="Обычный 26" xfId="107"/>
    <cellStyle name="Обычный 27" xfId="108"/>
    <cellStyle name="Обычный 28" xfId="109"/>
    <cellStyle name="Обычный 29" xfId="110"/>
    <cellStyle name="Обычный 3" xfId="111"/>
    <cellStyle name="Обычный 3 2" xfId="112"/>
    <cellStyle name="Обычный 3 2 2" xfId="113"/>
    <cellStyle name="Обычный 3 2_Borg_01_11_2012" xfId="703"/>
    <cellStyle name="Обычный 3_ZB_3KV_2014" xfId="114"/>
    <cellStyle name="Обычный 30" xfId="115"/>
    <cellStyle name="Обычный 31" xfId="116"/>
    <cellStyle name="Обычный 32" xfId="117"/>
    <cellStyle name="Обычный 33" xfId="118"/>
    <cellStyle name="Обычный 34" xfId="119"/>
    <cellStyle name="Обычный 35" xfId="120"/>
    <cellStyle name="Обычный 36" xfId="121"/>
    <cellStyle name="Обычный 37" xfId="122"/>
    <cellStyle name="Обычный 38" xfId="123"/>
    <cellStyle name="Обычный 39" xfId="124"/>
    <cellStyle name="Обычный 4" xfId="125"/>
    <cellStyle name="Обычный 4 2" xfId="126"/>
    <cellStyle name="Обычный 4 3" xfId="704"/>
    <cellStyle name="Обычный 4_ZB_3KV_2014" xfId="127"/>
    <cellStyle name="Обычный 40" xfId="128"/>
    <cellStyle name="Обычный 41" xfId="129"/>
    <cellStyle name="Обычный 42" xfId="130"/>
    <cellStyle name="Обычный 43" xfId="814"/>
    <cellStyle name="Обычный 45" xfId="131"/>
    <cellStyle name="Обычный 46" xfId="132"/>
    <cellStyle name="Обычный 47" xfId="133"/>
    <cellStyle name="Обычный 48" xfId="134"/>
    <cellStyle name="Обычный 49" xfId="135"/>
    <cellStyle name="Обычный 5" xfId="136"/>
    <cellStyle name="Обычный 5 2" xfId="137"/>
    <cellStyle name="Обычный 50" xfId="138"/>
    <cellStyle name="Обычный 51" xfId="139"/>
    <cellStyle name="Обычный 52" xfId="140"/>
    <cellStyle name="Обычный 53" xfId="141"/>
    <cellStyle name="Обычный 54" xfId="142"/>
    <cellStyle name="Обычный 6" xfId="143"/>
    <cellStyle name="Обычный 6 2" xfId="144"/>
    <cellStyle name="Обычный 6_ZB_3KV_2014" xfId="145"/>
    <cellStyle name="Обычный 7" xfId="146"/>
    <cellStyle name="Обычный 8" xfId="147"/>
    <cellStyle name="Обычный 9" xfId="148"/>
    <cellStyle name="Обычный_PLB_2006" xfId="162"/>
    <cellStyle name="Обычный_Експорт" xfId="161"/>
    <cellStyle name="Обычный_МІП_4КВ_2012" xfId="805"/>
    <cellStyle name="Обычный_ПБ_4кв2012_АНФОР_2" xfId="163"/>
    <cellStyle name="Обычный_ТОВ_СТР_КВ_2011(КПБ6)" xfId="160"/>
    <cellStyle name="Підсумок 2" xfId="212"/>
    <cellStyle name="Плохой 10" xfId="707"/>
    <cellStyle name="Плохой 11" xfId="708"/>
    <cellStyle name="Плохой 12" xfId="709"/>
    <cellStyle name="Плохой 2" xfId="710"/>
    <cellStyle name="Плохой 2 2" xfId="711"/>
    <cellStyle name="Плохой 2 3" xfId="712"/>
    <cellStyle name="Плохой 3" xfId="713"/>
    <cellStyle name="Плохой 4" xfId="714"/>
    <cellStyle name="Плохой 5" xfId="715"/>
    <cellStyle name="Плохой 6" xfId="716"/>
    <cellStyle name="Плохой 7" xfId="717"/>
    <cellStyle name="Плохой 8" xfId="718"/>
    <cellStyle name="Плохой 9" xfId="719"/>
    <cellStyle name="Поганий 2" xfId="290"/>
    <cellStyle name="Пояснение 10" xfId="720"/>
    <cellStyle name="Пояснение 11" xfId="721"/>
    <cellStyle name="Пояснение 12" xfId="722"/>
    <cellStyle name="Пояснение 2" xfId="723"/>
    <cellStyle name="Пояснение 2 2" xfId="724"/>
    <cellStyle name="Пояснение 2 3" xfId="725"/>
    <cellStyle name="Пояснение 3" xfId="726"/>
    <cellStyle name="Пояснение 4" xfId="727"/>
    <cellStyle name="Пояснение 5" xfId="728"/>
    <cellStyle name="Пояснение 6" xfId="729"/>
    <cellStyle name="Пояснение 7" xfId="730"/>
    <cellStyle name="Пояснение 8" xfId="731"/>
    <cellStyle name="Пояснение 9" xfId="732"/>
    <cellStyle name="Примечание 10" xfId="733"/>
    <cellStyle name="Примечание 11" xfId="734"/>
    <cellStyle name="Примечание 12" xfId="735"/>
    <cellStyle name="Примечание 13" xfId="736"/>
    <cellStyle name="Примечание 13 2" xfId="737"/>
    <cellStyle name="Примечание 13 2 2" xfId="738"/>
    <cellStyle name="Примечание 13 3" xfId="739"/>
    <cellStyle name="Примечание 14" xfId="740"/>
    <cellStyle name="Примечание 14 2" xfId="741"/>
    <cellStyle name="Примечание 15" xfId="742"/>
    <cellStyle name="Примечание 2" xfId="743"/>
    <cellStyle name="Примечание 2 2" xfId="744"/>
    <cellStyle name="Примечание 2 2 2" xfId="745"/>
    <cellStyle name="Примечание 2 2 2 2" xfId="746"/>
    <cellStyle name="Примечание 2 2 2 2 2" xfId="747"/>
    <cellStyle name="Примечание 2 2 3" xfId="748"/>
    <cellStyle name="Примечание 2 3" xfId="749"/>
    <cellStyle name="Примечание 2 3 2" xfId="750"/>
    <cellStyle name="Примечание 2 3 2 2" xfId="751"/>
    <cellStyle name="Примечание 2 3 3" xfId="752"/>
    <cellStyle name="Примечание 2 4" xfId="753"/>
    <cellStyle name="Примечание 2 4 2" xfId="754"/>
    <cellStyle name="Примечание 3" xfId="755"/>
    <cellStyle name="Примечание 3 2" xfId="756"/>
    <cellStyle name="Примечание 4" xfId="757"/>
    <cellStyle name="Примечание 5" xfId="758"/>
    <cellStyle name="Примечание 6" xfId="759"/>
    <cellStyle name="Примечание 7" xfId="760"/>
    <cellStyle name="Примечание 8" xfId="761"/>
    <cellStyle name="Примечание 9" xfId="762"/>
    <cellStyle name="Примітка 2" xfId="292"/>
    <cellStyle name="Процентный 2" xfId="149"/>
    <cellStyle name="Процентный 2 2" xfId="150"/>
    <cellStyle name="Процентный 2 3" xfId="151"/>
    <cellStyle name="Процентный 2 4" xfId="152"/>
    <cellStyle name="Процентный 2 5" xfId="153"/>
    <cellStyle name="Процентный 2 6" xfId="154"/>
    <cellStyle name="Процентный 2 7" xfId="155"/>
    <cellStyle name="Процентный 3" xfId="156"/>
    <cellStyle name="Результат 2" xfId="206"/>
    <cellStyle name="РівеньРядків_2 3" xfId="807"/>
    <cellStyle name="РівеньСтовпців_1 2" xfId="808"/>
    <cellStyle name="Связанная ячейка 10" xfId="763"/>
    <cellStyle name="Связанная ячейка 11" xfId="764"/>
    <cellStyle name="Связанная ячейка 12" xfId="765"/>
    <cellStyle name="Связанная ячейка 2" xfId="766"/>
    <cellStyle name="Связанная ячейка 2 2" xfId="767"/>
    <cellStyle name="Связанная ячейка 2 3" xfId="768"/>
    <cellStyle name="Связанная ячейка 3" xfId="769"/>
    <cellStyle name="Связанная ячейка 4" xfId="770"/>
    <cellStyle name="Связанная ячейка 5" xfId="771"/>
    <cellStyle name="Связанная ячейка 6" xfId="772"/>
    <cellStyle name="Связанная ячейка 7" xfId="773"/>
    <cellStyle name="Связанная ячейка 8" xfId="774"/>
    <cellStyle name="Связанная ячейка 9" xfId="775"/>
    <cellStyle name="Стиль 1" xfId="157"/>
    <cellStyle name="Текст попередження 2" xfId="296"/>
    <cellStyle name="Текст пояснення 2" xfId="291"/>
    <cellStyle name="Текст предупреждения 10" xfId="776"/>
    <cellStyle name="Текст предупреждения 11" xfId="777"/>
    <cellStyle name="Текст предупреждения 12" xfId="778"/>
    <cellStyle name="Текст предупреждения 2" xfId="779"/>
    <cellStyle name="Текст предупреждения 2 2" xfId="780"/>
    <cellStyle name="Текст предупреждения 2 3" xfId="781"/>
    <cellStyle name="Текст предупреждения 3" xfId="782"/>
    <cellStyle name="Текст предупреждения 4" xfId="783"/>
    <cellStyle name="Текст предупреждения 5" xfId="784"/>
    <cellStyle name="Текст предупреждения 6" xfId="785"/>
    <cellStyle name="Текст предупреждения 7" xfId="786"/>
    <cellStyle name="Текст предупреждения 8" xfId="787"/>
    <cellStyle name="Текст предупреждения 9" xfId="788"/>
    <cellStyle name="УровеньСтолб_1_Template for MoF_01 14 2015 for MoF" xfId="809"/>
    <cellStyle name="УровеньСтрок_1_Template for MoF_01 14 2015 for MoF" xfId="810"/>
    <cellStyle name="Финансовый [0] 2" xfId="811"/>
    <cellStyle name="Финансовый 2" xfId="158"/>
    <cellStyle name="Фінансовий [0] 2" xfId="297"/>
    <cellStyle name="Фінансовий [0] 3" xfId="790"/>
    <cellStyle name="Фінансовий 2" xfId="299"/>
    <cellStyle name="Фінансовий 3" xfId="789"/>
    <cellStyle name="Фінансовий 4" xfId="804"/>
    <cellStyle name="Фінансовий 5" xfId="706"/>
    <cellStyle name="Фінансовий 6" xfId="705"/>
    <cellStyle name="Фінансовий 7" xfId="812"/>
    <cellStyle name="Хороший 10" xfId="791"/>
    <cellStyle name="Хороший 11" xfId="792"/>
    <cellStyle name="Хороший 12" xfId="793"/>
    <cellStyle name="Хороший 2" xfId="794"/>
    <cellStyle name="Хороший 2 2" xfId="795"/>
    <cellStyle name="Хороший 2 3" xfId="796"/>
    <cellStyle name="Хороший 3" xfId="797"/>
    <cellStyle name="Хороший 4" xfId="798"/>
    <cellStyle name="Хороший 5" xfId="799"/>
    <cellStyle name="Хороший 6" xfId="800"/>
    <cellStyle name="Хороший 7" xfId="801"/>
    <cellStyle name="Хороший 8" xfId="802"/>
    <cellStyle name="Хороший 9" xfId="803"/>
    <cellStyle name="Шапка" xfId="15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List" dx="19" fmlaLink="$A$1" fmlaRange="$A$3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</xdr:colOff>
          <xdr:row>0</xdr:row>
          <xdr:rowOff>22860</xdr:rowOff>
        </xdr:from>
        <xdr:to>
          <xdr:col>0</xdr:col>
          <xdr:colOff>579120</xdr:colOff>
          <xdr:row>1</xdr:row>
          <xdr:rowOff>121920</xdr:rowOff>
        </xdr:to>
        <xdr:sp macro="" textlink="">
          <xdr:nvSpPr>
            <xdr:cNvPr id="1032" name="List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swn01s\ICS$\576\576FSI_2008Q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CDIS%20Report%20Form%20ITT%20(Pilot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ocuments%20and%20Settings/tgaleza/Local%20Settings/Temporary%20Internet%20Files/OLK10B/Copy%20of%201931PI_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.bank.gov.ua\docs\Old\Inna\&#1055;&#1054;&#1055;&#1045;&#1056;_&#1044;&#1040;&#1053;\2010\03\&#1041;&#1077;&#1088;&#1077;&#1079;&#1077;&#1085;&#1100;\Old\&#1052;&#1086;&#1080;%20&#1076;&#1086;&#1082;&#1091;&#1084;&#1077;&#1085;&#1090;&#1099;\My%20eBooks\03_Robochi%20faily\2008\Cur%20Acc\09\Documents%20and%20Settings\CSONG\Local%20Settings\Temporary%20Internet%20Files\OLK3\BOPuk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ITT%20for%20CDI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.bank.gov.ua\docs\Old\Inna\&#1055;&#1054;&#1055;&#1045;&#1056;_&#1044;&#1040;&#1053;\2010\03\&#1041;&#1077;&#1088;&#1077;&#1079;&#1077;&#1085;&#1100;\Old\&#1052;&#1086;&#1080;%20&#1076;&#1086;&#1082;&#1091;&#1084;&#1077;&#1085;&#1090;&#1099;\My%20eBooks\03_Robochi%20faily\2008\Cur%20Acc\09\WINDOWS\TEMP\ukr2001%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.bank.gov.ua\docs\Old\Inna\&#1055;&#1054;&#1055;&#1045;&#1056;_&#1044;&#1040;&#1053;\2010\03\&#1041;&#1077;&#1088;&#1077;&#1079;&#1077;&#1085;&#1100;\Old\&#1052;&#1086;&#1080;%20&#1076;&#1086;&#1082;&#1091;&#1084;&#1077;&#1085;&#1090;&#1099;\My%20eBooks\03_Robochi%20faily\2008\Cur%20Acc\09\WINDOWS.98\TEMP\&#1043;&#1072;&#1083;&#1100;%20-%20&#1090;&#1072;&#1073;&#1083;.%20(17%20&#1096;&#1090;.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about_sta/divisions/stasi/STASIIMS/STASIDP/Documents/FA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na\share\My%20Documents\Ukraine\Reporting\ukrbopcmdec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PeriodicityInfo"/>
      <sheetName val="Table A"/>
      <sheetName val="Table A_TS"/>
      <sheetName val="Annex Tables A.1-A.3"/>
      <sheetName val="Annex Tables A.1-A.3_TS"/>
      <sheetName val="Annex Tables A.4-A.5"/>
      <sheetName val="Annex Tables A.4-A.5_TS"/>
      <sheetName val="Table B"/>
      <sheetName val="Table B(Suppl.)"/>
      <sheetName val="Guide References"/>
      <sheetName val="Master"/>
      <sheetName val="Deviations"/>
      <sheetName val="DevRanges"/>
      <sheetName val="InterAdjustments"/>
      <sheetName val="InterAdjustRanges"/>
      <sheetName val="SI1–Reg. Cap."/>
      <sheetName val="SI2–RWA"/>
      <sheetName val="SI3–NPL"/>
      <sheetName val="SI4–Res. Real Estate P"/>
      <sheetName val="SI5–Comm. Real Estate P"/>
      <sheetName val="Fin. Structure"/>
      <sheetName val="Table F1"/>
      <sheetName val="Table F2"/>
      <sheetName val="Table F3"/>
      <sheetName val="Table F4"/>
      <sheetName val="Table F5"/>
      <sheetName val="Table F6"/>
      <sheetName val="Table F7"/>
      <sheetName val="AdditionalInfo"/>
      <sheetName val="Validation Summary"/>
      <sheetName val="Report Form"/>
      <sheetName val="Control"/>
      <sheetName val="576FSI_2008Q4"/>
      <sheetName val="PRIV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">
          <cell r="C1" t="str">
            <v>Singapore</v>
          </cell>
        </row>
        <row r="5">
          <cell r="C5">
            <v>127</v>
          </cell>
        </row>
        <row r="8">
          <cell r="C8" t="str">
            <v>Q:4:2008</v>
          </cell>
        </row>
        <row r="17">
          <cell r="H17" t="str">
            <v>Lead Agency</v>
          </cell>
        </row>
        <row r="18">
          <cell r="H18" t="str">
            <v>Co-Lead Agency</v>
          </cell>
        </row>
        <row r="19">
          <cell r="H19" t="str">
            <v>Other Responsible Agency</v>
          </cell>
        </row>
        <row r="20">
          <cell r="J20" t="str">
            <v>Coordinator Name</v>
          </cell>
        </row>
        <row r="21">
          <cell r="J21" t="str">
            <v>Contact Person Name</v>
          </cell>
        </row>
        <row r="42">
          <cell r="V42" t="str">
            <v>Thousands</v>
          </cell>
        </row>
        <row r="43">
          <cell r="V43" t="str">
            <v>Millions</v>
          </cell>
        </row>
        <row r="44">
          <cell r="V44" t="str">
            <v>Billions</v>
          </cell>
        </row>
        <row r="45">
          <cell r="V45" t="str">
            <v>Trillions</v>
          </cell>
        </row>
        <row r="330">
          <cell r="BA330" t="str">
            <v xml:space="preserve"> </v>
          </cell>
        </row>
        <row r="331">
          <cell r="BA331" t="str">
            <v>AFGHANIS</v>
          </cell>
        </row>
        <row r="332">
          <cell r="BA332" t="str">
            <v>ALGERIAN DINARS</v>
          </cell>
        </row>
        <row r="333">
          <cell r="BA333" t="str">
            <v>ARGENTINE PESOS</v>
          </cell>
        </row>
        <row r="334">
          <cell r="BA334" t="str">
            <v>ARUBAN FLORINS</v>
          </cell>
        </row>
        <row r="335">
          <cell r="BA335" t="str">
            <v>AUSTRALIAN DOLLARS</v>
          </cell>
        </row>
        <row r="336">
          <cell r="BA336" t="str">
            <v>BAHAMIAN DOLLARS</v>
          </cell>
        </row>
        <row r="337">
          <cell r="BA337" t="str">
            <v>BAHRAIN DINARS</v>
          </cell>
        </row>
        <row r="338">
          <cell r="BA338" t="str">
            <v>BAHT</v>
          </cell>
        </row>
        <row r="339">
          <cell r="BA339" t="str">
            <v>BALBOAS</v>
          </cell>
        </row>
        <row r="340">
          <cell r="BA340" t="str">
            <v>BARBADOS DOLLARS</v>
          </cell>
        </row>
        <row r="341">
          <cell r="BA341" t="str">
            <v>BELARUSIAN RUBELS</v>
          </cell>
        </row>
        <row r="342">
          <cell r="BA342" t="str">
            <v>BELIZE DOLLARS</v>
          </cell>
        </row>
        <row r="343">
          <cell r="BA343" t="str">
            <v>BERMUDA DOLLARS</v>
          </cell>
        </row>
        <row r="344">
          <cell r="BA344" t="str">
            <v>BIRR</v>
          </cell>
        </row>
        <row r="345">
          <cell r="BA345" t="str">
            <v>BOLIVARES</v>
          </cell>
        </row>
        <row r="346">
          <cell r="BA346" t="str">
            <v>BOLIVIANOS</v>
          </cell>
        </row>
        <row r="347">
          <cell r="BA347" t="str">
            <v>BRUNEI DOLLARS</v>
          </cell>
        </row>
        <row r="348">
          <cell r="BA348" t="str">
            <v>BURUNDI FRANCS</v>
          </cell>
        </row>
        <row r="349">
          <cell r="BA349" t="str">
            <v>CANADIAN DOLLARS</v>
          </cell>
        </row>
        <row r="350">
          <cell r="BA350" t="str">
            <v>CAYMAN IS. DOLLARS</v>
          </cell>
        </row>
        <row r="351">
          <cell r="BA351" t="str">
            <v>CEDIS</v>
          </cell>
        </row>
        <row r="352">
          <cell r="BA352" t="str">
            <v>CFA FRANCS</v>
          </cell>
        </row>
        <row r="353">
          <cell r="BA353" t="str">
            <v>CFP FRANCS</v>
          </cell>
        </row>
        <row r="354">
          <cell r="BA354" t="str">
            <v>CHILEAN PESOS</v>
          </cell>
        </row>
        <row r="355">
          <cell r="BA355" t="str">
            <v>COLOMBIAN PESOS</v>
          </cell>
        </row>
        <row r="356">
          <cell r="BA356" t="str">
            <v>COLONES</v>
          </cell>
        </row>
        <row r="357">
          <cell r="BA357" t="str">
            <v>COMORIAN FRANCS</v>
          </cell>
        </row>
        <row r="358">
          <cell r="BA358" t="str">
            <v>CONGO FRANCS</v>
          </cell>
        </row>
        <row r="359">
          <cell r="BA359" t="str">
            <v>CONVERTIBLE MARKA</v>
          </cell>
        </row>
        <row r="360">
          <cell r="BA360" t="str">
            <v>CORDOBAS</v>
          </cell>
        </row>
        <row r="361">
          <cell r="BA361" t="str">
            <v>CUBAN PESOS</v>
          </cell>
        </row>
        <row r="362">
          <cell r="BA362" t="str">
            <v>CYPRUS POUNDS</v>
          </cell>
        </row>
        <row r="363">
          <cell r="BA363" t="str">
            <v>DALASIS</v>
          </cell>
        </row>
        <row r="364">
          <cell r="BA364" t="str">
            <v>DANISH KRONER</v>
          </cell>
        </row>
        <row r="365">
          <cell r="BA365" t="str">
            <v>DENARS</v>
          </cell>
        </row>
        <row r="366">
          <cell r="BA366" t="str">
            <v>DINARS</v>
          </cell>
        </row>
        <row r="367">
          <cell r="BA367" t="str">
            <v>DIRHAMS</v>
          </cell>
        </row>
        <row r="368">
          <cell r="BA368" t="str">
            <v>DJIBOUTI FRANCS</v>
          </cell>
        </row>
        <row r="369">
          <cell r="BA369" t="str">
            <v>DOBRAS</v>
          </cell>
        </row>
        <row r="370">
          <cell r="BA370" t="str">
            <v>DOMINICAN PESOS</v>
          </cell>
        </row>
        <row r="371">
          <cell r="BA371" t="str">
            <v>DONG</v>
          </cell>
        </row>
        <row r="372">
          <cell r="BA372" t="str">
            <v>DRAMS</v>
          </cell>
        </row>
        <row r="373">
          <cell r="BA373" t="str">
            <v>E.CARIBBEAN DOLLARS</v>
          </cell>
        </row>
        <row r="374">
          <cell r="BA374" t="str">
            <v>EGYPTIAN POUNDS</v>
          </cell>
        </row>
        <row r="375">
          <cell r="BA375" t="str">
            <v>EMALANGENI</v>
          </cell>
        </row>
        <row r="376">
          <cell r="BA376" t="str">
            <v>ESCUDOS</v>
          </cell>
        </row>
        <row r="377">
          <cell r="BA377" t="str">
            <v>EUROS</v>
          </cell>
        </row>
        <row r="378">
          <cell r="BA378" t="str">
            <v>FALKLAND IS. POUNDS</v>
          </cell>
        </row>
        <row r="379">
          <cell r="BA379" t="str">
            <v>FIJI DOLLARS</v>
          </cell>
        </row>
        <row r="380">
          <cell r="BA380" t="str">
            <v>FORINT</v>
          </cell>
        </row>
        <row r="381">
          <cell r="BA381" t="str">
            <v>FR. FRANCS/SP. PESETAS</v>
          </cell>
        </row>
        <row r="382">
          <cell r="BA382" t="str">
            <v>FRENCH FRANCS</v>
          </cell>
        </row>
        <row r="383">
          <cell r="BA383" t="str">
            <v>GIBRALTAR POUNDS</v>
          </cell>
        </row>
        <row r="384">
          <cell r="BA384" t="str">
            <v>GOURDES</v>
          </cell>
        </row>
        <row r="385">
          <cell r="BA385" t="str">
            <v>GUARANIES</v>
          </cell>
        </row>
        <row r="386">
          <cell r="BA386" t="str">
            <v>GUILDERS</v>
          </cell>
        </row>
        <row r="387">
          <cell r="BA387" t="str">
            <v>GUINEAN FRANCS</v>
          </cell>
        </row>
        <row r="388">
          <cell r="BA388" t="str">
            <v>GUYANA DOLLARS</v>
          </cell>
        </row>
        <row r="389">
          <cell r="BA389" t="str">
            <v>HONG KONG DOLLARS</v>
          </cell>
        </row>
        <row r="390">
          <cell r="BA390" t="str">
            <v>HRYVNIAS</v>
          </cell>
        </row>
        <row r="391">
          <cell r="BA391" t="str">
            <v>INDIAN RUPEES</v>
          </cell>
        </row>
        <row r="392">
          <cell r="BA392" t="str">
            <v>JAMAICA DOLLARS</v>
          </cell>
        </row>
        <row r="393">
          <cell r="BA393" t="str">
            <v>JORDANIAN DINARS</v>
          </cell>
        </row>
        <row r="394">
          <cell r="BA394" t="str">
            <v>KENYA SHILLINGS</v>
          </cell>
        </row>
        <row r="395">
          <cell r="BA395" t="str">
            <v>KINA</v>
          </cell>
        </row>
        <row r="396">
          <cell r="BA396" t="str">
            <v>KIP</v>
          </cell>
        </row>
        <row r="397">
          <cell r="BA397" t="str">
            <v>KORUNY</v>
          </cell>
        </row>
        <row r="398">
          <cell r="BA398" t="str">
            <v>KRONER</v>
          </cell>
        </row>
        <row r="399">
          <cell r="BA399" t="str">
            <v>KRONUR</v>
          </cell>
        </row>
        <row r="400">
          <cell r="BA400" t="str">
            <v>KROONI</v>
          </cell>
        </row>
        <row r="401">
          <cell r="BA401" t="str">
            <v>KUNAS</v>
          </cell>
        </row>
        <row r="402">
          <cell r="BA402" t="str">
            <v>KUWAITI DINARS</v>
          </cell>
        </row>
        <row r="403">
          <cell r="BA403" t="str">
            <v>KWACHA</v>
          </cell>
        </row>
        <row r="404">
          <cell r="BA404" t="str">
            <v>KWANZAS</v>
          </cell>
        </row>
        <row r="405">
          <cell r="BA405" t="str">
            <v>KYATS</v>
          </cell>
        </row>
        <row r="406">
          <cell r="BA406" t="str">
            <v>LARI</v>
          </cell>
        </row>
        <row r="407">
          <cell r="BA407" t="str">
            <v>LATS</v>
          </cell>
        </row>
        <row r="408">
          <cell r="BA408" t="str">
            <v>LEBANESE POUNDS</v>
          </cell>
        </row>
        <row r="409">
          <cell r="BA409" t="str">
            <v>LEI</v>
          </cell>
        </row>
        <row r="410">
          <cell r="BA410" t="str">
            <v>LEKS</v>
          </cell>
        </row>
        <row r="411">
          <cell r="BA411" t="str">
            <v>LEMPIRAS</v>
          </cell>
        </row>
        <row r="412">
          <cell r="BA412" t="str">
            <v>LEONES</v>
          </cell>
        </row>
        <row r="413">
          <cell r="BA413" t="str">
            <v>LEVA</v>
          </cell>
        </row>
        <row r="414">
          <cell r="BA414" t="str">
            <v>LIBERIAN DOLLARS</v>
          </cell>
        </row>
        <row r="415">
          <cell r="BA415" t="str">
            <v>LIBYAN DINARS</v>
          </cell>
        </row>
        <row r="416">
          <cell r="BA416" t="str">
            <v>LITAI</v>
          </cell>
        </row>
        <row r="417">
          <cell r="BA417" t="str">
            <v>MALAGASY ARIARY</v>
          </cell>
        </row>
        <row r="418">
          <cell r="BA418" t="str">
            <v>MALOTI</v>
          </cell>
        </row>
        <row r="419">
          <cell r="BA419" t="str">
            <v>MALTESE LIRI</v>
          </cell>
        </row>
        <row r="420">
          <cell r="BA420" t="str">
            <v>MANAT</v>
          </cell>
        </row>
        <row r="421">
          <cell r="BA421" t="str">
            <v>MAURITIAN RUPEES</v>
          </cell>
        </row>
        <row r="422">
          <cell r="BA422" t="str">
            <v>METICAIS</v>
          </cell>
        </row>
        <row r="423">
          <cell r="BA423" t="str">
            <v>MEXICAN PESOS</v>
          </cell>
        </row>
        <row r="424">
          <cell r="BA424" t="str">
            <v>NAIRA</v>
          </cell>
        </row>
        <row r="425">
          <cell r="BA425" t="str">
            <v>NAKFA</v>
          </cell>
        </row>
        <row r="426">
          <cell r="BA426" t="str">
            <v>NAMIBIA DOLLARS</v>
          </cell>
        </row>
        <row r="427">
          <cell r="BA427" t="str">
            <v>NEPALESE RUPEES</v>
          </cell>
        </row>
        <row r="428">
          <cell r="BA428" t="str">
            <v>NEW LIRAS</v>
          </cell>
        </row>
        <row r="429">
          <cell r="BA429" t="str">
            <v>NEW SHEQALIM</v>
          </cell>
        </row>
        <row r="430">
          <cell r="BA430" t="str">
            <v>NEW TAIWAN DOLLARS</v>
          </cell>
        </row>
        <row r="431">
          <cell r="BA431" t="str">
            <v>NEW ZEALAND DOLLARS</v>
          </cell>
        </row>
        <row r="432">
          <cell r="BA432" t="str">
            <v>NGULTRUM</v>
          </cell>
        </row>
        <row r="433">
          <cell r="BA433" t="str">
            <v>NORWEGIAN KRONER</v>
          </cell>
        </row>
        <row r="434">
          <cell r="BA434" t="str">
            <v>NUEVOS SOLES</v>
          </cell>
        </row>
        <row r="435">
          <cell r="BA435" t="str">
            <v>OUGUIYAS</v>
          </cell>
        </row>
        <row r="436">
          <cell r="BA436" t="str">
            <v>PA'ANGA</v>
          </cell>
        </row>
        <row r="437">
          <cell r="BA437" t="str">
            <v>PAKISTAN RUPEES</v>
          </cell>
        </row>
        <row r="438">
          <cell r="BA438" t="str">
            <v>PATACAS</v>
          </cell>
        </row>
        <row r="439">
          <cell r="BA439" t="str">
            <v>PHILIPPINE PESOS</v>
          </cell>
        </row>
        <row r="440">
          <cell r="BA440" t="str">
            <v>POUNDS STERLING</v>
          </cell>
        </row>
        <row r="441">
          <cell r="BA441" t="str">
            <v>PULA</v>
          </cell>
        </row>
        <row r="442">
          <cell r="BA442" t="str">
            <v>QATAR RIYALS</v>
          </cell>
        </row>
        <row r="443">
          <cell r="BA443" t="str">
            <v>QUETZALES</v>
          </cell>
        </row>
        <row r="444">
          <cell r="BA444" t="str">
            <v>RAND</v>
          </cell>
        </row>
        <row r="445">
          <cell r="BA445" t="str">
            <v>REAIS</v>
          </cell>
        </row>
        <row r="446">
          <cell r="BA446" t="str">
            <v>RIALS</v>
          </cell>
        </row>
        <row r="447">
          <cell r="BA447" t="str">
            <v>RIALS OMANI</v>
          </cell>
        </row>
        <row r="448">
          <cell r="BA448" t="str">
            <v>RIEL</v>
          </cell>
        </row>
        <row r="449">
          <cell r="BA449" t="str">
            <v>RINGGIT</v>
          </cell>
        </row>
        <row r="450">
          <cell r="BA450" t="str">
            <v>RUFIYAA</v>
          </cell>
        </row>
        <row r="451">
          <cell r="BA451" t="str">
            <v>RUPIAH</v>
          </cell>
        </row>
        <row r="452">
          <cell r="BA452" t="str">
            <v>RUSSIAN RUBLES</v>
          </cell>
        </row>
        <row r="453">
          <cell r="BA453" t="str">
            <v>RWANDA FRANCS</v>
          </cell>
        </row>
        <row r="454">
          <cell r="BA454" t="str">
            <v>SAUDI ARABIAN RIYALS</v>
          </cell>
        </row>
        <row r="455">
          <cell r="BA455" t="str">
            <v>SERBIAN DINARS</v>
          </cell>
        </row>
        <row r="456">
          <cell r="BA456" t="str">
            <v>SEYCHELLES RUPEES</v>
          </cell>
        </row>
        <row r="457">
          <cell r="BA457" t="str">
            <v>SINGAPORE DOLLARS</v>
          </cell>
        </row>
        <row r="458">
          <cell r="BA458" t="str">
            <v>SOLOMON ISL DOLLARS</v>
          </cell>
        </row>
        <row r="459">
          <cell r="BA459" t="str">
            <v>SOMALI SHILLINGS</v>
          </cell>
        </row>
        <row r="460">
          <cell r="BA460" t="str">
            <v>SOMS</v>
          </cell>
        </row>
        <row r="461">
          <cell r="BA461" t="str">
            <v>SRI LANKA RUPEES</v>
          </cell>
        </row>
        <row r="462">
          <cell r="BA462" t="str">
            <v>SUDANESE DINARS</v>
          </cell>
        </row>
        <row r="463">
          <cell r="BA463" t="str">
            <v>SUM</v>
          </cell>
        </row>
        <row r="464">
          <cell r="BA464" t="str">
            <v>SURINAME DOLLAR</v>
          </cell>
        </row>
        <row r="465">
          <cell r="BA465" t="str">
            <v>SWEDISH KRONOR</v>
          </cell>
        </row>
        <row r="466">
          <cell r="BA466" t="str">
            <v>SWISS FRANCS</v>
          </cell>
        </row>
        <row r="467">
          <cell r="BA467" t="str">
            <v>SYRIAN POUNDS</v>
          </cell>
        </row>
        <row r="468">
          <cell r="BA468" t="str">
            <v>TAJIK SOMONI</v>
          </cell>
        </row>
        <row r="469">
          <cell r="BA469" t="str">
            <v>TAKA</v>
          </cell>
        </row>
        <row r="470">
          <cell r="BA470" t="str">
            <v>TALA</v>
          </cell>
        </row>
        <row r="471">
          <cell r="BA471" t="str">
            <v>TANZANIA SHILLINGS</v>
          </cell>
        </row>
        <row r="472">
          <cell r="BA472" t="str">
            <v>TENGE</v>
          </cell>
        </row>
        <row r="473">
          <cell r="BA473" t="str">
            <v>TOGROGS</v>
          </cell>
        </row>
        <row r="474">
          <cell r="BA474" t="str">
            <v>TOLARS</v>
          </cell>
        </row>
        <row r="475">
          <cell r="BA475" t="str">
            <v>TT DOLLARS</v>
          </cell>
        </row>
        <row r="476">
          <cell r="BA476" t="str">
            <v>TUNISIAN DINARS</v>
          </cell>
        </row>
        <row r="477">
          <cell r="BA477" t="str">
            <v>U.S. DOLLARS</v>
          </cell>
        </row>
        <row r="478">
          <cell r="BA478" t="str">
            <v>UGANDA SHILLINGS</v>
          </cell>
        </row>
        <row r="479">
          <cell r="BA479" t="str">
            <v>URUGUAYAN PESOS</v>
          </cell>
        </row>
        <row r="480">
          <cell r="BA480" t="str">
            <v>VATU</v>
          </cell>
        </row>
        <row r="481">
          <cell r="BA481" t="str">
            <v>WON</v>
          </cell>
        </row>
        <row r="482">
          <cell r="BA482" t="str">
            <v>YEMENI RIAL</v>
          </cell>
        </row>
        <row r="483">
          <cell r="BA483" t="str">
            <v>YEN</v>
          </cell>
        </row>
        <row r="484">
          <cell r="BA484" t="str">
            <v>YUAN</v>
          </cell>
        </row>
        <row r="485">
          <cell r="BA485" t="str">
            <v>ZAMBIAN KWACHA</v>
          </cell>
        </row>
        <row r="486">
          <cell r="BA486" t="str">
            <v>ZIMBABWE DOLLARS</v>
          </cell>
        </row>
        <row r="487">
          <cell r="BA487" t="str">
            <v>ZLOTYS</v>
          </cell>
        </row>
      </sheetData>
      <sheetData sheetId="35" refreshError="1"/>
      <sheetData sheetId="3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BUControlSheet"/>
      <sheetName val="Control"/>
      <sheetName val="Coverpage"/>
      <sheetName val="Inward-DL"/>
      <sheetName val="Inward"/>
      <sheetName val="Inward_TS"/>
      <sheetName val="Outward-DL"/>
      <sheetName val="Outward"/>
      <sheetName val="Outward_TS"/>
      <sheetName val="ValidationSheet"/>
      <sheetName val="Links"/>
    </sheetNames>
    <sheetDataSet>
      <sheetData sheetId="0"/>
      <sheetData sheetId="1"/>
      <sheetData sheetId="2">
        <row r="16">
          <cell r="A16" t="str">
            <v>Yes</v>
          </cell>
        </row>
        <row r="17">
          <cell r="A17" t="str">
            <v>No</v>
          </cell>
        </row>
        <row r="19">
          <cell r="A19" t="str">
            <v>Yes</v>
          </cell>
        </row>
        <row r="20">
          <cell r="A20" t="str">
            <v>No</v>
          </cell>
        </row>
        <row r="21">
          <cell r="A21" t="str">
            <v>Yes</v>
          </cell>
        </row>
        <row r="22">
          <cell r="A22" t="str">
            <v>No</v>
          </cell>
        </row>
        <row r="35">
          <cell r="J35" t="str">
            <v>Yes</v>
          </cell>
        </row>
        <row r="36">
          <cell r="J36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structions"/>
      <sheetName val="Index Page"/>
      <sheetName val="IndexSS"/>
      <sheetName val="Assets Mandated"/>
      <sheetName val="Assets MandatedSS"/>
      <sheetName val="Breakdown by Currency (Assets)"/>
      <sheetName val="CurrencySS"/>
      <sheetName val="Breakdown by Sector (Assets)"/>
      <sheetName val="AssetsSS"/>
      <sheetName val="Breakdown by Sector (Equity)"/>
      <sheetName val="EquitySS"/>
      <sheetName val="Breakdown by Sector (Debt Sec.)"/>
      <sheetName val="Debt SecSS"/>
      <sheetName val="Breakdown by Sector (L-T Debt)"/>
      <sheetName val="L-T DebtSS"/>
      <sheetName val="Breakdown by Sector (S-T Debt)"/>
      <sheetName val="S-T DebtSS"/>
      <sheetName val="Liabilities Breakdown"/>
      <sheetName val="Liabilities BreakdownSS"/>
      <sheetName val="Report Form"/>
      <sheetName val="Control"/>
      <sheetName val="Input 1- Basic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Australia</v>
          </cell>
        </row>
        <row r="3">
          <cell r="C3">
            <v>2008</v>
          </cell>
        </row>
        <row r="17">
          <cell r="F17" t="str">
            <v>National currency</v>
          </cell>
        </row>
        <row r="18">
          <cell r="F18" t="str">
            <v>Units</v>
          </cell>
        </row>
      </sheetData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/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ating  Data Report Forms"/>
      <sheetName val="BUControlSheet"/>
      <sheetName val="Control"/>
      <sheetName val="ValidationSheet"/>
      <sheetName val="Coverpage"/>
      <sheetName val="Inward"/>
      <sheetName val="Temp 1A"/>
      <sheetName val="Temp 1B"/>
      <sheetName val="Temp 1C"/>
      <sheetName val="Temp 1D"/>
      <sheetName val="Inward_TS"/>
      <sheetName val="Outward"/>
      <sheetName val="Temp1  (Inward) ver 2"/>
      <sheetName val="Temp 2 (Outward) ver 2"/>
      <sheetName val="Outward_TS"/>
      <sheetName val="Temp 3 (Metadata)"/>
      <sheetName val="Temp 4"/>
      <sheetName val="Sheet2"/>
      <sheetName val="Sheet4"/>
      <sheetName val="Sheet1"/>
      <sheetName val="Довідники"/>
    </sheetNames>
    <sheetDataSet>
      <sheetData sheetId="0"/>
      <sheetData sheetId="1"/>
      <sheetData sheetId="2">
        <row r="19">
          <cell r="A19" t="str">
            <v>Yes</v>
          </cell>
        </row>
        <row r="20">
          <cell r="A20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"/>
      <sheetName val="CoverPage"/>
      <sheetName val="FASurvey"/>
      <sheetName val="Instructions"/>
      <sheetName val="FASurvey-DL"/>
      <sheetName val="NOTES"/>
      <sheetName val="BUControlSheet"/>
      <sheetName val="Control"/>
      <sheetName val="Report Form"/>
      <sheetName val="ValidationSheet"/>
      <sheetName val="1460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3">
          <cell r="B13" t="str">
            <v>Country Name</v>
          </cell>
        </row>
      </sheetData>
      <sheetData sheetId="8"/>
      <sheetData sheetId="9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  <sheetName val="експ_посл_кв"/>
      <sheetName val="C"/>
    </sheetNames>
    <sheetDataSet>
      <sheetData sheetId="0">
        <row r="7">
          <cell r="A7" t="str">
            <v>zDollarGDP</v>
          </cell>
        </row>
      </sheetData>
      <sheetData sheetId="1">
        <row r="17">
          <cell r="A17" t="str">
            <v>zReserves</v>
          </cell>
        </row>
      </sheetData>
      <sheetData sheetId="2">
        <row r="7">
          <cell r="A7" t="str">
            <v>zDollarGDP</v>
          </cell>
        </row>
      </sheetData>
      <sheetData sheetId="3" refreshError="1">
        <row r="7">
          <cell r="A7" t="str">
            <v>zDollarGDP</v>
          </cell>
          <cell r="B7" t="str">
            <v xml:space="preserve">  In billions of U.S. dollars</v>
          </cell>
          <cell r="C7">
            <v>103</v>
          </cell>
          <cell r="D7">
            <v>169.77011494252872</v>
          </cell>
          <cell r="E7">
            <v>18.768726984303285</v>
          </cell>
          <cell r="F7">
            <v>32.722850720418613</v>
          </cell>
          <cell r="G7">
            <v>25.868557052030997</v>
          </cell>
          <cell r="H7">
            <v>34.445670628183365</v>
          </cell>
          <cell r="I7">
            <v>43.328231871689347</v>
          </cell>
          <cell r="J7">
            <v>49.675842621189744</v>
          </cell>
          <cell r="K7">
            <v>41.827558092132087</v>
          </cell>
          <cell r="L7">
            <v>30.766214908034854</v>
          </cell>
          <cell r="M7">
            <v>30.350950987564008</v>
          </cell>
          <cell r="N7">
            <v>32.070984625449789</v>
          </cell>
          <cell r="O7">
            <v>35.766139550363611</v>
          </cell>
          <cell r="P7">
            <v>38.480886498511843</v>
          </cell>
          <cell r="Q7">
            <v>41.268041668434648</v>
          </cell>
          <cell r="R7">
            <v>44.193801680762952</v>
          </cell>
          <cell r="S7">
            <v>46.403491764801103</v>
          </cell>
          <cell r="T7">
            <v>49.698139680101988</v>
          </cell>
          <cell r="U7">
            <v>53.226707597389236</v>
          </cell>
          <cell r="V7">
            <v>57.005803836803871</v>
          </cell>
          <cell r="W7">
            <v>61.053215909216938</v>
          </cell>
          <cell r="X7">
            <v>2.3639774859287055</v>
          </cell>
          <cell r="Y7">
            <v>5.25</v>
          </cell>
          <cell r="Z7">
            <v>6.1338289962825279</v>
          </cell>
          <cell r="AA7">
            <v>5.0209205020920509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10068.38987614432</v>
          </cell>
          <cell r="AS7">
            <v>11372.432432432432</v>
          </cell>
          <cell r="AT7">
            <v>13437.56727664155</v>
          </cell>
          <cell r="AU7">
            <v>14761.424017003188</v>
          </cell>
          <cell r="AV7">
            <v>10667.51398068124</v>
          </cell>
          <cell r="AW7">
            <v>11434.146341463416</v>
          </cell>
          <cell r="AX7">
            <v>12432</v>
          </cell>
          <cell r="AY7">
            <v>8383.265067290813</v>
          </cell>
          <cell r="AZ7">
            <v>7064.5885987082283</v>
          </cell>
          <cell r="BA7">
            <v>7644.0720995176443</v>
          </cell>
          <cell r="BB7">
            <v>8359.8026020637062</v>
          </cell>
          <cell r="BC7">
            <v>7268.5438117251515</v>
          </cell>
          <cell r="BD7">
            <v>5956.9912152269399</v>
          </cell>
          <cell r="BE7">
            <v>7243.8664453052943</v>
          </cell>
          <cell r="BF7">
            <v>9221.5480786909357</v>
          </cell>
          <cell r="BG7">
            <v>7928.0821917808216</v>
          </cell>
        </row>
        <row r="24">
          <cell r="A24" t="str">
            <v>zSDReRate</v>
          </cell>
          <cell r="B24" t="str">
            <v xml:space="preserve">  SDR/US$ [IFS, for 2000 const. from Sept.]</v>
          </cell>
          <cell r="C24">
            <v>1.3574999999999999</v>
          </cell>
          <cell r="D24">
            <v>1.3687499999999999</v>
          </cell>
          <cell r="E24">
            <v>1.4085000000000001</v>
          </cell>
          <cell r="F24">
            <v>1.39625</v>
          </cell>
          <cell r="G24">
            <v>1.4285000000000001</v>
          </cell>
          <cell r="H24">
            <v>1.51725</v>
          </cell>
          <cell r="I24">
            <v>1.4518500000000001</v>
          </cell>
          <cell r="J24">
            <v>1.3761133333333333</v>
          </cell>
          <cell r="K24">
            <v>1.3568091666666666</v>
          </cell>
          <cell r="L24">
            <v>1.3674483333333336</v>
          </cell>
          <cell r="M24">
            <v>1.3205983333333335</v>
          </cell>
          <cell r="N24">
            <v>1.3</v>
          </cell>
          <cell r="O24">
            <v>1.3</v>
          </cell>
          <cell r="P24">
            <v>1.3</v>
          </cell>
          <cell r="Q24">
            <v>1.3</v>
          </cell>
          <cell r="R24">
            <v>1.3</v>
          </cell>
          <cell r="S24">
            <v>1.3</v>
          </cell>
          <cell r="T24">
            <v>1.3</v>
          </cell>
          <cell r="U24">
            <v>1.3</v>
          </cell>
          <cell r="V24">
            <v>1.3</v>
          </cell>
          <cell r="W24">
            <v>1.3</v>
          </cell>
          <cell r="X24">
            <v>1.3879999999999999</v>
          </cell>
          <cell r="Y24">
            <v>1.39</v>
          </cell>
          <cell r="Z24">
            <v>1.4530000000000001</v>
          </cell>
          <cell r="AA24">
            <v>1.403</v>
          </cell>
          <cell r="AB24">
            <v>1.3759999999999999</v>
          </cell>
          <cell r="AC24">
            <v>1.413</v>
          </cell>
          <cell r="AD24">
            <v>1.403</v>
          </cell>
          <cell r="AE24">
            <v>1.393</v>
          </cell>
          <cell r="AF24">
            <v>1.3879999999999999</v>
          </cell>
          <cell r="AG24">
            <v>1.4159999999999999</v>
          </cell>
          <cell r="AH24">
            <v>1.4550000000000001</v>
          </cell>
          <cell r="AI24">
            <v>1.4550000000000001</v>
          </cell>
          <cell r="AJ24">
            <v>1.4931000000000001</v>
          </cell>
          <cell r="AK24">
            <v>1.5660000000000001</v>
          </cell>
          <cell r="AL24">
            <v>1.5170999999999999</v>
          </cell>
          <cell r="AM24">
            <v>1.4927999999999999</v>
          </cell>
          <cell r="AN24">
            <v>1.4653</v>
          </cell>
          <cell r="AO24">
            <v>1.4460999999999999</v>
          </cell>
          <cell r="AP24">
            <v>1.452</v>
          </cell>
          <cell r="AQ24">
            <v>1.444</v>
          </cell>
          <cell r="AR24">
            <v>1.3919999999999999</v>
          </cell>
          <cell r="AS24">
            <v>1.3759999999999999</v>
          </cell>
          <cell r="AT24">
            <v>1.3759999999999999</v>
          </cell>
          <cell r="AU24">
            <v>1.3759999999999999</v>
          </cell>
          <cell r="AV24">
            <v>1.3740000000000001</v>
          </cell>
          <cell r="AW24">
            <v>1.3740000000000001</v>
          </cell>
          <cell r="AX24">
            <v>1.3740000000000001</v>
          </cell>
          <cell r="AY24">
            <v>1.4067700000000001</v>
          </cell>
          <cell r="AZ24">
            <v>1.3819999999999999</v>
          </cell>
          <cell r="BA24">
            <v>1.3480000000000001</v>
          </cell>
          <cell r="BB24">
            <v>1.359</v>
          </cell>
          <cell r="BC24">
            <v>1.383</v>
          </cell>
        </row>
      </sheetData>
      <sheetData sheetId="4"/>
      <sheetData sheetId="5"/>
      <sheetData sheetId="6"/>
      <sheetData sheetId="7" refreshError="1">
        <row r="17">
          <cell r="A17" t="str">
            <v>zReserves</v>
          </cell>
          <cell r="B17" t="str">
            <v xml:space="preserve">    Gross usable reserves from 1998 on</v>
          </cell>
          <cell r="C17">
            <v>0</v>
          </cell>
          <cell r="D17">
            <v>0</v>
          </cell>
          <cell r="E17">
            <v>9.6000000000000002E-2</v>
          </cell>
          <cell r="F17">
            <v>0.13300000000000001</v>
          </cell>
          <cell r="G17">
            <v>0.64600000000000002</v>
          </cell>
          <cell r="H17">
            <v>1.1339999999999999</v>
          </cell>
          <cell r="I17">
            <v>1.994</v>
          </cell>
          <cell r="J17">
            <v>2.375</v>
          </cell>
          <cell r="K17">
            <v>0.78200000000000003</v>
          </cell>
          <cell r="L17">
            <v>1.0900000000000001</v>
          </cell>
          <cell r="M17">
            <v>1.016</v>
          </cell>
          <cell r="N17">
            <v>1.56</v>
          </cell>
          <cell r="O17">
            <v>2.5430000000000001</v>
          </cell>
          <cell r="P17">
            <v>3.0957930000000005</v>
          </cell>
          <cell r="Q17">
            <v>3.7418343030000005</v>
          </cell>
          <cell r="R17">
            <v>4.5037445385130006</v>
          </cell>
          <cell r="S17">
            <v>5.3197504007474237</v>
          </cell>
          <cell r="T17">
            <v>6.1936926792004909</v>
          </cell>
          <cell r="U17">
            <v>7.1296848594237261</v>
          </cell>
          <cell r="V17">
            <v>8.1321324844428116</v>
          </cell>
          <cell r="W17">
            <v>9.2057538908382526</v>
          </cell>
          <cell r="AZ17">
            <v>0.68700000000000006</v>
          </cell>
          <cell r="BA17">
            <v>0.98699999999999999</v>
          </cell>
          <cell r="BB17">
            <v>1.35</v>
          </cell>
          <cell r="BC17">
            <v>1.0900000000000001</v>
          </cell>
          <cell r="BD17">
            <v>1.0740000000000001</v>
          </cell>
          <cell r="BE17">
            <v>0.93899999999999995</v>
          </cell>
          <cell r="BF17">
            <v>0.98599999999999999</v>
          </cell>
          <cell r="BG17">
            <v>1.016</v>
          </cell>
          <cell r="BH17">
            <v>1.028</v>
          </cell>
          <cell r="BI17">
            <v>1.159</v>
          </cell>
          <cell r="BJ17">
            <v>1.2010000000000001</v>
          </cell>
          <cell r="BK17">
            <v>1.56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file:///C:\DSZ\UsersNBU\007650\Downloads\ZB_ShTRM_31_03_19_BPM6_Q_Ukr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C7"/>
  <sheetViews>
    <sheetView tabSelected="1" zoomScaleNormal="100" zoomScaleSheetLayoutView="100" workbookViewId="0">
      <selection activeCell="D3" sqref="D3"/>
    </sheetView>
  </sheetViews>
  <sheetFormatPr defaultColWidth="8.88671875" defaultRowHeight="13.8"/>
  <cols>
    <col min="1" max="1" width="8.88671875" style="91"/>
    <col min="2" max="2" width="5.44140625" style="91" customWidth="1"/>
    <col min="3" max="3" width="95.5546875" style="94" customWidth="1"/>
    <col min="4" max="16384" width="8.88671875" style="91"/>
  </cols>
  <sheetData>
    <row r="1" spans="1:3">
      <c r="A1" s="79">
        <v>1</v>
      </c>
      <c r="B1" s="79"/>
      <c r="C1" s="95" t="str">
        <f>IF('1'!$A$1=1,"1. Короткостроковий зовнішній борг України за залишковим терміном погашення (за методологією МВФ, КПБ 6)","1.Gross External Debt Position: Short-Term Remaining Maturity  (IMF Methodology, BPM 6)")</f>
        <v>1. Короткостроковий зовнішній борг України за залишковим терміном погашення (за методологією МВФ, КПБ 6)</v>
      </c>
    </row>
    <row r="2" spans="1:3">
      <c r="A2" s="79"/>
      <c r="B2" s="79"/>
      <c r="C2" s="96"/>
    </row>
    <row r="3" spans="1:3">
      <c r="A3" s="92" t="s">
        <v>0</v>
      </c>
      <c r="B3" s="92"/>
      <c r="C3" s="188" t="str">
        <f>IF('1'!$A$1=1,"1.1  Короткостроковий зовнішній борг України за залишковим терміном погашення за секторами економіки","1.1 Gross External Debt Position: Short-Term Remaining Maturity   (by sectors)")</f>
        <v>1.1  Короткостроковий зовнішній борг України за залишковим терміном погашення за секторами економіки</v>
      </c>
    </row>
    <row r="4" spans="1:3">
      <c r="A4" s="93" t="s">
        <v>1</v>
      </c>
      <c r="B4" s="93"/>
      <c r="C4" s="188" t="str">
        <f>IF('1'!$A$1=1,"1.2 Короткостроковий зовнішній борг України за залишковим терміном погашення за інструментами","1.2 Gross External Debt Position: Short-Term Remaining Maturity   (by financial instruments)")</f>
        <v>1.2 Короткостроковий зовнішній борг України за залишковим терміном погашення за інструментами</v>
      </c>
    </row>
    <row r="5" spans="1:3">
      <c r="C5" s="188" t="str">
        <f>IF('1'!$A$1=1,"1.3 Зовнішній борг України  та  відсотки за основною сумою, що мають бути погашені вподовж 12 місяців за секторами","1.3 Gross External Debt Position: Principal and Interest Payments Due in One Year or Less - by Sector")</f>
        <v>1.3 Зовнішній борг України  та  відсотки за основною сумою, що мають бути погашені вподовж 12 місяців за секторами</v>
      </c>
    </row>
    <row r="7" spans="1:3">
      <c r="C7" s="174"/>
    </row>
  </sheetData>
  <hyperlinks>
    <hyperlink ref="C3" location="'1.1'!A1" display="'1.1'!A1"/>
    <hyperlink ref="C4" location="'1.2'!A1" display="'1.2'!A1"/>
    <hyperlink ref="C5" location="'1.3'!A1" display="'1.3'!A1"/>
  </hyperlinks>
  <pageMargins left="0.35433070866141736" right="0.15748031496062992" top="0.74803149606299213" bottom="0.74803149606299213" header="0.31496062992125984" footer="0.31496062992125984"/>
  <pageSetup paperSize="9" fitToHeight="0" orientation="portrait" r:id="rId1"/>
  <headerFooter>
    <oddHeader>&amp;RНаціональний банк України</oddHeader>
    <oddFooter>&amp;LДепартамент статистики та звітності, Управління статистики зовнішнього сектору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List Box 8">
              <controlPr defaultSize="0" autoLine="0" autoPict="0">
                <anchor moveWithCells="1">
                  <from>
                    <xdr:col>0</xdr:col>
                    <xdr:colOff>7620</xdr:colOff>
                    <xdr:row>0</xdr:row>
                    <xdr:rowOff>22860</xdr:rowOff>
                  </from>
                  <to>
                    <xdr:col>0</xdr:col>
                    <xdr:colOff>579120</xdr:colOff>
                    <xdr:row>1</xdr:row>
                    <xdr:rowOff>121920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63"/>
  <sheetViews>
    <sheetView zoomScale="80" zoomScaleNormal="80" zoomScaleSheetLayoutView="100" workbookViewId="0">
      <pane xSplit="3" ySplit="8" topLeftCell="W36" activePane="bottomRight" state="frozen"/>
      <selection activeCell="C14" sqref="C14"/>
      <selection pane="topRight" activeCell="C14" sqref="C14"/>
      <selection pane="bottomLeft" activeCell="C14" sqref="C14"/>
      <selection pane="bottomRight" activeCell="A3" sqref="A3:O3"/>
    </sheetView>
  </sheetViews>
  <sheetFormatPr defaultColWidth="8.88671875" defaultRowHeight="13.8" outlineLevelCol="1"/>
  <cols>
    <col min="1" max="1" width="49.33203125" style="1" customWidth="1"/>
    <col min="2" max="2" width="72.109375" style="2" hidden="1" customWidth="1" outlineLevel="1"/>
    <col min="3" max="3" width="57.6640625" style="2" hidden="1" customWidth="1" outlineLevel="1"/>
    <col min="4" max="4" width="8.88671875" style="1" customWidth="1" collapsed="1"/>
    <col min="5" max="7" width="8.88671875" style="1" customWidth="1"/>
    <col min="8" max="37" width="7.109375" style="1" customWidth="1"/>
    <col min="38" max="39" width="8.88671875" style="1" customWidth="1"/>
    <col min="40" max="41" width="7.109375" style="1" customWidth="1"/>
    <col min="42" max="42" width="8.88671875" style="1" customWidth="1"/>
    <col min="43" max="43" width="8.88671875" style="1" hidden="1" customWidth="1"/>
    <col min="44" max="44" width="8.88671875" style="1" customWidth="1"/>
    <col min="45" max="16384" width="8.88671875" style="1"/>
  </cols>
  <sheetData>
    <row r="1" spans="1:43">
      <c r="A1" s="90" t="str">
        <f>IF('1'!A1=1,"до змісту","to title")</f>
        <v>до змісту</v>
      </c>
    </row>
    <row r="2" spans="1:43" s="23" customFormat="1" ht="15.6">
      <c r="A2" s="55" t="str">
        <f>IF('1'!$A$1=1,"1.1 Короткостроковий зовнішній борг України за залишковим терміном погашення","1.1 Gross External Debt Position: Short-Term Remaining Maturity   (by sectors)")</f>
        <v>1.1 Короткостроковий зовнішній борг України за залишковим терміном погашення</v>
      </c>
      <c r="B2" s="22"/>
      <c r="C2" s="22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</row>
    <row r="3" spans="1:43" ht="24" customHeight="1">
      <c r="A3" s="191" t="str">
        <f>IF('1'!$A$1=1,"(сума платежів за зовнішніми зобов’язаннями країни, що мають бути реалізовані протягом наступного, за цією датою, року, і що за складом включає короткостроковий борг та виплати за довгостроковим боргом протягом наступного року)"," ")</f>
        <v>(сума платежів за зовнішніми зобов’язаннями країни, що мають бути реалізовані протягом наступного, за цією датою, року, і що за складом включає короткостроковий борг та виплати за довгостроковим боргом протягом наступного року)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31"/>
      <c r="Q3" s="32"/>
      <c r="T3" s="32"/>
      <c r="U3" s="32"/>
      <c r="X3" s="32"/>
      <c r="Y3" s="32"/>
    </row>
    <row r="4" spans="1:43">
      <c r="A4" s="56" t="str">
        <f>IF('1'!$A$1=1,"(за методологією МВФ, КПБ 6)","(according to BPM6 methodology)")</f>
        <v>(за методологією МВФ, КПБ 6)</v>
      </c>
    </row>
    <row r="5" spans="1:43">
      <c r="A5" s="56" t="str">
        <f>IF('1'!$A$1=1,"на кінець періоду, млн євро","Millions of euro , end of the period")</f>
        <v>на кінець періоду, млн євро</v>
      </c>
      <c r="B5" s="26"/>
    </row>
    <row r="6" spans="1:43">
      <c r="I6" s="25"/>
    </row>
    <row r="7" spans="1:43">
      <c r="A7" s="192" t="str">
        <f>IF('1'!$A$1=1,B7,C7)</f>
        <v xml:space="preserve">Показники </v>
      </c>
      <c r="B7" s="189" t="s">
        <v>10</v>
      </c>
      <c r="C7" s="189" t="s">
        <v>11</v>
      </c>
      <c r="D7" s="64">
        <v>2015</v>
      </c>
      <c r="E7" s="65"/>
      <c r="F7" s="65"/>
      <c r="G7" s="66"/>
      <c r="H7" s="64">
        <v>2016</v>
      </c>
      <c r="I7" s="65"/>
      <c r="J7" s="65"/>
      <c r="K7" s="66"/>
      <c r="L7" s="64">
        <v>2017</v>
      </c>
      <c r="M7" s="65"/>
      <c r="N7" s="65"/>
      <c r="O7" s="66"/>
      <c r="P7" s="64">
        <v>2018</v>
      </c>
      <c r="Q7" s="65"/>
      <c r="R7" s="65"/>
      <c r="S7" s="66"/>
      <c r="T7" s="64">
        <v>2019</v>
      </c>
      <c r="U7" s="65"/>
      <c r="V7" s="65"/>
      <c r="W7" s="66"/>
      <c r="X7" s="65">
        <v>2020</v>
      </c>
      <c r="Y7" s="65"/>
      <c r="Z7" s="65"/>
      <c r="AA7" s="66"/>
      <c r="AB7" s="65">
        <v>2021</v>
      </c>
      <c r="AC7" s="65"/>
      <c r="AD7" s="65"/>
      <c r="AE7" s="66"/>
      <c r="AF7" s="65">
        <v>2022</v>
      </c>
      <c r="AG7" s="66"/>
      <c r="AH7" s="65"/>
      <c r="AI7" s="66"/>
      <c r="AJ7" s="65">
        <v>2023</v>
      </c>
      <c r="AK7" s="66"/>
      <c r="AL7" s="180"/>
      <c r="AM7" s="66"/>
      <c r="AN7" s="65">
        <v>2024</v>
      </c>
      <c r="AO7" s="66"/>
      <c r="AP7" s="180"/>
      <c r="AQ7" s="66"/>
    </row>
    <row r="8" spans="1:43">
      <c r="A8" s="193">
        <f>IF('1'!$A$1=1,B8,C8)</f>
        <v>0</v>
      </c>
      <c r="B8" s="190"/>
      <c r="C8" s="190"/>
      <c r="D8" s="63" t="s">
        <v>6</v>
      </c>
      <c r="E8" s="62" t="s">
        <v>7</v>
      </c>
      <c r="F8" s="63" t="s">
        <v>8</v>
      </c>
      <c r="G8" s="62" t="s">
        <v>9</v>
      </c>
      <c r="H8" s="63" t="s">
        <v>6</v>
      </c>
      <c r="I8" s="62" t="s">
        <v>7</v>
      </c>
      <c r="J8" s="63" t="s">
        <v>8</v>
      </c>
      <c r="K8" s="62" t="s">
        <v>9</v>
      </c>
      <c r="L8" s="63" t="s">
        <v>6</v>
      </c>
      <c r="M8" s="62" t="s">
        <v>7</v>
      </c>
      <c r="N8" s="63" t="s">
        <v>8</v>
      </c>
      <c r="O8" s="62" t="s">
        <v>9</v>
      </c>
      <c r="P8" s="63" t="s">
        <v>6</v>
      </c>
      <c r="Q8" s="62" t="s">
        <v>4</v>
      </c>
      <c r="R8" s="63" t="s">
        <v>8</v>
      </c>
      <c r="S8" s="62" t="s">
        <v>9</v>
      </c>
      <c r="T8" s="63" t="s">
        <v>6</v>
      </c>
      <c r="U8" s="62" t="s">
        <v>4</v>
      </c>
      <c r="V8" s="63" t="s">
        <v>8</v>
      </c>
      <c r="W8" s="62" t="s">
        <v>9</v>
      </c>
      <c r="X8" s="62" t="s">
        <v>6</v>
      </c>
      <c r="Y8" s="62" t="s">
        <v>4</v>
      </c>
      <c r="Z8" s="63" t="s">
        <v>8</v>
      </c>
      <c r="AA8" s="62" t="s">
        <v>9</v>
      </c>
      <c r="AB8" s="62" t="s">
        <v>6</v>
      </c>
      <c r="AC8" s="62" t="s">
        <v>4</v>
      </c>
      <c r="AD8" s="63" t="s">
        <v>8</v>
      </c>
      <c r="AE8" s="62" t="s">
        <v>9</v>
      </c>
      <c r="AF8" s="62" t="s">
        <v>6</v>
      </c>
      <c r="AG8" s="62" t="s">
        <v>4</v>
      </c>
      <c r="AH8" s="63" t="s">
        <v>8</v>
      </c>
      <c r="AI8" s="62" t="s">
        <v>9</v>
      </c>
      <c r="AJ8" s="62" t="s">
        <v>6</v>
      </c>
      <c r="AK8" s="62" t="s">
        <v>4</v>
      </c>
      <c r="AL8" s="63" t="s">
        <v>8</v>
      </c>
      <c r="AM8" s="62" t="s">
        <v>9</v>
      </c>
      <c r="AN8" s="62" t="s">
        <v>6</v>
      </c>
      <c r="AO8" s="62" t="s">
        <v>4</v>
      </c>
      <c r="AP8" s="63" t="s">
        <v>8</v>
      </c>
      <c r="AQ8" s="62" t="s">
        <v>9</v>
      </c>
    </row>
    <row r="9" spans="1:43" s="8" customFormat="1">
      <c r="A9" s="60" t="str">
        <f>IF('1'!$A$1=1,B9,C9)</f>
        <v xml:space="preserve"> Сектор державного управління</v>
      </c>
      <c r="B9" s="74" t="s">
        <v>12</v>
      </c>
      <c r="C9" s="74" t="s">
        <v>25</v>
      </c>
      <c r="D9" s="98">
        <v>5287</v>
      </c>
      <c r="E9" s="52">
        <v>5776</v>
      </c>
      <c r="F9" s="52">
        <v>4777</v>
      </c>
      <c r="G9" s="163">
        <v>3875</v>
      </c>
      <c r="H9" s="98">
        <v>892</v>
      </c>
      <c r="I9" s="52">
        <v>1144</v>
      </c>
      <c r="J9" s="52">
        <v>1111</v>
      </c>
      <c r="K9" s="163">
        <v>1303</v>
      </c>
      <c r="L9" s="52">
        <v>2033</v>
      </c>
      <c r="M9" s="52">
        <v>2576</v>
      </c>
      <c r="N9" s="52">
        <v>2192</v>
      </c>
      <c r="O9" s="163">
        <v>1773</v>
      </c>
      <c r="P9" s="52">
        <v>2029</v>
      </c>
      <c r="Q9" s="52">
        <v>2726</v>
      </c>
      <c r="R9" s="52">
        <v>4221</v>
      </c>
      <c r="S9" s="163">
        <v>2917</v>
      </c>
      <c r="T9" s="52">
        <v>3418</v>
      </c>
      <c r="U9" s="52">
        <v>3729</v>
      </c>
      <c r="V9" s="52">
        <v>4837</v>
      </c>
      <c r="W9" s="163">
        <v>4560</v>
      </c>
      <c r="X9" s="52">
        <v>4506</v>
      </c>
      <c r="Y9" s="52">
        <v>3348</v>
      </c>
      <c r="Z9" s="52">
        <v>3107</v>
      </c>
      <c r="AA9" s="163">
        <v>3837</v>
      </c>
      <c r="AB9" s="52">
        <v>3586</v>
      </c>
      <c r="AC9" s="52">
        <v>3743</v>
      </c>
      <c r="AD9" s="52">
        <v>2977</v>
      </c>
      <c r="AE9" s="163">
        <v>2998</v>
      </c>
      <c r="AF9" s="52">
        <v>2740</v>
      </c>
      <c r="AG9" s="52">
        <v>2912</v>
      </c>
      <c r="AH9" s="52">
        <v>2502</v>
      </c>
      <c r="AI9" s="163">
        <v>2374</v>
      </c>
      <c r="AJ9" s="52">
        <v>2688</v>
      </c>
      <c r="AK9" s="52">
        <v>3490</v>
      </c>
      <c r="AL9" s="52">
        <v>4346</v>
      </c>
      <c r="AM9" s="163">
        <v>4383</v>
      </c>
      <c r="AN9" s="52">
        <v>4792</v>
      </c>
      <c r="AO9" s="52">
        <v>4341</v>
      </c>
      <c r="AP9" s="52">
        <v>3100</v>
      </c>
      <c r="AQ9" s="163"/>
    </row>
    <row r="10" spans="1:43">
      <c r="A10" s="67" t="str">
        <f>IF('1'!$A$1=1,B10,C10)</f>
        <v xml:space="preserve">  Короткостроковий борг за первинним терміном погашення</v>
      </c>
      <c r="B10" s="6" t="s">
        <v>13</v>
      </c>
      <c r="C10" s="6" t="s">
        <v>26</v>
      </c>
      <c r="D10" s="99">
        <v>4</v>
      </c>
      <c r="E10" s="47">
        <v>4</v>
      </c>
      <c r="F10" s="47">
        <v>0</v>
      </c>
      <c r="G10" s="164">
        <v>0</v>
      </c>
      <c r="H10" s="99">
        <v>0</v>
      </c>
      <c r="I10" s="47">
        <v>0</v>
      </c>
      <c r="J10" s="47">
        <v>0</v>
      </c>
      <c r="K10" s="164">
        <v>0</v>
      </c>
      <c r="L10" s="47">
        <v>0</v>
      </c>
      <c r="M10" s="47">
        <v>0</v>
      </c>
      <c r="N10" s="47">
        <v>0</v>
      </c>
      <c r="O10" s="164">
        <v>0</v>
      </c>
      <c r="P10" s="47">
        <v>191</v>
      </c>
      <c r="Q10" s="47">
        <v>39</v>
      </c>
      <c r="R10" s="47">
        <v>600</v>
      </c>
      <c r="S10" s="164">
        <v>4</v>
      </c>
      <c r="T10" s="47">
        <v>214</v>
      </c>
      <c r="U10" s="47">
        <v>679</v>
      </c>
      <c r="V10" s="47">
        <v>427</v>
      </c>
      <c r="W10" s="164">
        <v>229</v>
      </c>
      <c r="X10" s="47">
        <v>153</v>
      </c>
      <c r="Y10" s="47">
        <v>89</v>
      </c>
      <c r="Z10" s="47">
        <v>44</v>
      </c>
      <c r="AA10" s="164">
        <v>356</v>
      </c>
      <c r="AB10" s="47">
        <v>180</v>
      </c>
      <c r="AC10" s="47">
        <v>125</v>
      </c>
      <c r="AD10" s="47">
        <v>100</v>
      </c>
      <c r="AE10" s="164">
        <v>26</v>
      </c>
      <c r="AF10" s="47">
        <v>4</v>
      </c>
      <c r="AG10" s="47">
        <v>40</v>
      </c>
      <c r="AH10" s="47">
        <v>32</v>
      </c>
      <c r="AI10" s="164">
        <v>57</v>
      </c>
      <c r="AJ10" s="47">
        <v>159</v>
      </c>
      <c r="AK10" s="47">
        <v>94</v>
      </c>
      <c r="AL10" s="47">
        <v>22</v>
      </c>
      <c r="AM10" s="164">
        <v>26</v>
      </c>
      <c r="AN10" s="47">
        <v>5</v>
      </c>
      <c r="AO10" s="47">
        <v>2</v>
      </c>
      <c r="AP10" s="47">
        <v>1</v>
      </c>
      <c r="AQ10" s="164"/>
    </row>
    <row r="11" spans="1:43">
      <c r="A11" s="57" t="str">
        <f>IF('1'!$A$1=1,B11,C11)</f>
        <v xml:space="preserve">    Боргові цінні папери</v>
      </c>
      <c r="B11" s="6" t="s">
        <v>14</v>
      </c>
      <c r="C11" s="6" t="s">
        <v>27</v>
      </c>
      <c r="D11" s="99">
        <v>4</v>
      </c>
      <c r="E11" s="47">
        <v>4</v>
      </c>
      <c r="F11" s="47">
        <v>0</v>
      </c>
      <c r="G11" s="164">
        <v>0</v>
      </c>
      <c r="H11" s="99">
        <v>0</v>
      </c>
      <c r="I11" s="47">
        <v>0</v>
      </c>
      <c r="J11" s="47">
        <v>0</v>
      </c>
      <c r="K11" s="164">
        <v>0</v>
      </c>
      <c r="L11" s="47">
        <v>0</v>
      </c>
      <c r="M11" s="47">
        <v>0</v>
      </c>
      <c r="N11" s="47">
        <v>0</v>
      </c>
      <c r="O11" s="164">
        <v>0</v>
      </c>
      <c r="P11" s="47">
        <v>191</v>
      </c>
      <c r="Q11" s="47">
        <v>39</v>
      </c>
      <c r="R11" s="47">
        <v>600</v>
      </c>
      <c r="S11" s="164">
        <v>4</v>
      </c>
      <c r="T11" s="47">
        <v>214</v>
      </c>
      <c r="U11" s="47">
        <v>679</v>
      </c>
      <c r="V11" s="47">
        <v>427</v>
      </c>
      <c r="W11" s="164">
        <v>229</v>
      </c>
      <c r="X11" s="47">
        <v>153</v>
      </c>
      <c r="Y11" s="47">
        <v>89</v>
      </c>
      <c r="Z11" s="47">
        <v>44</v>
      </c>
      <c r="AA11" s="164">
        <v>76</v>
      </c>
      <c r="AB11" s="47">
        <v>180</v>
      </c>
      <c r="AC11" s="47">
        <v>125</v>
      </c>
      <c r="AD11" s="47">
        <v>100</v>
      </c>
      <c r="AE11" s="164">
        <v>26</v>
      </c>
      <c r="AF11" s="47">
        <v>4</v>
      </c>
      <c r="AG11" s="47">
        <v>40</v>
      </c>
      <c r="AH11" s="47">
        <v>32</v>
      </c>
      <c r="AI11" s="164">
        <v>57</v>
      </c>
      <c r="AJ11" s="47">
        <v>159</v>
      </c>
      <c r="AK11" s="47">
        <v>94</v>
      </c>
      <c r="AL11" s="47">
        <v>22</v>
      </c>
      <c r="AM11" s="164">
        <v>26</v>
      </c>
      <c r="AN11" s="47">
        <v>5</v>
      </c>
      <c r="AO11" s="47">
        <v>2</v>
      </c>
      <c r="AP11" s="47">
        <v>1</v>
      </c>
      <c r="AQ11" s="164"/>
    </row>
    <row r="12" spans="1:43">
      <c r="A12" s="68" t="str">
        <f>IF('1'!$A$1=1,B12,C12)</f>
        <v xml:space="preserve">    Кредити</v>
      </c>
      <c r="B12" s="6" t="s">
        <v>15</v>
      </c>
      <c r="C12" s="10" t="s">
        <v>28</v>
      </c>
      <c r="D12" s="99">
        <v>0</v>
      </c>
      <c r="E12" s="47">
        <v>0</v>
      </c>
      <c r="F12" s="47">
        <v>0</v>
      </c>
      <c r="G12" s="164">
        <v>0</v>
      </c>
      <c r="H12" s="99">
        <v>0</v>
      </c>
      <c r="I12" s="47">
        <v>0</v>
      </c>
      <c r="J12" s="47">
        <v>0</v>
      </c>
      <c r="K12" s="164">
        <v>0</v>
      </c>
      <c r="L12" s="47">
        <v>0</v>
      </c>
      <c r="M12" s="47">
        <v>0</v>
      </c>
      <c r="N12" s="47">
        <v>0</v>
      </c>
      <c r="O12" s="164">
        <v>0</v>
      </c>
      <c r="P12" s="47">
        <v>0</v>
      </c>
      <c r="Q12" s="47">
        <v>0</v>
      </c>
      <c r="R12" s="47">
        <v>0</v>
      </c>
      <c r="S12" s="164">
        <v>0</v>
      </c>
      <c r="T12" s="47">
        <v>0</v>
      </c>
      <c r="U12" s="47">
        <v>0</v>
      </c>
      <c r="V12" s="47">
        <v>0</v>
      </c>
      <c r="W12" s="164">
        <v>0</v>
      </c>
      <c r="X12" s="47">
        <v>0</v>
      </c>
      <c r="Y12" s="47">
        <v>0</v>
      </c>
      <c r="Z12" s="47">
        <v>0</v>
      </c>
      <c r="AA12" s="164">
        <v>280</v>
      </c>
      <c r="AB12" s="47">
        <v>0</v>
      </c>
      <c r="AC12" s="47">
        <v>0</v>
      </c>
      <c r="AD12" s="47">
        <v>0</v>
      </c>
      <c r="AE12" s="164">
        <v>0</v>
      </c>
      <c r="AF12" s="47">
        <v>0</v>
      </c>
      <c r="AG12" s="47">
        <v>0</v>
      </c>
      <c r="AH12" s="47">
        <v>0</v>
      </c>
      <c r="AI12" s="164">
        <v>0</v>
      </c>
      <c r="AJ12" s="47">
        <v>0</v>
      </c>
      <c r="AK12" s="47">
        <v>0</v>
      </c>
      <c r="AL12" s="47">
        <v>0</v>
      </c>
      <c r="AM12" s="164">
        <v>0</v>
      </c>
      <c r="AN12" s="47">
        <v>0</v>
      </c>
      <c r="AO12" s="47">
        <v>0</v>
      </c>
      <c r="AP12" s="47">
        <v>0</v>
      </c>
      <c r="AQ12" s="164"/>
    </row>
    <row r="13" spans="1:43" ht="21.6" customHeight="1">
      <c r="A13" s="67" t="str">
        <f>IF('1'!$A$1=1,B13,C13)</f>
        <v xml:space="preserve">  Довгострокові зобов'язання, що підлягають погашенню протягом року</v>
      </c>
      <c r="B13" s="6" t="s">
        <v>16</v>
      </c>
      <c r="C13" s="6" t="s">
        <v>29</v>
      </c>
      <c r="D13" s="99">
        <v>5283</v>
      </c>
      <c r="E13" s="47">
        <v>5772</v>
      </c>
      <c r="F13" s="47">
        <v>4777</v>
      </c>
      <c r="G13" s="164">
        <v>3875</v>
      </c>
      <c r="H13" s="99">
        <v>892</v>
      </c>
      <c r="I13" s="47">
        <v>1144</v>
      </c>
      <c r="J13" s="47">
        <v>1111</v>
      </c>
      <c r="K13" s="164">
        <v>1303</v>
      </c>
      <c r="L13" s="47">
        <v>2033</v>
      </c>
      <c r="M13" s="47">
        <v>2576</v>
      </c>
      <c r="N13" s="47">
        <v>2192</v>
      </c>
      <c r="O13" s="164">
        <v>1773</v>
      </c>
      <c r="P13" s="47">
        <v>1838</v>
      </c>
      <c r="Q13" s="47">
        <v>2687</v>
      </c>
      <c r="R13" s="47">
        <v>3621</v>
      </c>
      <c r="S13" s="164">
        <v>2913</v>
      </c>
      <c r="T13" s="47">
        <v>3204</v>
      </c>
      <c r="U13" s="47">
        <v>3050</v>
      </c>
      <c r="V13" s="47">
        <v>4410</v>
      </c>
      <c r="W13" s="164">
        <v>4331</v>
      </c>
      <c r="X13" s="47">
        <v>4353</v>
      </c>
      <c r="Y13" s="47">
        <v>3259</v>
      </c>
      <c r="Z13" s="47">
        <v>3063</v>
      </c>
      <c r="AA13" s="164">
        <v>3481</v>
      </c>
      <c r="AB13" s="47">
        <v>3406</v>
      </c>
      <c r="AC13" s="47">
        <v>3618</v>
      </c>
      <c r="AD13" s="47">
        <v>2877</v>
      </c>
      <c r="AE13" s="164">
        <v>2972</v>
      </c>
      <c r="AF13" s="47">
        <v>2736</v>
      </c>
      <c r="AG13" s="47">
        <v>2872</v>
      </c>
      <c r="AH13" s="47">
        <v>2470</v>
      </c>
      <c r="AI13" s="164">
        <v>2317</v>
      </c>
      <c r="AJ13" s="47">
        <v>2529</v>
      </c>
      <c r="AK13" s="47">
        <v>3396</v>
      </c>
      <c r="AL13" s="47">
        <v>4324</v>
      </c>
      <c r="AM13" s="164">
        <v>4357</v>
      </c>
      <c r="AN13" s="47">
        <v>4787</v>
      </c>
      <c r="AO13" s="47">
        <v>4339</v>
      </c>
      <c r="AP13" s="47">
        <v>3099</v>
      </c>
      <c r="AQ13" s="164"/>
    </row>
    <row r="14" spans="1:43">
      <c r="A14" s="67" t="str">
        <f>IF('1'!$A$1=1,B14,C14)</f>
        <v xml:space="preserve">    Боргові цінні папери</v>
      </c>
      <c r="B14" s="6" t="s">
        <v>14</v>
      </c>
      <c r="C14" s="6" t="s">
        <v>27</v>
      </c>
      <c r="D14" s="99">
        <v>4403</v>
      </c>
      <c r="E14" s="47">
        <v>5135</v>
      </c>
      <c r="F14" s="47">
        <v>4287</v>
      </c>
      <c r="G14" s="164">
        <v>3512</v>
      </c>
      <c r="H14" s="99">
        <v>436</v>
      </c>
      <c r="I14" s="47">
        <v>723</v>
      </c>
      <c r="J14" s="47">
        <v>648</v>
      </c>
      <c r="K14" s="164">
        <v>661</v>
      </c>
      <c r="L14" s="47">
        <v>1016</v>
      </c>
      <c r="M14" s="47">
        <v>946</v>
      </c>
      <c r="N14" s="47">
        <v>500</v>
      </c>
      <c r="O14" s="164">
        <v>147</v>
      </c>
      <c r="P14" s="47">
        <v>189</v>
      </c>
      <c r="Q14" s="47">
        <v>1024</v>
      </c>
      <c r="R14" s="47">
        <v>2080</v>
      </c>
      <c r="S14" s="164">
        <v>1478</v>
      </c>
      <c r="T14" s="47">
        <v>1599</v>
      </c>
      <c r="U14" s="47">
        <v>1724</v>
      </c>
      <c r="V14" s="47">
        <v>2620</v>
      </c>
      <c r="W14" s="164">
        <v>2587</v>
      </c>
      <c r="X14" s="47">
        <v>2714</v>
      </c>
      <c r="Y14" s="47">
        <v>1695</v>
      </c>
      <c r="Z14" s="47">
        <v>2071</v>
      </c>
      <c r="AA14" s="164">
        <v>1999</v>
      </c>
      <c r="AB14" s="47">
        <v>2185</v>
      </c>
      <c r="AC14" s="47">
        <v>2373</v>
      </c>
      <c r="AD14" s="47">
        <v>1563</v>
      </c>
      <c r="AE14" s="164">
        <v>1657</v>
      </c>
      <c r="AF14" s="47">
        <v>1378</v>
      </c>
      <c r="AG14" s="47">
        <v>1448</v>
      </c>
      <c r="AH14" s="47">
        <v>546</v>
      </c>
      <c r="AI14" s="164">
        <v>485</v>
      </c>
      <c r="AJ14" s="47">
        <v>541</v>
      </c>
      <c r="AK14" s="47">
        <v>557</v>
      </c>
      <c r="AL14" s="47">
        <v>1316</v>
      </c>
      <c r="AM14" s="164">
        <v>1179</v>
      </c>
      <c r="AN14" s="47">
        <v>1410</v>
      </c>
      <c r="AO14" s="47">
        <v>1298</v>
      </c>
      <c r="AP14" s="47">
        <v>264</v>
      </c>
      <c r="AQ14" s="164"/>
    </row>
    <row r="15" spans="1:43">
      <c r="A15" s="57" t="str">
        <f>IF('1'!$A$1=1,B15,C15)</f>
        <v xml:space="preserve">    Кредити</v>
      </c>
      <c r="B15" s="6" t="s">
        <v>15</v>
      </c>
      <c r="C15" s="10" t="s">
        <v>28</v>
      </c>
      <c r="D15" s="99">
        <v>880</v>
      </c>
      <c r="E15" s="47">
        <v>637</v>
      </c>
      <c r="F15" s="47">
        <v>490</v>
      </c>
      <c r="G15" s="164">
        <v>363</v>
      </c>
      <c r="H15" s="99">
        <v>456</v>
      </c>
      <c r="I15" s="47">
        <v>421</v>
      </c>
      <c r="J15" s="47">
        <v>463</v>
      </c>
      <c r="K15" s="164">
        <v>642</v>
      </c>
      <c r="L15" s="47">
        <v>1017</v>
      </c>
      <c r="M15" s="47">
        <v>1630</v>
      </c>
      <c r="N15" s="47">
        <v>1692</v>
      </c>
      <c r="O15" s="164">
        <v>1626</v>
      </c>
      <c r="P15" s="47">
        <v>1649</v>
      </c>
      <c r="Q15" s="47">
        <v>1663</v>
      </c>
      <c r="R15" s="47">
        <v>1541</v>
      </c>
      <c r="S15" s="164">
        <v>1435</v>
      </c>
      <c r="T15" s="47">
        <v>1605</v>
      </c>
      <c r="U15" s="47">
        <v>1326</v>
      </c>
      <c r="V15" s="47">
        <v>1790</v>
      </c>
      <c r="W15" s="164">
        <v>1744</v>
      </c>
      <c r="X15" s="47">
        <v>1639</v>
      </c>
      <c r="Y15" s="47">
        <v>1564</v>
      </c>
      <c r="Z15" s="47">
        <v>992</v>
      </c>
      <c r="AA15" s="164">
        <v>1482</v>
      </c>
      <c r="AB15" s="47">
        <v>1221</v>
      </c>
      <c r="AC15" s="47">
        <v>1245</v>
      </c>
      <c r="AD15" s="47">
        <v>1314</v>
      </c>
      <c r="AE15" s="164">
        <v>1315</v>
      </c>
      <c r="AF15" s="47">
        <v>1358</v>
      </c>
      <c r="AG15" s="47">
        <v>1424</v>
      </c>
      <c r="AH15" s="47">
        <v>1924</v>
      </c>
      <c r="AI15" s="164">
        <v>1832</v>
      </c>
      <c r="AJ15" s="47">
        <v>1988</v>
      </c>
      <c r="AK15" s="47">
        <v>2839</v>
      </c>
      <c r="AL15" s="47">
        <v>3008</v>
      </c>
      <c r="AM15" s="164">
        <v>3178</v>
      </c>
      <c r="AN15" s="47">
        <v>3377</v>
      </c>
      <c r="AO15" s="47">
        <v>3041</v>
      </c>
      <c r="AP15" s="47">
        <v>2835</v>
      </c>
      <c r="AQ15" s="164"/>
    </row>
    <row r="16" spans="1:43" ht="6" customHeight="1">
      <c r="A16" s="67"/>
      <c r="B16" s="6"/>
      <c r="C16" s="6"/>
      <c r="D16" s="99"/>
      <c r="E16" s="47"/>
      <c r="F16" s="47"/>
      <c r="G16" s="164"/>
      <c r="H16" s="99"/>
      <c r="I16" s="47"/>
      <c r="J16" s="47"/>
      <c r="K16" s="164"/>
      <c r="L16" s="47"/>
      <c r="M16" s="47"/>
      <c r="N16" s="47"/>
      <c r="O16" s="164"/>
      <c r="P16" s="47"/>
      <c r="Q16" s="47"/>
      <c r="R16" s="47"/>
      <c r="S16" s="164"/>
      <c r="T16" s="47"/>
      <c r="U16" s="47"/>
      <c r="V16" s="47"/>
      <c r="W16" s="164"/>
      <c r="X16" s="47"/>
      <c r="Y16" s="47"/>
      <c r="Z16" s="47"/>
      <c r="AA16" s="164"/>
      <c r="AB16" s="47"/>
      <c r="AC16" s="47"/>
      <c r="AD16" s="47"/>
      <c r="AE16" s="164"/>
      <c r="AF16" s="47"/>
      <c r="AG16" s="47"/>
      <c r="AH16" s="47"/>
      <c r="AI16" s="164"/>
      <c r="AJ16" s="47"/>
      <c r="AK16" s="47"/>
      <c r="AL16" s="47"/>
      <c r="AM16" s="164"/>
      <c r="AN16" s="47"/>
      <c r="AO16" s="47"/>
      <c r="AP16" s="47"/>
      <c r="AQ16" s="164"/>
    </row>
    <row r="17" spans="1:43" s="8" customFormat="1">
      <c r="A17" s="61" t="str">
        <f>IF('1'!$A$1=1,B17,C17)</f>
        <v xml:space="preserve"> Центральний банк</v>
      </c>
      <c r="B17" s="73" t="s">
        <v>17</v>
      </c>
      <c r="C17" s="73" t="s">
        <v>30</v>
      </c>
      <c r="D17" s="100">
        <v>353</v>
      </c>
      <c r="E17" s="50">
        <v>713</v>
      </c>
      <c r="F17" s="50">
        <v>551</v>
      </c>
      <c r="G17" s="51">
        <v>1191</v>
      </c>
      <c r="H17" s="100">
        <v>736</v>
      </c>
      <c r="I17" s="50">
        <v>0</v>
      </c>
      <c r="J17" s="50">
        <v>119</v>
      </c>
      <c r="K17" s="51">
        <v>289</v>
      </c>
      <c r="L17" s="50">
        <v>448</v>
      </c>
      <c r="M17" s="50">
        <v>589</v>
      </c>
      <c r="N17" s="50">
        <v>620</v>
      </c>
      <c r="O17" s="51">
        <v>616</v>
      </c>
      <c r="P17" s="50">
        <v>609</v>
      </c>
      <c r="Q17" s="50">
        <v>622</v>
      </c>
      <c r="R17" s="50">
        <v>624</v>
      </c>
      <c r="S17" s="51">
        <v>519</v>
      </c>
      <c r="T17" s="50">
        <v>659</v>
      </c>
      <c r="U17" s="50">
        <v>494</v>
      </c>
      <c r="V17" s="50">
        <v>583</v>
      </c>
      <c r="W17" s="51">
        <v>581</v>
      </c>
      <c r="X17" s="50">
        <v>653</v>
      </c>
      <c r="Y17" s="50">
        <v>648</v>
      </c>
      <c r="Z17" s="50">
        <v>707</v>
      </c>
      <c r="AA17" s="51">
        <v>761</v>
      </c>
      <c r="AB17" s="50">
        <v>1020</v>
      </c>
      <c r="AC17" s="50">
        <v>1237</v>
      </c>
      <c r="AD17" s="50">
        <v>1398</v>
      </c>
      <c r="AE17" s="51">
        <v>1583</v>
      </c>
      <c r="AF17" s="50">
        <v>1504</v>
      </c>
      <c r="AG17" s="50">
        <v>1528</v>
      </c>
      <c r="AH17" s="50">
        <v>1593</v>
      </c>
      <c r="AI17" s="51">
        <v>1513</v>
      </c>
      <c r="AJ17" s="50">
        <v>1344</v>
      </c>
      <c r="AK17" s="50">
        <v>1168</v>
      </c>
      <c r="AL17" s="50">
        <v>1042</v>
      </c>
      <c r="AM17" s="51">
        <v>858</v>
      </c>
      <c r="AN17" s="50">
        <v>872</v>
      </c>
      <c r="AO17" s="50">
        <v>875</v>
      </c>
      <c r="AP17" s="50">
        <v>700</v>
      </c>
      <c r="AQ17" s="51"/>
    </row>
    <row r="18" spans="1:43" s="5" customFormat="1">
      <c r="A18" s="67" t="str">
        <f>IF('1'!$A$1=1,B18,C18)</f>
        <v xml:space="preserve">  Короткостроковий борг за первинним терміном погашення</v>
      </c>
      <c r="B18" s="6" t="s">
        <v>13</v>
      </c>
      <c r="C18" s="6" t="s">
        <v>26</v>
      </c>
      <c r="D18" s="99">
        <v>0</v>
      </c>
      <c r="E18" s="47">
        <v>515</v>
      </c>
      <c r="F18" s="47">
        <v>496</v>
      </c>
      <c r="G18" s="161">
        <v>1191</v>
      </c>
      <c r="H18" s="99">
        <v>736</v>
      </c>
      <c r="I18" s="47">
        <v>0</v>
      </c>
      <c r="J18" s="47">
        <v>0</v>
      </c>
      <c r="K18" s="161">
        <v>0</v>
      </c>
      <c r="L18" s="47">
        <v>0</v>
      </c>
      <c r="M18" s="47">
        <v>0</v>
      </c>
      <c r="N18" s="47">
        <v>0</v>
      </c>
      <c r="O18" s="161">
        <v>0</v>
      </c>
      <c r="P18" s="47">
        <v>0</v>
      </c>
      <c r="Q18" s="47">
        <v>0</v>
      </c>
      <c r="R18" s="47">
        <v>0</v>
      </c>
      <c r="S18" s="161">
        <v>0</v>
      </c>
      <c r="T18" s="47">
        <v>0</v>
      </c>
      <c r="U18" s="47">
        <v>0</v>
      </c>
      <c r="V18" s="47">
        <v>0</v>
      </c>
      <c r="W18" s="161">
        <v>0</v>
      </c>
      <c r="X18" s="47">
        <v>0</v>
      </c>
      <c r="Y18" s="47">
        <v>0</v>
      </c>
      <c r="Z18" s="47">
        <v>0</v>
      </c>
      <c r="AA18" s="161">
        <v>0</v>
      </c>
      <c r="AB18" s="47">
        <v>0</v>
      </c>
      <c r="AC18" s="47">
        <v>0</v>
      </c>
      <c r="AD18" s="47">
        <v>0</v>
      </c>
      <c r="AE18" s="161">
        <v>0</v>
      </c>
      <c r="AF18" s="47">
        <v>2</v>
      </c>
      <c r="AG18" s="47">
        <v>0</v>
      </c>
      <c r="AH18" s="47">
        <v>0</v>
      </c>
      <c r="AI18" s="161">
        <v>0</v>
      </c>
      <c r="AJ18" s="47">
        <v>2</v>
      </c>
      <c r="AK18" s="47">
        <v>0</v>
      </c>
      <c r="AL18" s="47">
        <v>0</v>
      </c>
      <c r="AM18" s="161">
        <v>0</v>
      </c>
      <c r="AN18" s="47">
        <v>1</v>
      </c>
      <c r="AO18" s="47">
        <v>1</v>
      </c>
      <c r="AP18" s="47">
        <v>2</v>
      </c>
      <c r="AQ18" s="161"/>
    </row>
    <row r="19" spans="1:43">
      <c r="A19" s="57" t="str">
        <f>IF('1'!$A$1=1,B19,C19)</f>
        <v xml:space="preserve">    Кредити</v>
      </c>
      <c r="B19" s="7" t="s">
        <v>15</v>
      </c>
      <c r="C19" s="10" t="s">
        <v>28</v>
      </c>
      <c r="D19" s="99">
        <v>0</v>
      </c>
      <c r="E19" s="47">
        <v>515</v>
      </c>
      <c r="F19" s="47">
        <v>496</v>
      </c>
      <c r="G19" s="161">
        <v>1191</v>
      </c>
      <c r="H19" s="99">
        <v>736</v>
      </c>
      <c r="I19" s="47">
        <v>0</v>
      </c>
      <c r="J19" s="47">
        <v>0</v>
      </c>
      <c r="K19" s="161">
        <v>0</v>
      </c>
      <c r="L19" s="47">
        <v>0</v>
      </c>
      <c r="M19" s="47">
        <v>0</v>
      </c>
      <c r="N19" s="47">
        <v>0</v>
      </c>
      <c r="O19" s="161">
        <v>0</v>
      </c>
      <c r="P19" s="47">
        <v>0</v>
      </c>
      <c r="Q19" s="47">
        <v>0</v>
      </c>
      <c r="R19" s="47">
        <v>0</v>
      </c>
      <c r="S19" s="161">
        <v>0</v>
      </c>
      <c r="T19" s="47">
        <v>0</v>
      </c>
      <c r="U19" s="47">
        <v>0</v>
      </c>
      <c r="V19" s="47">
        <v>0</v>
      </c>
      <c r="W19" s="161">
        <v>0</v>
      </c>
      <c r="X19" s="47">
        <v>0</v>
      </c>
      <c r="Y19" s="47">
        <v>0</v>
      </c>
      <c r="Z19" s="47">
        <v>0</v>
      </c>
      <c r="AA19" s="161">
        <v>0</v>
      </c>
      <c r="AB19" s="47">
        <v>0</v>
      </c>
      <c r="AC19" s="47">
        <v>0</v>
      </c>
      <c r="AD19" s="47">
        <v>0</v>
      </c>
      <c r="AE19" s="161">
        <v>0</v>
      </c>
      <c r="AF19" s="47">
        <v>0</v>
      </c>
      <c r="AG19" s="47">
        <v>0</v>
      </c>
      <c r="AH19" s="47">
        <v>0</v>
      </c>
      <c r="AI19" s="161">
        <v>0</v>
      </c>
      <c r="AJ19" s="47">
        <v>0</v>
      </c>
      <c r="AK19" s="47">
        <v>0</v>
      </c>
      <c r="AL19" s="47">
        <v>0</v>
      </c>
      <c r="AM19" s="161">
        <v>0</v>
      </c>
      <c r="AN19" s="47">
        <v>0</v>
      </c>
      <c r="AO19" s="47">
        <v>0</v>
      </c>
      <c r="AP19" s="47">
        <v>0</v>
      </c>
      <c r="AQ19" s="161"/>
    </row>
    <row r="20" spans="1:43">
      <c r="A20" s="57" t="str">
        <f>IF('1'!$A$1=1,B20,C20)</f>
        <v xml:space="preserve">    Валюта і депозити</v>
      </c>
      <c r="B20" s="7" t="s">
        <v>18</v>
      </c>
      <c r="C20" s="10" t="s">
        <v>31</v>
      </c>
      <c r="D20" s="99">
        <v>0</v>
      </c>
      <c r="E20" s="47">
        <v>0</v>
      </c>
      <c r="F20" s="47">
        <v>0</v>
      </c>
      <c r="G20" s="161">
        <v>0</v>
      </c>
      <c r="H20" s="99">
        <v>0</v>
      </c>
      <c r="I20" s="47">
        <v>0</v>
      </c>
      <c r="J20" s="47">
        <v>0</v>
      </c>
      <c r="K20" s="161">
        <v>0</v>
      </c>
      <c r="L20" s="47">
        <v>0</v>
      </c>
      <c r="M20" s="47">
        <v>0</v>
      </c>
      <c r="N20" s="47">
        <v>0</v>
      </c>
      <c r="O20" s="161">
        <v>0</v>
      </c>
      <c r="P20" s="47">
        <v>0</v>
      </c>
      <c r="Q20" s="47">
        <v>0</v>
      </c>
      <c r="R20" s="47">
        <v>0</v>
      </c>
      <c r="S20" s="161">
        <v>0</v>
      </c>
      <c r="T20" s="47">
        <v>0</v>
      </c>
      <c r="U20" s="47">
        <v>0</v>
      </c>
      <c r="V20" s="47">
        <v>0</v>
      </c>
      <c r="W20" s="161">
        <v>0</v>
      </c>
      <c r="X20" s="47">
        <v>0</v>
      </c>
      <c r="Y20" s="47">
        <v>0</v>
      </c>
      <c r="Z20" s="47">
        <v>0</v>
      </c>
      <c r="AA20" s="161">
        <v>0</v>
      </c>
      <c r="AB20" s="47">
        <v>0</v>
      </c>
      <c r="AC20" s="47">
        <v>0</v>
      </c>
      <c r="AD20" s="47">
        <v>0</v>
      </c>
      <c r="AE20" s="161">
        <v>0</v>
      </c>
      <c r="AF20" s="47">
        <v>0</v>
      </c>
      <c r="AG20" s="47">
        <v>0</v>
      </c>
      <c r="AH20" s="47">
        <v>0</v>
      </c>
      <c r="AI20" s="161">
        <v>0</v>
      </c>
      <c r="AJ20" s="47">
        <v>0</v>
      </c>
      <c r="AK20" s="47">
        <v>0</v>
      </c>
      <c r="AL20" s="47">
        <v>0</v>
      </c>
      <c r="AM20" s="161">
        <v>0</v>
      </c>
      <c r="AN20" s="47">
        <v>0</v>
      </c>
      <c r="AO20" s="47">
        <v>0</v>
      </c>
      <c r="AP20" s="47">
        <v>0</v>
      </c>
      <c r="AQ20" s="161"/>
    </row>
    <row r="21" spans="1:43">
      <c r="A21" s="57" t="str">
        <f>IF('1'!$A$1=1,B21,C21)</f>
        <v>Інші боргові зобов'язання</v>
      </c>
      <c r="B21" s="10" t="s">
        <v>74</v>
      </c>
      <c r="C21" s="10" t="s">
        <v>73</v>
      </c>
      <c r="D21" s="99"/>
      <c r="E21" s="47"/>
      <c r="F21" s="47"/>
      <c r="G21" s="161"/>
      <c r="H21" s="99"/>
      <c r="I21" s="47"/>
      <c r="J21" s="47"/>
      <c r="K21" s="161"/>
      <c r="L21" s="47"/>
      <c r="M21" s="47"/>
      <c r="N21" s="47"/>
      <c r="O21" s="161"/>
      <c r="P21" s="47"/>
      <c r="Q21" s="47"/>
      <c r="R21" s="47"/>
      <c r="S21" s="161"/>
      <c r="T21" s="47"/>
      <c r="U21" s="47"/>
      <c r="V21" s="47"/>
      <c r="W21" s="161"/>
      <c r="X21" s="47"/>
      <c r="Y21" s="47"/>
      <c r="Z21" s="47"/>
      <c r="AA21" s="161"/>
      <c r="AB21" s="47"/>
      <c r="AC21" s="47"/>
      <c r="AD21" s="47"/>
      <c r="AE21" s="161"/>
      <c r="AF21" s="47">
        <v>2</v>
      </c>
      <c r="AG21" s="47">
        <v>1</v>
      </c>
      <c r="AH21" s="47">
        <v>1</v>
      </c>
      <c r="AI21" s="161">
        <v>2</v>
      </c>
      <c r="AJ21" s="47">
        <v>2</v>
      </c>
      <c r="AK21" s="47">
        <v>1</v>
      </c>
      <c r="AL21" s="47">
        <v>3</v>
      </c>
      <c r="AM21" s="161">
        <v>0</v>
      </c>
      <c r="AN21" s="47">
        <v>1</v>
      </c>
      <c r="AO21" s="47">
        <v>1</v>
      </c>
      <c r="AP21" s="47">
        <v>2</v>
      </c>
      <c r="AQ21" s="161"/>
    </row>
    <row r="22" spans="1:43" ht="24" customHeight="1">
      <c r="A22" s="67" t="str">
        <f>IF('1'!$A$1=1,B22,C22)</f>
        <v xml:space="preserve"> Довгострокові зобов'язання, що підлягають погашенню протягом року</v>
      </c>
      <c r="B22" s="7" t="s">
        <v>24</v>
      </c>
      <c r="C22" s="6" t="s">
        <v>29</v>
      </c>
      <c r="D22" s="99">
        <v>353</v>
      </c>
      <c r="E22" s="47">
        <v>198</v>
      </c>
      <c r="F22" s="47">
        <v>55</v>
      </c>
      <c r="G22" s="161">
        <v>0</v>
      </c>
      <c r="H22" s="99">
        <v>0</v>
      </c>
      <c r="I22" s="47">
        <v>0</v>
      </c>
      <c r="J22" s="47">
        <v>119</v>
      </c>
      <c r="K22" s="161">
        <v>289</v>
      </c>
      <c r="L22" s="47">
        <v>448</v>
      </c>
      <c r="M22" s="47">
        <v>589</v>
      </c>
      <c r="N22" s="47">
        <v>620</v>
      </c>
      <c r="O22" s="161">
        <v>616</v>
      </c>
      <c r="P22" s="47">
        <v>609</v>
      </c>
      <c r="Q22" s="47">
        <v>622</v>
      </c>
      <c r="R22" s="47">
        <v>624</v>
      </c>
      <c r="S22" s="161">
        <v>519</v>
      </c>
      <c r="T22" s="47">
        <v>659</v>
      </c>
      <c r="U22" s="47">
        <v>494</v>
      </c>
      <c r="V22" s="47">
        <v>583</v>
      </c>
      <c r="W22" s="161">
        <v>581</v>
      </c>
      <c r="X22" s="47">
        <v>653</v>
      </c>
      <c r="Y22" s="47">
        <v>648</v>
      </c>
      <c r="Z22" s="47">
        <v>707</v>
      </c>
      <c r="AA22" s="161">
        <v>761</v>
      </c>
      <c r="AB22" s="47">
        <v>1020</v>
      </c>
      <c r="AC22" s="47">
        <v>1237</v>
      </c>
      <c r="AD22" s="47">
        <v>1398</v>
      </c>
      <c r="AE22" s="161">
        <v>1583</v>
      </c>
      <c r="AF22" s="47">
        <v>1502</v>
      </c>
      <c r="AG22" s="47">
        <v>1528</v>
      </c>
      <c r="AH22" s="47">
        <v>1593</v>
      </c>
      <c r="AI22" s="161">
        <v>1513</v>
      </c>
      <c r="AJ22" s="47">
        <v>1342</v>
      </c>
      <c r="AK22" s="47">
        <v>1168</v>
      </c>
      <c r="AL22" s="47">
        <v>1042</v>
      </c>
      <c r="AM22" s="161">
        <v>858</v>
      </c>
      <c r="AN22" s="47">
        <v>871</v>
      </c>
      <c r="AO22" s="47">
        <v>874</v>
      </c>
      <c r="AP22" s="47">
        <v>698</v>
      </c>
      <c r="AQ22" s="161"/>
    </row>
    <row r="23" spans="1:43">
      <c r="A23" s="57" t="str">
        <f>IF('1'!$A$1=1,B23,C23)</f>
        <v xml:space="preserve">    Кредити</v>
      </c>
      <c r="B23" s="6" t="s">
        <v>15</v>
      </c>
      <c r="C23" s="10" t="s">
        <v>28</v>
      </c>
      <c r="D23" s="99">
        <v>353</v>
      </c>
      <c r="E23" s="47">
        <v>198</v>
      </c>
      <c r="F23" s="47">
        <v>55</v>
      </c>
      <c r="G23" s="161">
        <v>0</v>
      </c>
      <c r="H23" s="99">
        <v>0</v>
      </c>
      <c r="I23" s="47">
        <v>0</v>
      </c>
      <c r="J23" s="47">
        <v>119</v>
      </c>
      <c r="K23" s="161">
        <v>289</v>
      </c>
      <c r="L23" s="47">
        <v>448</v>
      </c>
      <c r="M23" s="47">
        <v>589</v>
      </c>
      <c r="N23" s="47">
        <v>620</v>
      </c>
      <c r="O23" s="161">
        <v>616</v>
      </c>
      <c r="P23" s="47">
        <v>609</v>
      </c>
      <c r="Q23" s="47">
        <v>622</v>
      </c>
      <c r="R23" s="47">
        <v>624</v>
      </c>
      <c r="S23" s="161">
        <v>519</v>
      </c>
      <c r="T23" s="47">
        <v>659</v>
      </c>
      <c r="U23" s="47">
        <v>494</v>
      </c>
      <c r="V23" s="47">
        <v>583</v>
      </c>
      <c r="W23" s="161">
        <v>581</v>
      </c>
      <c r="X23" s="47">
        <v>653</v>
      </c>
      <c r="Y23" s="47">
        <v>648</v>
      </c>
      <c r="Z23" s="47">
        <v>707</v>
      </c>
      <c r="AA23" s="161">
        <v>761</v>
      </c>
      <c r="AB23" s="47">
        <v>1020</v>
      </c>
      <c r="AC23" s="47">
        <v>1237</v>
      </c>
      <c r="AD23" s="47">
        <v>1398</v>
      </c>
      <c r="AE23" s="161">
        <v>1583</v>
      </c>
      <c r="AF23" s="47">
        <v>1502</v>
      </c>
      <c r="AG23" s="47">
        <v>1528</v>
      </c>
      <c r="AH23" s="47">
        <v>1593</v>
      </c>
      <c r="AI23" s="161">
        <v>1513</v>
      </c>
      <c r="AJ23" s="47">
        <v>1342</v>
      </c>
      <c r="AK23" s="47">
        <v>1168</v>
      </c>
      <c r="AL23" s="47">
        <v>1042</v>
      </c>
      <c r="AM23" s="161">
        <v>858</v>
      </c>
      <c r="AN23" s="47">
        <v>871</v>
      </c>
      <c r="AO23" s="47">
        <v>874</v>
      </c>
      <c r="AP23" s="47">
        <v>698</v>
      </c>
      <c r="AQ23" s="161"/>
    </row>
    <row r="24" spans="1:43" ht="6" customHeight="1">
      <c r="A24" s="67"/>
      <c r="B24" s="6"/>
      <c r="C24" s="6"/>
      <c r="D24" s="102"/>
      <c r="E24" s="49"/>
      <c r="F24" s="49"/>
      <c r="G24" s="162"/>
      <c r="H24" s="102"/>
      <c r="I24" s="49"/>
      <c r="J24" s="49"/>
      <c r="K24" s="162"/>
      <c r="L24" s="49"/>
      <c r="M24" s="49"/>
      <c r="N24" s="49"/>
      <c r="O24" s="162"/>
      <c r="P24" s="49"/>
      <c r="Q24" s="49"/>
      <c r="R24" s="49"/>
      <c r="S24" s="162"/>
      <c r="T24" s="49"/>
      <c r="U24" s="49"/>
      <c r="V24" s="49"/>
      <c r="W24" s="162"/>
      <c r="X24" s="49"/>
      <c r="Y24" s="49"/>
      <c r="Z24" s="49"/>
      <c r="AA24" s="162"/>
      <c r="AB24" s="49"/>
      <c r="AC24" s="49"/>
      <c r="AD24" s="49"/>
      <c r="AE24" s="162"/>
      <c r="AF24" s="49"/>
      <c r="AG24" s="49"/>
      <c r="AH24" s="49"/>
      <c r="AI24" s="162"/>
      <c r="AJ24" s="49"/>
      <c r="AK24" s="49"/>
      <c r="AL24" s="49"/>
      <c r="AM24" s="162"/>
      <c r="AN24" s="49"/>
      <c r="AO24" s="49"/>
      <c r="AP24" s="49"/>
      <c r="AQ24" s="162"/>
    </row>
    <row r="25" spans="1:43" s="8" customFormat="1" ht="25.5" customHeight="1">
      <c r="A25" s="61" t="str">
        <f>IF('1'!$A$1=1,B25,C25)</f>
        <v xml:space="preserve"> Інші депозитні корпорації</v>
      </c>
      <c r="B25" s="73" t="s">
        <v>19</v>
      </c>
      <c r="C25" s="73" t="s">
        <v>32</v>
      </c>
      <c r="D25" s="100">
        <v>9028</v>
      </c>
      <c r="E25" s="50">
        <v>6931</v>
      </c>
      <c r="F25" s="50">
        <v>6516</v>
      </c>
      <c r="G25" s="51">
        <v>6150</v>
      </c>
      <c r="H25" s="100">
        <v>4864</v>
      </c>
      <c r="I25" s="50">
        <v>4805</v>
      </c>
      <c r="J25" s="50">
        <v>4086</v>
      </c>
      <c r="K25" s="51">
        <v>5032</v>
      </c>
      <c r="L25" s="50">
        <v>4556</v>
      </c>
      <c r="M25" s="50">
        <v>3193</v>
      </c>
      <c r="N25" s="50">
        <v>2935</v>
      </c>
      <c r="O25" s="51">
        <v>2467</v>
      </c>
      <c r="P25" s="50">
        <v>2233</v>
      </c>
      <c r="Q25" s="50">
        <v>2290</v>
      </c>
      <c r="R25" s="50">
        <v>2414</v>
      </c>
      <c r="S25" s="51">
        <v>2484</v>
      </c>
      <c r="T25" s="50">
        <v>2376</v>
      </c>
      <c r="U25" s="50">
        <v>2325</v>
      </c>
      <c r="V25" s="50">
        <v>2450</v>
      </c>
      <c r="W25" s="51">
        <v>2279</v>
      </c>
      <c r="X25" s="50">
        <v>2207</v>
      </c>
      <c r="Y25" s="50">
        <v>2220</v>
      </c>
      <c r="Z25" s="50">
        <v>2101</v>
      </c>
      <c r="AA25" s="51">
        <v>2091</v>
      </c>
      <c r="AB25" s="50">
        <v>1923</v>
      </c>
      <c r="AC25" s="50">
        <v>1755</v>
      </c>
      <c r="AD25" s="50">
        <v>1973</v>
      </c>
      <c r="AE25" s="51">
        <v>2117</v>
      </c>
      <c r="AF25" s="50">
        <v>1592</v>
      </c>
      <c r="AG25" s="50">
        <v>1615</v>
      </c>
      <c r="AH25" s="50">
        <v>1636</v>
      </c>
      <c r="AI25" s="51">
        <v>1297</v>
      </c>
      <c r="AJ25" s="50">
        <v>1197</v>
      </c>
      <c r="AK25" s="50">
        <v>1172</v>
      </c>
      <c r="AL25" s="50">
        <v>1222</v>
      </c>
      <c r="AM25" s="51">
        <v>1194</v>
      </c>
      <c r="AN25" s="50">
        <v>1219</v>
      </c>
      <c r="AO25" s="50">
        <v>1274</v>
      </c>
      <c r="AP25" s="50">
        <v>1188</v>
      </c>
      <c r="AQ25" s="51"/>
    </row>
    <row r="26" spans="1:43">
      <c r="A26" s="67" t="str">
        <f>IF('1'!$A$1=1,B26,C26)</f>
        <v xml:space="preserve">  Короткостроковий борг за первинним терміном погашення</v>
      </c>
      <c r="B26" s="6" t="s">
        <v>13</v>
      </c>
      <c r="C26" s="6" t="s">
        <v>26</v>
      </c>
      <c r="D26" s="99">
        <v>4596</v>
      </c>
      <c r="E26" s="47">
        <v>3716</v>
      </c>
      <c r="F26" s="47">
        <v>3702</v>
      </c>
      <c r="G26" s="161">
        <v>3772</v>
      </c>
      <c r="H26" s="99">
        <v>3437</v>
      </c>
      <c r="I26" s="47">
        <v>3317</v>
      </c>
      <c r="J26" s="47">
        <v>2952</v>
      </c>
      <c r="K26" s="161">
        <v>3498</v>
      </c>
      <c r="L26" s="47">
        <v>3210</v>
      </c>
      <c r="M26" s="47">
        <v>1962</v>
      </c>
      <c r="N26" s="47">
        <v>1806</v>
      </c>
      <c r="O26" s="161">
        <v>1684</v>
      </c>
      <c r="P26" s="47">
        <v>1331</v>
      </c>
      <c r="Q26" s="47">
        <v>1180</v>
      </c>
      <c r="R26" s="47">
        <v>1182</v>
      </c>
      <c r="S26" s="161">
        <v>1075</v>
      </c>
      <c r="T26" s="47">
        <v>940</v>
      </c>
      <c r="U26" s="47">
        <v>1165</v>
      </c>
      <c r="V26" s="47">
        <v>1112</v>
      </c>
      <c r="W26" s="161">
        <v>1042</v>
      </c>
      <c r="X26" s="47">
        <v>898</v>
      </c>
      <c r="Y26" s="47">
        <v>946</v>
      </c>
      <c r="Z26" s="47">
        <v>922</v>
      </c>
      <c r="AA26" s="161">
        <v>898</v>
      </c>
      <c r="AB26" s="47">
        <v>957</v>
      </c>
      <c r="AC26" s="47">
        <v>1006</v>
      </c>
      <c r="AD26" s="47">
        <v>1230</v>
      </c>
      <c r="AE26" s="161">
        <v>1300</v>
      </c>
      <c r="AF26" s="47">
        <v>964</v>
      </c>
      <c r="AG26" s="47">
        <v>995</v>
      </c>
      <c r="AH26" s="47">
        <v>1094</v>
      </c>
      <c r="AI26" s="161">
        <v>831</v>
      </c>
      <c r="AJ26" s="47">
        <v>759</v>
      </c>
      <c r="AK26" s="47">
        <v>751</v>
      </c>
      <c r="AL26" s="47">
        <v>787</v>
      </c>
      <c r="AM26" s="161">
        <v>790</v>
      </c>
      <c r="AN26" s="47">
        <v>795</v>
      </c>
      <c r="AO26" s="47">
        <v>863</v>
      </c>
      <c r="AP26" s="47">
        <v>847</v>
      </c>
      <c r="AQ26" s="161"/>
    </row>
    <row r="27" spans="1:43">
      <c r="A27" s="67" t="str">
        <f>IF('1'!$A$1=1,B27,C27)</f>
        <v xml:space="preserve">    Боргові цінні папери</v>
      </c>
      <c r="B27" s="6" t="s">
        <v>14</v>
      </c>
      <c r="C27" s="6" t="s">
        <v>27</v>
      </c>
      <c r="D27" s="99">
        <v>0</v>
      </c>
      <c r="E27" s="47">
        <v>0</v>
      </c>
      <c r="F27" s="47">
        <v>0</v>
      </c>
      <c r="G27" s="161">
        <v>0</v>
      </c>
      <c r="H27" s="99">
        <v>8</v>
      </c>
      <c r="I27" s="47">
        <v>8</v>
      </c>
      <c r="J27" s="47">
        <v>4</v>
      </c>
      <c r="K27" s="161">
        <v>5</v>
      </c>
      <c r="L27" s="47">
        <v>0</v>
      </c>
      <c r="M27" s="47">
        <v>0</v>
      </c>
      <c r="N27" s="47">
        <v>0</v>
      </c>
      <c r="O27" s="161">
        <v>0</v>
      </c>
      <c r="P27" s="47">
        <v>0</v>
      </c>
      <c r="Q27" s="47">
        <v>0</v>
      </c>
      <c r="R27" s="47">
        <v>0</v>
      </c>
      <c r="S27" s="161">
        <v>0</v>
      </c>
      <c r="T27" s="47">
        <v>0</v>
      </c>
      <c r="U27" s="47">
        <v>0</v>
      </c>
      <c r="V27" s="47">
        <v>0</v>
      </c>
      <c r="W27" s="161">
        <v>0</v>
      </c>
      <c r="X27" s="47">
        <v>0</v>
      </c>
      <c r="Y27" s="47">
        <v>0</v>
      </c>
      <c r="Z27" s="47">
        <v>0</v>
      </c>
      <c r="AA27" s="161">
        <v>0</v>
      </c>
      <c r="AB27" s="47">
        <v>0</v>
      </c>
      <c r="AC27" s="47">
        <v>0</v>
      </c>
      <c r="AD27" s="47">
        <v>4</v>
      </c>
      <c r="AE27" s="161">
        <v>4</v>
      </c>
      <c r="AF27" s="47">
        <v>4</v>
      </c>
      <c r="AG27" s="47">
        <v>4</v>
      </c>
      <c r="AH27" s="47">
        <v>4</v>
      </c>
      <c r="AI27" s="161">
        <v>4</v>
      </c>
      <c r="AJ27" s="47">
        <v>4</v>
      </c>
      <c r="AK27" s="47">
        <v>4</v>
      </c>
      <c r="AL27" s="47">
        <v>4</v>
      </c>
      <c r="AM27" s="161">
        <v>4</v>
      </c>
      <c r="AN27" s="47">
        <v>4</v>
      </c>
      <c r="AO27" s="47">
        <v>4</v>
      </c>
      <c r="AP27" s="47">
        <v>4</v>
      </c>
      <c r="AQ27" s="161"/>
    </row>
    <row r="28" spans="1:43">
      <c r="A28" s="57" t="str">
        <f>IF('1'!$A$1=1,B28,C28)</f>
        <v xml:space="preserve">    Кредити</v>
      </c>
      <c r="B28" s="6" t="s">
        <v>15</v>
      </c>
      <c r="C28" s="10" t="s">
        <v>28</v>
      </c>
      <c r="D28" s="99">
        <v>385</v>
      </c>
      <c r="E28" s="47">
        <v>301</v>
      </c>
      <c r="F28" s="47">
        <v>247</v>
      </c>
      <c r="G28" s="161">
        <v>216</v>
      </c>
      <c r="H28" s="99">
        <v>87</v>
      </c>
      <c r="I28" s="47">
        <v>86</v>
      </c>
      <c r="J28" s="47">
        <v>129</v>
      </c>
      <c r="K28" s="161">
        <v>167</v>
      </c>
      <c r="L28" s="47">
        <v>153</v>
      </c>
      <c r="M28" s="47">
        <v>106</v>
      </c>
      <c r="N28" s="47">
        <v>71</v>
      </c>
      <c r="O28" s="161">
        <v>110</v>
      </c>
      <c r="P28" s="47">
        <v>100</v>
      </c>
      <c r="Q28" s="47">
        <v>68</v>
      </c>
      <c r="R28" s="47">
        <v>54</v>
      </c>
      <c r="S28" s="161">
        <v>26</v>
      </c>
      <c r="T28" s="47">
        <v>74</v>
      </c>
      <c r="U28" s="47">
        <v>82</v>
      </c>
      <c r="V28" s="47">
        <v>80</v>
      </c>
      <c r="W28" s="161">
        <v>25</v>
      </c>
      <c r="X28" s="47">
        <v>10</v>
      </c>
      <c r="Y28" s="47">
        <v>35</v>
      </c>
      <c r="Z28" s="47">
        <v>34</v>
      </c>
      <c r="AA28" s="161">
        <v>34</v>
      </c>
      <c r="AB28" s="47">
        <v>34</v>
      </c>
      <c r="AC28" s="47">
        <v>4</v>
      </c>
      <c r="AD28" s="47">
        <v>4</v>
      </c>
      <c r="AE28" s="161">
        <v>6</v>
      </c>
      <c r="AF28" s="47">
        <v>7</v>
      </c>
      <c r="AG28" s="47">
        <v>1</v>
      </c>
      <c r="AH28" s="47">
        <v>22</v>
      </c>
      <c r="AI28" s="161">
        <v>21</v>
      </c>
      <c r="AJ28" s="47">
        <v>0</v>
      </c>
      <c r="AK28" s="47">
        <v>1</v>
      </c>
      <c r="AL28" s="47">
        <v>1</v>
      </c>
      <c r="AM28" s="161">
        <v>1</v>
      </c>
      <c r="AN28" s="47">
        <v>1</v>
      </c>
      <c r="AO28" s="47">
        <v>0</v>
      </c>
      <c r="AP28" s="47">
        <v>2</v>
      </c>
      <c r="AQ28" s="161"/>
    </row>
    <row r="29" spans="1:43">
      <c r="A29" s="57" t="str">
        <f>IF('1'!$A$1=1,B29,C29)</f>
        <v xml:space="preserve">    Валюта і депозити</v>
      </c>
      <c r="B29" s="6" t="s">
        <v>18</v>
      </c>
      <c r="C29" s="10" t="s">
        <v>31</v>
      </c>
      <c r="D29" s="99">
        <v>4211</v>
      </c>
      <c r="E29" s="47">
        <v>3415</v>
      </c>
      <c r="F29" s="47">
        <v>3455</v>
      </c>
      <c r="G29" s="161">
        <v>3556</v>
      </c>
      <c r="H29" s="99">
        <v>3342</v>
      </c>
      <c r="I29" s="47">
        <v>3223</v>
      </c>
      <c r="J29" s="47">
        <v>2819</v>
      </c>
      <c r="K29" s="161">
        <v>3326</v>
      </c>
      <c r="L29" s="47">
        <v>3057</v>
      </c>
      <c r="M29" s="47">
        <v>1856</v>
      </c>
      <c r="N29" s="47">
        <v>1735</v>
      </c>
      <c r="O29" s="161">
        <v>1574</v>
      </c>
      <c r="P29" s="47">
        <v>1231</v>
      </c>
      <c r="Q29" s="47">
        <v>1112</v>
      </c>
      <c r="R29" s="47">
        <v>1128</v>
      </c>
      <c r="S29" s="161">
        <v>1049</v>
      </c>
      <c r="T29" s="47">
        <v>866</v>
      </c>
      <c r="U29" s="47">
        <v>1083</v>
      </c>
      <c r="V29" s="47">
        <v>1032</v>
      </c>
      <c r="W29" s="161">
        <v>1017</v>
      </c>
      <c r="X29" s="47">
        <v>888</v>
      </c>
      <c r="Y29" s="47">
        <v>911</v>
      </c>
      <c r="Z29" s="47">
        <v>888</v>
      </c>
      <c r="AA29" s="161">
        <v>864</v>
      </c>
      <c r="AB29" s="47">
        <v>923</v>
      </c>
      <c r="AC29" s="47">
        <v>1002</v>
      </c>
      <c r="AD29" s="47">
        <v>1222</v>
      </c>
      <c r="AE29" s="161">
        <v>1290</v>
      </c>
      <c r="AF29" s="47">
        <v>930</v>
      </c>
      <c r="AG29" s="47">
        <v>965</v>
      </c>
      <c r="AH29" s="47">
        <v>1042</v>
      </c>
      <c r="AI29" s="161">
        <v>791</v>
      </c>
      <c r="AJ29" s="47">
        <v>729</v>
      </c>
      <c r="AK29" s="47">
        <v>698</v>
      </c>
      <c r="AL29" s="47">
        <v>748</v>
      </c>
      <c r="AM29" s="161">
        <v>750</v>
      </c>
      <c r="AN29" s="47">
        <v>750</v>
      </c>
      <c r="AO29" s="47">
        <v>819</v>
      </c>
      <c r="AP29" s="47">
        <v>794</v>
      </c>
      <c r="AQ29" s="161"/>
    </row>
    <row r="30" spans="1:43">
      <c r="A30" s="57" t="str">
        <f>IF('1'!$A$1=1,B30,C30)</f>
        <v>Інші боргові зобов'язання</v>
      </c>
      <c r="B30" s="10" t="s">
        <v>74</v>
      </c>
      <c r="C30" s="10" t="s">
        <v>73</v>
      </c>
      <c r="D30" s="99"/>
      <c r="E30" s="47"/>
      <c r="F30" s="47"/>
      <c r="G30" s="161"/>
      <c r="H30" s="99"/>
      <c r="I30" s="47"/>
      <c r="J30" s="47"/>
      <c r="K30" s="161"/>
      <c r="L30" s="47"/>
      <c r="M30" s="47"/>
      <c r="N30" s="47"/>
      <c r="O30" s="161"/>
      <c r="P30" s="47"/>
      <c r="Q30" s="47"/>
      <c r="R30" s="47"/>
      <c r="S30" s="161"/>
      <c r="T30" s="47"/>
      <c r="U30" s="47"/>
      <c r="V30" s="47"/>
      <c r="W30" s="161"/>
      <c r="X30" s="47"/>
      <c r="Y30" s="47"/>
      <c r="Z30" s="47"/>
      <c r="AA30" s="161"/>
      <c r="AB30" s="47"/>
      <c r="AC30" s="47"/>
      <c r="AD30" s="47"/>
      <c r="AE30" s="161"/>
      <c r="AF30" s="47">
        <v>23</v>
      </c>
      <c r="AG30" s="47">
        <v>25</v>
      </c>
      <c r="AH30" s="47">
        <v>26</v>
      </c>
      <c r="AI30" s="161">
        <v>15</v>
      </c>
      <c r="AJ30" s="47">
        <v>26</v>
      </c>
      <c r="AK30" s="47">
        <v>48</v>
      </c>
      <c r="AL30" s="47">
        <v>34</v>
      </c>
      <c r="AM30" s="161">
        <v>35</v>
      </c>
      <c r="AN30" s="47">
        <v>40</v>
      </c>
      <c r="AO30" s="47">
        <v>40</v>
      </c>
      <c r="AP30" s="47">
        <v>47</v>
      </c>
      <c r="AQ30" s="161"/>
    </row>
    <row r="31" spans="1:43" ht="22.2" customHeight="1">
      <c r="A31" s="67" t="str">
        <f>IF('1'!$A$1=1,B31,C31)</f>
        <v xml:space="preserve">  Довгострокові зобов'язання, що підлягають погашенню протягом року</v>
      </c>
      <c r="B31" s="6" t="s">
        <v>16</v>
      </c>
      <c r="C31" s="6" t="s">
        <v>29</v>
      </c>
      <c r="D31" s="99">
        <v>4432</v>
      </c>
      <c r="E31" s="47">
        <v>3215</v>
      </c>
      <c r="F31" s="47">
        <v>2814</v>
      </c>
      <c r="G31" s="161">
        <v>2378</v>
      </c>
      <c r="H31" s="99">
        <v>1427</v>
      </c>
      <c r="I31" s="47">
        <v>1488</v>
      </c>
      <c r="J31" s="47">
        <v>1134</v>
      </c>
      <c r="K31" s="161">
        <v>1534</v>
      </c>
      <c r="L31" s="47">
        <v>1346</v>
      </c>
      <c r="M31" s="47">
        <v>1231</v>
      </c>
      <c r="N31" s="47">
        <v>1129</v>
      </c>
      <c r="O31" s="161">
        <v>783</v>
      </c>
      <c r="P31" s="47">
        <v>902</v>
      </c>
      <c r="Q31" s="47">
        <v>1110</v>
      </c>
      <c r="R31" s="47">
        <v>1232</v>
      </c>
      <c r="S31" s="161">
        <v>1409</v>
      </c>
      <c r="T31" s="47">
        <v>1436</v>
      </c>
      <c r="U31" s="47">
        <v>1160</v>
      </c>
      <c r="V31" s="47">
        <v>1338</v>
      </c>
      <c r="W31" s="161">
        <v>1237</v>
      </c>
      <c r="X31" s="47">
        <v>1309</v>
      </c>
      <c r="Y31" s="47">
        <v>1274</v>
      </c>
      <c r="Z31" s="47">
        <v>1179</v>
      </c>
      <c r="AA31" s="161">
        <v>1193</v>
      </c>
      <c r="AB31" s="47">
        <v>966</v>
      </c>
      <c r="AC31" s="47">
        <v>749</v>
      </c>
      <c r="AD31" s="47">
        <v>743</v>
      </c>
      <c r="AE31" s="161">
        <v>817</v>
      </c>
      <c r="AF31" s="47">
        <v>628</v>
      </c>
      <c r="AG31" s="47">
        <v>620</v>
      </c>
      <c r="AH31" s="47">
        <v>542</v>
      </c>
      <c r="AI31" s="161">
        <v>466</v>
      </c>
      <c r="AJ31" s="47">
        <v>438</v>
      </c>
      <c r="AK31" s="47">
        <v>421</v>
      </c>
      <c r="AL31" s="47">
        <v>435</v>
      </c>
      <c r="AM31" s="161">
        <v>404</v>
      </c>
      <c r="AN31" s="47">
        <v>424</v>
      </c>
      <c r="AO31" s="47">
        <v>411</v>
      </c>
      <c r="AP31" s="47">
        <v>341</v>
      </c>
      <c r="AQ31" s="161"/>
    </row>
    <row r="32" spans="1:43" s="5" customFormat="1">
      <c r="A32" s="67" t="str">
        <f>IF('1'!$A$1=1,B32,C32)</f>
        <v xml:space="preserve">    Боргові цінні папери</v>
      </c>
      <c r="B32" s="6" t="s">
        <v>14</v>
      </c>
      <c r="C32" s="6" t="s">
        <v>27</v>
      </c>
      <c r="D32" s="99">
        <v>832</v>
      </c>
      <c r="E32" s="47">
        <v>601</v>
      </c>
      <c r="F32" s="47">
        <v>632</v>
      </c>
      <c r="G32" s="161">
        <v>599</v>
      </c>
      <c r="H32" s="99">
        <v>429</v>
      </c>
      <c r="I32" s="47">
        <v>490</v>
      </c>
      <c r="J32" s="47">
        <v>461</v>
      </c>
      <c r="K32" s="161">
        <v>521</v>
      </c>
      <c r="L32" s="47">
        <v>332</v>
      </c>
      <c r="M32" s="47">
        <v>310</v>
      </c>
      <c r="N32" s="47">
        <v>288</v>
      </c>
      <c r="O32" s="161">
        <v>287</v>
      </c>
      <c r="P32" s="47">
        <v>276</v>
      </c>
      <c r="Q32" s="47">
        <v>633</v>
      </c>
      <c r="R32" s="47">
        <v>741</v>
      </c>
      <c r="S32" s="161">
        <v>797</v>
      </c>
      <c r="T32" s="47">
        <v>748</v>
      </c>
      <c r="U32" s="47">
        <v>457</v>
      </c>
      <c r="V32" s="47">
        <v>507</v>
      </c>
      <c r="W32" s="161">
        <v>487</v>
      </c>
      <c r="X32" s="47">
        <v>670</v>
      </c>
      <c r="Y32" s="47">
        <v>667</v>
      </c>
      <c r="Z32" s="47">
        <v>664</v>
      </c>
      <c r="AA32" s="161">
        <v>487</v>
      </c>
      <c r="AB32" s="47">
        <v>245</v>
      </c>
      <c r="AC32" s="47">
        <v>241</v>
      </c>
      <c r="AD32" s="47">
        <v>246</v>
      </c>
      <c r="AE32" s="161">
        <v>225</v>
      </c>
      <c r="AF32" s="47">
        <v>222</v>
      </c>
      <c r="AG32" s="47">
        <v>202</v>
      </c>
      <c r="AH32" s="47">
        <v>172</v>
      </c>
      <c r="AI32" s="161">
        <v>157</v>
      </c>
      <c r="AJ32" s="47">
        <v>112</v>
      </c>
      <c r="AK32" s="47">
        <v>112</v>
      </c>
      <c r="AL32" s="47">
        <v>110</v>
      </c>
      <c r="AM32" s="161">
        <v>104</v>
      </c>
      <c r="AN32" s="47">
        <v>102</v>
      </c>
      <c r="AO32" s="47">
        <v>103</v>
      </c>
      <c r="AP32" s="47">
        <v>57</v>
      </c>
      <c r="AQ32" s="161"/>
    </row>
    <row r="33" spans="1:43">
      <c r="A33" s="57" t="str">
        <f>IF('1'!$A$1=1,B33,C33)</f>
        <v xml:space="preserve">    Кредити</v>
      </c>
      <c r="B33" s="7" t="s">
        <v>15</v>
      </c>
      <c r="C33" s="10" t="s">
        <v>28</v>
      </c>
      <c r="D33" s="99">
        <v>223</v>
      </c>
      <c r="E33" s="47">
        <v>156</v>
      </c>
      <c r="F33" s="47">
        <v>308</v>
      </c>
      <c r="G33" s="161">
        <v>158</v>
      </c>
      <c r="H33" s="99">
        <v>300</v>
      </c>
      <c r="I33" s="47">
        <v>305</v>
      </c>
      <c r="J33" s="47">
        <v>304</v>
      </c>
      <c r="K33" s="161">
        <v>334</v>
      </c>
      <c r="L33" s="47">
        <v>295</v>
      </c>
      <c r="M33" s="47">
        <v>283</v>
      </c>
      <c r="N33" s="47">
        <v>269</v>
      </c>
      <c r="O33" s="161">
        <v>66</v>
      </c>
      <c r="P33" s="47">
        <v>195</v>
      </c>
      <c r="Q33" s="47">
        <v>186</v>
      </c>
      <c r="R33" s="47">
        <v>176</v>
      </c>
      <c r="S33" s="161">
        <v>299</v>
      </c>
      <c r="T33" s="47">
        <v>335</v>
      </c>
      <c r="U33" s="47">
        <v>379</v>
      </c>
      <c r="V33" s="47">
        <v>451</v>
      </c>
      <c r="W33" s="161">
        <v>425</v>
      </c>
      <c r="X33" s="47">
        <v>345</v>
      </c>
      <c r="Y33" s="47">
        <v>330</v>
      </c>
      <c r="Z33" s="47">
        <v>254</v>
      </c>
      <c r="AA33" s="161">
        <v>245</v>
      </c>
      <c r="AB33" s="47">
        <v>242</v>
      </c>
      <c r="AC33" s="47">
        <v>276</v>
      </c>
      <c r="AD33" s="47">
        <v>282</v>
      </c>
      <c r="AE33" s="161">
        <v>297</v>
      </c>
      <c r="AF33" s="47">
        <v>284</v>
      </c>
      <c r="AG33" s="47">
        <v>283</v>
      </c>
      <c r="AH33" s="47">
        <v>272</v>
      </c>
      <c r="AI33" s="161">
        <v>251</v>
      </c>
      <c r="AJ33" s="47">
        <v>239</v>
      </c>
      <c r="AK33" s="47">
        <v>221</v>
      </c>
      <c r="AL33" s="47">
        <v>227</v>
      </c>
      <c r="AM33" s="161">
        <v>219</v>
      </c>
      <c r="AN33" s="47">
        <v>223</v>
      </c>
      <c r="AO33" s="47">
        <v>227</v>
      </c>
      <c r="AP33" s="47">
        <v>209</v>
      </c>
      <c r="AQ33" s="161"/>
    </row>
    <row r="34" spans="1:43">
      <c r="A34" s="57" t="str">
        <f>IF('1'!$A$1=1,B34,C34)</f>
        <v xml:space="preserve">    Валюта і депозити</v>
      </c>
      <c r="B34" s="7" t="s">
        <v>18</v>
      </c>
      <c r="C34" s="10" t="s">
        <v>31</v>
      </c>
      <c r="D34" s="99">
        <v>3377</v>
      </c>
      <c r="E34" s="47">
        <v>2458</v>
      </c>
      <c r="F34" s="47">
        <v>1874</v>
      </c>
      <c r="G34" s="161">
        <v>1621</v>
      </c>
      <c r="H34" s="99">
        <v>698</v>
      </c>
      <c r="I34" s="47">
        <v>693</v>
      </c>
      <c r="J34" s="47">
        <v>369</v>
      </c>
      <c r="K34" s="161">
        <v>679</v>
      </c>
      <c r="L34" s="47">
        <v>719</v>
      </c>
      <c r="M34" s="47">
        <v>638</v>
      </c>
      <c r="N34" s="47">
        <v>572</v>
      </c>
      <c r="O34" s="161">
        <v>430</v>
      </c>
      <c r="P34" s="47">
        <v>431</v>
      </c>
      <c r="Q34" s="47">
        <v>291</v>
      </c>
      <c r="R34" s="47">
        <v>315</v>
      </c>
      <c r="S34" s="161">
        <v>313</v>
      </c>
      <c r="T34" s="47">
        <v>353</v>
      </c>
      <c r="U34" s="47">
        <v>324</v>
      </c>
      <c r="V34" s="47">
        <v>380</v>
      </c>
      <c r="W34" s="161">
        <v>325</v>
      </c>
      <c r="X34" s="47">
        <v>294</v>
      </c>
      <c r="Y34" s="47">
        <v>277</v>
      </c>
      <c r="Z34" s="47">
        <v>261</v>
      </c>
      <c r="AA34" s="161">
        <v>461</v>
      </c>
      <c r="AB34" s="47">
        <v>479</v>
      </c>
      <c r="AC34" s="47">
        <v>232</v>
      </c>
      <c r="AD34" s="47">
        <v>215</v>
      </c>
      <c r="AE34" s="161">
        <v>295</v>
      </c>
      <c r="AF34" s="47">
        <v>122</v>
      </c>
      <c r="AG34" s="47">
        <v>135</v>
      </c>
      <c r="AH34" s="47">
        <v>98</v>
      </c>
      <c r="AI34" s="161">
        <v>58</v>
      </c>
      <c r="AJ34" s="47">
        <v>87</v>
      </c>
      <c r="AK34" s="47">
        <v>88</v>
      </c>
      <c r="AL34" s="47">
        <v>98</v>
      </c>
      <c r="AM34" s="161">
        <v>81</v>
      </c>
      <c r="AN34" s="47">
        <v>99</v>
      </c>
      <c r="AO34" s="47">
        <v>81</v>
      </c>
      <c r="AP34" s="47">
        <v>75</v>
      </c>
      <c r="AQ34" s="161"/>
    </row>
    <row r="35" spans="1:43" ht="7.95" customHeight="1">
      <c r="A35" s="67"/>
      <c r="B35" s="6"/>
      <c r="C35" s="6"/>
      <c r="D35" s="102"/>
      <c r="E35" s="49"/>
      <c r="F35" s="49"/>
      <c r="G35" s="162"/>
      <c r="H35" s="102"/>
      <c r="I35" s="49"/>
      <c r="J35" s="49"/>
      <c r="K35" s="162"/>
      <c r="L35" s="49"/>
      <c r="M35" s="49"/>
      <c r="N35" s="49"/>
      <c r="O35" s="162"/>
      <c r="P35" s="49"/>
      <c r="Q35" s="49"/>
      <c r="R35" s="49"/>
      <c r="S35" s="162"/>
      <c r="T35" s="49"/>
      <c r="U35" s="49"/>
      <c r="V35" s="49"/>
      <c r="W35" s="162"/>
      <c r="X35" s="49"/>
      <c r="Y35" s="49"/>
      <c r="Z35" s="49"/>
      <c r="AA35" s="162"/>
      <c r="AB35" s="49"/>
      <c r="AC35" s="49"/>
      <c r="AD35" s="49"/>
      <c r="AE35" s="162"/>
      <c r="AF35" s="49"/>
      <c r="AG35" s="49"/>
      <c r="AH35" s="49"/>
      <c r="AI35" s="162"/>
      <c r="AJ35" s="49"/>
      <c r="AK35" s="49"/>
      <c r="AL35" s="49"/>
      <c r="AM35" s="162"/>
      <c r="AN35" s="49"/>
      <c r="AO35" s="49"/>
      <c r="AP35" s="49"/>
      <c r="AQ35" s="162"/>
    </row>
    <row r="36" spans="1:43" s="8" customFormat="1">
      <c r="A36" s="61" t="str">
        <f>IF('1'!$A$1=1,B36,C36)</f>
        <v xml:space="preserve"> Інші сектори</v>
      </c>
      <c r="B36" s="73" t="s">
        <v>20</v>
      </c>
      <c r="C36" s="73" t="s">
        <v>33</v>
      </c>
      <c r="D36" s="100">
        <v>27443</v>
      </c>
      <c r="E36" s="50">
        <v>27376</v>
      </c>
      <c r="F36" s="50">
        <v>26529</v>
      </c>
      <c r="G36" s="51">
        <v>28223</v>
      </c>
      <c r="H36" s="100">
        <v>28633</v>
      </c>
      <c r="I36" s="50">
        <v>28587</v>
      </c>
      <c r="J36" s="50">
        <v>28844</v>
      </c>
      <c r="K36" s="51">
        <v>31572</v>
      </c>
      <c r="L36" s="50">
        <v>29548</v>
      </c>
      <c r="M36" s="50">
        <v>28458</v>
      </c>
      <c r="N36" s="50">
        <v>27934</v>
      </c>
      <c r="O36" s="51">
        <v>27616</v>
      </c>
      <c r="P36" s="50">
        <v>26302</v>
      </c>
      <c r="Q36" s="50">
        <v>27784</v>
      </c>
      <c r="R36" s="50">
        <v>27262</v>
      </c>
      <c r="S36" s="51">
        <v>26214</v>
      </c>
      <c r="T36" s="50">
        <v>27126</v>
      </c>
      <c r="U36" s="50">
        <v>27190</v>
      </c>
      <c r="V36" s="50">
        <v>28076</v>
      </c>
      <c r="W36" s="51">
        <v>28278</v>
      </c>
      <c r="X36" s="50">
        <v>27208</v>
      </c>
      <c r="Y36" s="50">
        <v>26425</v>
      </c>
      <c r="Z36" s="50">
        <v>25729</v>
      </c>
      <c r="AA36" s="51">
        <v>25051</v>
      </c>
      <c r="AB36" s="50">
        <v>25624</v>
      </c>
      <c r="AC36" s="50">
        <v>24589</v>
      </c>
      <c r="AD36" s="50">
        <v>25485</v>
      </c>
      <c r="AE36" s="51">
        <v>26490</v>
      </c>
      <c r="AF36" s="50">
        <v>25905</v>
      </c>
      <c r="AG36" s="50">
        <v>25078</v>
      </c>
      <c r="AH36" s="50">
        <v>23738</v>
      </c>
      <c r="AI36" s="51">
        <v>21000</v>
      </c>
      <c r="AJ36" s="50">
        <v>22041</v>
      </c>
      <c r="AK36" s="50">
        <v>22435</v>
      </c>
      <c r="AL36" s="50">
        <v>22713</v>
      </c>
      <c r="AM36" s="51">
        <v>20862</v>
      </c>
      <c r="AN36" s="50">
        <v>21679</v>
      </c>
      <c r="AO36" s="50">
        <v>21586</v>
      </c>
      <c r="AP36" s="50">
        <v>21600</v>
      </c>
      <c r="AQ36" s="51"/>
    </row>
    <row r="37" spans="1:43">
      <c r="A37" s="67" t="str">
        <f>IF('1'!$A$1=1,B37,C37)</f>
        <v xml:space="preserve">  Короткостроковий борг за первинним терміном погашення</v>
      </c>
      <c r="B37" s="6" t="s">
        <v>13</v>
      </c>
      <c r="C37" s="6" t="s">
        <v>26</v>
      </c>
      <c r="D37" s="99">
        <v>12034</v>
      </c>
      <c r="E37" s="47">
        <v>11913</v>
      </c>
      <c r="F37" s="47">
        <v>11820</v>
      </c>
      <c r="G37" s="161">
        <v>10489</v>
      </c>
      <c r="H37" s="99">
        <v>11613</v>
      </c>
      <c r="I37" s="47">
        <v>11302</v>
      </c>
      <c r="J37" s="47">
        <v>11097</v>
      </c>
      <c r="K37" s="161">
        <v>11597</v>
      </c>
      <c r="L37" s="47">
        <v>11891</v>
      </c>
      <c r="M37" s="47">
        <v>11810</v>
      </c>
      <c r="N37" s="47">
        <v>12492</v>
      </c>
      <c r="O37" s="161">
        <v>12484</v>
      </c>
      <c r="P37" s="47">
        <v>12342</v>
      </c>
      <c r="Q37" s="47">
        <v>13251</v>
      </c>
      <c r="R37" s="47">
        <v>13010</v>
      </c>
      <c r="S37" s="161">
        <v>11864</v>
      </c>
      <c r="T37" s="47">
        <v>12241</v>
      </c>
      <c r="U37" s="47">
        <v>12232</v>
      </c>
      <c r="V37" s="47">
        <v>12781</v>
      </c>
      <c r="W37" s="161">
        <v>13173</v>
      </c>
      <c r="X37" s="47">
        <v>12573</v>
      </c>
      <c r="Y37" s="47">
        <v>12579</v>
      </c>
      <c r="Z37" s="47">
        <v>12496</v>
      </c>
      <c r="AA37" s="161">
        <v>12524</v>
      </c>
      <c r="AB37" s="47">
        <v>13140</v>
      </c>
      <c r="AC37" s="47">
        <v>12684</v>
      </c>
      <c r="AD37" s="47">
        <v>12836</v>
      </c>
      <c r="AE37" s="161">
        <v>13054</v>
      </c>
      <c r="AF37" s="47">
        <v>12438</v>
      </c>
      <c r="AG37" s="47">
        <v>11086</v>
      </c>
      <c r="AH37" s="47">
        <v>8497</v>
      </c>
      <c r="AI37" s="161">
        <v>6758</v>
      </c>
      <c r="AJ37" s="47">
        <v>8516</v>
      </c>
      <c r="AK37" s="47">
        <v>8601</v>
      </c>
      <c r="AL37" s="47">
        <v>8773</v>
      </c>
      <c r="AM37" s="161">
        <v>7793</v>
      </c>
      <c r="AN37" s="47">
        <v>8325</v>
      </c>
      <c r="AO37" s="47">
        <v>8192</v>
      </c>
      <c r="AP37" s="47">
        <v>8659</v>
      </c>
      <c r="AQ37" s="161"/>
    </row>
    <row r="38" spans="1:43">
      <c r="A38" s="67" t="str">
        <f>IF('1'!$A$1=1,B38,C38)</f>
        <v xml:space="preserve">    Боргові цінні папери</v>
      </c>
      <c r="B38" s="6" t="s">
        <v>14</v>
      </c>
      <c r="C38" s="6" t="s">
        <v>27</v>
      </c>
      <c r="D38" s="99">
        <v>0</v>
      </c>
      <c r="E38" s="47">
        <v>0</v>
      </c>
      <c r="F38" s="47">
        <v>0</v>
      </c>
      <c r="G38" s="161">
        <v>0</v>
      </c>
      <c r="H38" s="99">
        <v>0</v>
      </c>
      <c r="I38" s="47">
        <v>4</v>
      </c>
      <c r="J38" s="47">
        <v>4</v>
      </c>
      <c r="K38" s="161">
        <v>4</v>
      </c>
      <c r="L38" s="47">
        <v>4</v>
      </c>
      <c r="M38" s="47">
        <v>0</v>
      </c>
      <c r="N38" s="47">
        <v>0</v>
      </c>
      <c r="O38" s="161">
        <v>0</v>
      </c>
      <c r="P38" s="47">
        <v>0</v>
      </c>
      <c r="Q38" s="47">
        <v>0</v>
      </c>
      <c r="R38" s="47">
        <v>0</v>
      </c>
      <c r="S38" s="161">
        <v>0</v>
      </c>
      <c r="T38" s="47">
        <v>0</v>
      </c>
      <c r="U38" s="47">
        <v>0</v>
      </c>
      <c r="V38" s="47">
        <v>0</v>
      </c>
      <c r="W38" s="161">
        <v>0</v>
      </c>
      <c r="X38" s="47">
        <v>0</v>
      </c>
      <c r="Y38" s="47">
        <v>0</v>
      </c>
      <c r="Z38" s="47">
        <v>0</v>
      </c>
      <c r="AA38" s="161">
        <v>0</v>
      </c>
      <c r="AB38" s="47">
        <v>0</v>
      </c>
      <c r="AC38" s="47">
        <v>0</v>
      </c>
      <c r="AD38" s="47">
        <v>0</v>
      </c>
      <c r="AE38" s="161">
        <v>0</v>
      </c>
      <c r="AF38" s="47">
        <v>0</v>
      </c>
      <c r="AG38" s="47">
        <v>0</v>
      </c>
      <c r="AH38" s="47">
        <v>0</v>
      </c>
      <c r="AI38" s="161">
        <v>0</v>
      </c>
      <c r="AJ38" s="47">
        <v>0</v>
      </c>
      <c r="AK38" s="47">
        <v>0</v>
      </c>
      <c r="AL38" s="47">
        <v>0</v>
      </c>
      <c r="AM38" s="161">
        <v>0</v>
      </c>
      <c r="AN38" s="47">
        <v>0</v>
      </c>
      <c r="AO38" s="47">
        <v>0</v>
      </c>
      <c r="AP38" s="47">
        <v>0</v>
      </c>
      <c r="AQ38" s="161"/>
    </row>
    <row r="39" spans="1:43">
      <c r="A39" s="57" t="str">
        <f>IF('1'!$A$1=1,B39,C39)</f>
        <v xml:space="preserve">    Кредити</v>
      </c>
      <c r="B39" s="6" t="s">
        <v>15</v>
      </c>
      <c r="C39" s="10" t="s">
        <v>28</v>
      </c>
      <c r="D39" s="99">
        <v>770</v>
      </c>
      <c r="E39" s="47">
        <v>639</v>
      </c>
      <c r="F39" s="47">
        <v>606</v>
      </c>
      <c r="G39" s="161">
        <v>570</v>
      </c>
      <c r="H39" s="99">
        <v>496</v>
      </c>
      <c r="I39" s="47">
        <v>555</v>
      </c>
      <c r="J39" s="47">
        <v>546</v>
      </c>
      <c r="K39" s="161">
        <v>638</v>
      </c>
      <c r="L39" s="47">
        <v>1040</v>
      </c>
      <c r="M39" s="47">
        <v>1004</v>
      </c>
      <c r="N39" s="47">
        <v>914</v>
      </c>
      <c r="O39" s="161">
        <v>888</v>
      </c>
      <c r="P39" s="47">
        <v>952</v>
      </c>
      <c r="Q39" s="47">
        <v>981</v>
      </c>
      <c r="R39" s="47">
        <v>1067</v>
      </c>
      <c r="S39" s="161">
        <v>1102</v>
      </c>
      <c r="T39" s="47">
        <v>1071</v>
      </c>
      <c r="U39" s="47">
        <v>1083</v>
      </c>
      <c r="V39" s="47">
        <v>829</v>
      </c>
      <c r="W39" s="161">
        <v>1253</v>
      </c>
      <c r="X39" s="47">
        <v>755</v>
      </c>
      <c r="Y39" s="47">
        <v>654</v>
      </c>
      <c r="Z39" s="47">
        <v>589</v>
      </c>
      <c r="AA39" s="161">
        <v>608</v>
      </c>
      <c r="AB39" s="47">
        <v>609</v>
      </c>
      <c r="AC39" s="47">
        <v>685</v>
      </c>
      <c r="AD39" s="47">
        <v>526</v>
      </c>
      <c r="AE39" s="161">
        <v>489</v>
      </c>
      <c r="AF39" s="47">
        <v>540</v>
      </c>
      <c r="AG39" s="47">
        <v>556</v>
      </c>
      <c r="AH39" s="47">
        <v>581</v>
      </c>
      <c r="AI39" s="161">
        <v>545</v>
      </c>
      <c r="AJ39" s="47">
        <v>520</v>
      </c>
      <c r="AK39" s="47">
        <v>522</v>
      </c>
      <c r="AL39" s="47">
        <v>672</v>
      </c>
      <c r="AM39" s="161">
        <v>642</v>
      </c>
      <c r="AN39" s="47">
        <v>626</v>
      </c>
      <c r="AO39" s="47">
        <v>581</v>
      </c>
      <c r="AP39" s="47">
        <v>562</v>
      </c>
      <c r="AQ39" s="161"/>
    </row>
    <row r="40" spans="1:43">
      <c r="A40" s="67" t="str">
        <f>IF('1'!$A$1=1,B40,C40)</f>
        <v xml:space="preserve">    Торгові кредити та аванси</v>
      </c>
      <c r="B40" s="6" t="s">
        <v>21</v>
      </c>
      <c r="C40" s="6" t="s">
        <v>34</v>
      </c>
      <c r="D40" s="99">
        <v>11264</v>
      </c>
      <c r="E40" s="47">
        <v>11274</v>
      </c>
      <c r="F40" s="47">
        <v>11214</v>
      </c>
      <c r="G40" s="161">
        <v>9919</v>
      </c>
      <c r="H40" s="99">
        <v>11117</v>
      </c>
      <c r="I40" s="47">
        <v>10743</v>
      </c>
      <c r="J40" s="47">
        <v>10547</v>
      </c>
      <c r="K40" s="161">
        <v>10955</v>
      </c>
      <c r="L40" s="47">
        <v>10847</v>
      </c>
      <c r="M40" s="47">
        <v>10806</v>
      </c>
      <c r="N40" s="47">
        <v>11578</v>
      </c>
      <c r="O40" s="161">
        <v>11596</v>
      </c>
      <c r="P40" s="47">
        <v>11390</v>
      </c>
      <c r="Q40" s="47">
        <v>12270</v>
      </c>
      <c r="R40" s="47">
        <v>11943</v>
      </c>
      <c r="S40" s="161">
        <v>10762</v>
      </c>
      <c r="T40" s="47">
        <v>11170</v>
      </c>
      <c r="U40" s="47">
        <v>11149</v>
      </c>
      <c r="V40" s="47">
        <v>11952</v>
      </c>
      <c r="W40" s="161">
        <v>11920</v>
      </c>
      <c r="X40" s="47">
        <v>11818</v>
      </c>
      <c r="Y40" s="47">
        <v>11925</v>
      </c>
      <c r="Z40" s="47">
        <v>11907</v>
      </c>
      <c r="AA40" s="161">
        <v>11916</v>
      </c>
      <c r="AB40" s="47">
        <v>12531</v>
      </c>
      <c r="AC40" s="47">
        <v>11999</v>
      </c>
      <c r="AD40" s="47">
        <v>12310</v>
      </c>
      <c r="AE40" s="161">
        <v>12565</v>
      </c>
      <c r="AF40" s="47">
        <v>11898</v>
      </c>
      <c r="AG40" s="47">
        <v>10530</v>
      </c>
      <c r="AH40" s="47">
        <v>7916</v>
      </c>
      <c r="AI40" s="161">
        <v>6213</v>
      </c>
      <c r="AJ40" s="47">
        <v>7996</v>
      </c>
      <c r="AK40" s="47">
        <v>8079</v>
      </c>
      <c r="AL40" s="47">
        <v>8101</v>
      </c>
      <c r="AM40" s="161">
        <v>7151</v>
      </c>
      <c r="AN40" s="47">
        <v>7699</v>
      </c>
      <c r="AO40" s="47">
        <v>7424</v>
      </c>
      <c r="AP40" s="47">
        <v>7921</v>
      </c>
      <c r="AQ40" s="161"/>
    </row>
    <row r="41" spans="1:43">
      <c r="A41" s="57" t="str">
        <f>IF('1'!$A$1=1,B41,C41)</f>
        <v>Інші боргові зобов'язання</v>
      </c>
      <c r="B41" s="10" t="s">
        <v>74</v>
      </c>
      <c r="C41" s="10" t="s">
        <v>73</v>
      </c>
      <c r="D41" s="99"/>
      <c r="E41" s="47"/>
      <c r="F41" s="47"/>
      <c r="G41" s="161"/>
      <c r="H41" s="99"/>
      <c r="I41" s="47"/>
      <c r="J41" s="47"/>
      <c r="K41" s="161"/>
      <c r="L41" s="47"/>
      <c r="M41" s="47"/>
      <c r="N41" s="47"/>
      <c r="O41" s="161"/>
      <c r="P41" s="47"/>
      <c r="Q41" s="47"/>
      <c r="R41" s="47"/>
      <c r="S41" s="161"/>
      <c r="T41" s="47"/>
      <c r="U41" s="47"/>
      <c r="V41" s="47"/>
      <c r="W41" s="161"/>
      <c r="X41" s="47"/>
      <c r="Y41" s="47"/>
      <c r="Z41" s="47"/>
      <c r="AA41" s="161"/>
      <c r="AB41" s="47"/>
      <c r="AC41" s="47"/>
      <c r="AD41" s="47"/>
      <c r="AE41" s="161"/>
      <c r="AF41" s="47"/>
      <c r="AG41" s="47"/>
      <c r="AH41" s="47"/>
      <c r="AI41" s="161"/>
      <c r="AJ41" s="47"/>
      <c r="AK41" s="47"/>
      <c r="AL41" s="47"/>
      <c r="AM41" s="161"/>
      <c r="AN41" s="47"/>
      <c r="AO41" s="47">
        <v>187</v>
      </c>
      <c r="AP41" s="47">
        <v>176</v>
      </c>
      <c r="AQ41" s="161"/>
    </row>
    <row r="42" spans="1:43" ht="21.6" customHeight="1">
      <c r="A42" s="67" t="str">
        <f>IF('1'!$A$1=1,B42,C42)</f>
        <v xml:space="preserve">  Довгострокові зобов'язання, що підлягають погашенню протягом року</v>
      </c>
      <c r="B42" s="6" t="s">
        <v>16</v>
      </c>
      <c r="C42" s="6" t="s">
        <v>29</v>
      </c>
      <c r="D42" s="99">
        <v>15409</v>
      </c>
      <c r="E42" s="47">
        <v>15463</v>
      </c>
      <c r="F42" s="47">
        <v>14709</v>
      </c>
      <c r="G42" s="161">
        <v>17734</v>
      </c>
      <c r="H42" s="99">
        <v>17020</v>
      </c>
      <c r="I42" s="47">
        <v>17285</v>
      </c>
      <c r="J42" s="47">
        <v>17747</v>
      </c>
      <c r="K42" s="161">
        <v>19975</v>
      </c>
      <c r="L42" s="47">
        <v>17657</v>
      </c>
      <c r="M42" s="47">
        <v>16648</v>
      </c>
      <c r="N42" s="47">
        <v>15442</v>
      </c>
      <c r="O42" s="161">
        <v>15132</v>
      </c>
      <c r="P42" s="47">
        <v>13960</v>
      </c>
      <c r="Q42" s="47">
        <v>14533</v>
      </c>
      <c r="R42" s="47">
        <v>14252</v>
      </c>
      <c r="S42" s="161">
        <v>14350</v>
      </c>
      <c r="T42" s="47">
        <v>14885</v>
      </c>
      <c r="U42" s="47">
        <v>14958</v>
      </c>
      <c r="V42" s="47">
        <v>15295</v>
      </c>
      <c r="W42" s="161">
        <v>15105</v>
      </c>
      <c r="X42" s="47">
        <v>14635</v>
      </c>
      <c r="Y42" s="47">
        <v>13846</v>
      </c>
      <c r="Z42" s="47">
        <v>13233</v>
      </c>
      <c r="AA42" s="161">
        <v>12527</v>
      </c>
      <c r="AB42" s="47">
        <v>12484</v>
      </c>
      <c r="AC42" s="47">
        <v>11905</v>
      </c>
      <c r="AD42" s="47">
        <v>12649</v>
      </c>
      <c r="AE42" s="161">
        <v>13436</v>
      </c>
      <c r="AF42" s="47">
        <v>13467</v>
      </c>
      <c r="AG42" s="47">
        <v>13992</v>
      </c>
      <c r="AH42" s="47">
        <v>15241</v>
      </c>
      <c r="AI42" s="161">
        <v>14242</v>
      </c>
      <c r="AJ42" s="47">
        <v>13525</v>
      </c>
      <c r="AK42" s="47">
        <v>13834</v>
      </c>
      <c r="AL42" s="47">
        <v>13940</v>
      </c>
      <c r="AM42" s="161">
        <v>13069</v>
      </c>
      <c r="AN42" s="47">
        <v>13354</v>
      </c>
      <c r="AO42" s="47">
        <v>13394</v>
      </c>
      <c r="AP42" s="47">
        <v>12941</v>
      </c>
      <c r="AQ42" s="161"/>
    </row>
    <row r="43" spans="1:43">
      <c r="A43" s="67" t="str">
        <f>IF('1'!$A$1=1,B43,C43)</f>
        <v xml:space="preserve">    Боргові цінні папери</v>
      </c>
      <c r="B43" s="6" t="s">
        <v>14</v>
      </c>
      <c r="C43" s="6" t="s">
        <v>27</v>
      </c>
      <c r="D43" s="99">
        <v>700</v>
      </c>
      <c r="E43" s="47">
        <v>591</v>
      </c>
      <c r="F43" s="47">
        <v>866</v>
      </c>
      <c r="G43" s="161">
        <v>489</v>
      </c>
      <c r="H43" s="99">
        <v>457</v>
      </c>
      <c r="I43" s="47">
        <v>323</v>
      </c>
      <c r="J43" s="47">
        <v>529</v>
      </c>
      <c r="K43" s="161">
        <v>213</v>
      </c>
      <c r="L43" s="47">
        <v>265</v>
      </c>
      <c r="M43" s="47">
        <v>286</v>
      </c>
      <c r="N43" s="47">
        <v>226</v>
      </c>
      <c r="O43" s="161">
        <v>216</v>
      </c>
      <c r="P43" s="47">
        <v>364</v>
      </c>
      <c r="Q43" s="47">
        <v>376</v>
      </c>
      <c r="R43" s="47">
        <v>394</v>
      </c>
      <c r="S43" s="161">
        <v>409</v>
      </c>
      <c r="T43" s="47">
        <v>333</v>
      </c>
      <c r="U43" s="47">
        <v>689</v>
      </c>
      <c r="V43" s="47">
        <v>660</v>
      </c>
      <c r="W43" s="161">
        <v>638</v>
      </c>
      <c r="X43" s="47">
        <v>626</v>
      </c>
      <c r="Y43" s="47">
        <v>266</v>
      </c>
      <c r="Z43" s="47">
        <v>255</v>
      </c>
      <c r="AA43" s="161">
        <v>244</v>
      </c>
      <c r="AB43" s="47">
        <v>228</v>
      </c>
      <c r="AC43" s="47">
        <v>559</v>
      </c>
      <c r="AD43" s="47">
        <v>814</v>
      </c>
      <c r="AE43" s="161">
        <v>836</v>
      </c>
      <c r="AF43" s="47">
        <v>839</v>
      </c>
      <c r="AG43" s="47">
        <v>495</v>
      </c>
      <c r="AH43" s="47">
        <v>507</v>
      </c>
      <c r="AI43" s="161">
        <v>463</v>
      </c>
      <c r="AJ43" s="47">
        <v>453</v>
      </c>
      <c r="AK43" s="47">
        <v>817</v>
      </c>
      <c r="AL43" s="47">
        <v>681</v>
      </c>
      <c r="AM43" s="161">
        <v>638</v>
      </c>
      <c r="AN43" s="47">
        <v>920</v>
      </c>
      <c r="AO43" s="47">
        <v>755</v>
      </c>
      <c r="AP43" s="47">
        <v>726</v>
      </c>
      <c r="AQ43" s="161"/>
    </row>
    <row r="44" spans="1:43" s="5" customFormat="1">
      <c r="A44" s="57" t="str">
        <f>IF('1'!$A$1=1,B44,C44)</f>
        <v xml:space="preserve">    Кредити</v>
      </c>
      <c r="B44" s="9" t="s">
        <v>15</v>
      </c>
      <c r="C44" s="11" t="s">
        <v>28</v>
      </c>
      <c r="D44" s="104">
        <v>14145</v>
      </c>
      <c r="E44" s="70">
        <v>14278</v>
      </c>
      <c r="F44" s="70">
        <v>13245</v>
      </c>
      <c r="G44" s="165">
        <v>16761</v>
      </c>
      <c r="H44" s="104">
        <v>16129</v>
      </c>
      <c r="I44" s="70">
        <v>16501</v>
      </c>
      <c r="J44" s="70">
        <v>16744</v>
      </c>
      <c r="K44" s="165">
        <v>19252</v>
      </c>
      <c r="L44" s="70">
        <v>16784</v>
      </c>
      <c r="M44" s="70">
        <v>15693</v>
      </c>
      <c r="N44" s="70">
        <v>14525</v>
      </c>
      <c r="O44" s="165">
        <v>14182</v>
      </c>
      <c r="P44" s="70">
        <v>13557</v>
      </c>
      <c r="Q44" s="70">
        <v>14079</v>
      </c>
      <c r="R44" s="70">
        <v>13780</v>
      </c>
      <c r="S44" s="165">
        <v>13900</v>
      </c>
      <c r="T44" s="70">
        <v>14462</v>
      </c>
      <c r="U44" s="70">
        <v>14180</v>
      </c>
      <c r="V44" s="70">
        <v>14541</v>
      </c>
      <c r="W44" s="165">
        <v>14374</v>
      </c>
      <c r="X44" s="70">
        <v>13914</v>
      </c>
      <c r="Y44" s="70">
        <v>13490</v>
      </c>
      <c r="Z44" s="70">
        <v>12892</v>
      </c>
      <c r="AA44" s="165">
        <v>12194</v>
      </c>
      <c r="AB44" s="70">
        <v>12160</v>
      </c>
      <c r="AC44" s="70">
        <v>11246</v>
      </c>
      <c r="AD44" s="70">
        <v>11736</v>
      </c>
      <c r="AE44" s="165">
        <v>12487</v>
      </c>
      <c r="AF44" s="70">
        <v>12520</v>
      </c>
      <c r="AG44" s="70">
        <v>13400</v>
      </c>
      <c r="AH44" s="70">
        <v>14661</v>
      </c>
      <c r="AI44" s="165">
        <v>13715</v>
      </c>
      <c r="AJ44" s="70">
        <v>12994</v>
      </c>
      <c r="AK44" s="70">
        <v>12940</v>
      </c>
      <c r="AL44" s="70">
        <v>13194</v>
      </c>
      <c r="AM44" s="165">
        <v>12387</v>
      </c>
      <c r="AN44" s="70">
        <v>12384</v>
      </c>
      <c r="AO44" s="70">
        <v>12586</v>
      </c>
      <c r="AP44" s="70">
        <v>12162</v>
      </c>
      <c r="AQ44" s="165"/>
    </row>
    <row r="45" spans="1:43">
      <c r="A45" s="67" t="str">
        <f>IF('1'!$A$1=1,B45,C45)</f>
        <v xml:space="preserve">    Торгові кредити та аванси</v>
      </c>
      <c r="B45" s="17" t="s">
        <v>21</v>
      </c>
      <c r="C45" s="15" t="s">
        <v>34</v>
      </c>
      <c r="D45" s="105">
        <v>564</v>
      </c>
      <c r="E45" s="75">
        <v>594</v>
      </c>
      <c r="F45" s="75">
        <v>598</v>
      </c>
      <c r="G45" s="166">
        <v>484</v>
      </c>
      <c r="H45" s="105">
        <v>434</v>
      </c>
      <c r="I45" s="75">
        <v>461</v>
      </c>
      <c r="J45" s="75">
        <v>474</v>
      </c>
      <c r="K45" s="166">
        <v>510</v>
      </c>
      <c r="L45" s="75">
        <v>608</v>
      </c>
      <c r="M45" s="75">
        <v>669</v>
      </c>
      <c r="N45" s="75">
        <v>691</v>
      </c>
      <c r="O45" s="166">
        <v>734</v>
      </c>
      <c r="P45" s="75">
        <v>39</v>
      </c>
      <c r="Q45" s="75">
        <v>78</v>
      </c>
      <c r="R45" s="75">
        <v>78</v>
      </c>
      <c r="S45" s="166">
        <v>41</v>
      </c>
      <c r="T45" s="75">
        <v>90</v>
      </c>
      <c r="U45" s="75">
        <v>89</v>
      </c>
      <c r="V45" s="75">
        <v>94</v>
      </c>
      <c r="W45" s="166">
        <v>93</v>
      </c>
      <c r="X45" s="75">
        <v>95</v>
      </c>
      <c r="Y45" s="75">
        <v>90</v>
      </c>
      <c r="Z45" s="75">
        <v>86</v>
      </c>
      <c r="AA45" s="166">
        <v>89</v>
      </c>
      <c r="AB45" s="75">
        <v>96</v>
      </c>
      <c r="AC45" s="75">
        <v>100</v>
      </c>
      <c r="AD45" s="75">
        <v>99</v>
      </c>
      <c r="AE45" s="166">
        <v>113</v>
      </c>
      <c r="AF45" s="75">
        <v>108</v>
      </c>
      <c r="AG45" s="75">
        <v>97</v>
      </c>
      <c r="AH45" s="75">
        <v>73</v>
      </c>
      <c r="AI45" s="166">
        <v>64</v>
      </c>
      <c r="AJ45" s="75">
        <v>78</v>
      </c>
      <c r="AK45" s="75">
        <v>77</v>
      </c>
      <c r="AL45" s="75">
        <v>65</v>
      </c>
      <c r="AM45" s="166">
        <v>44</v>
      </c>
      <c r="AN45" s="75">
        <v>50</v>
      </c>
      <c r="AO45" s="75">
        <v>53</v>
      </c>
      <c r="AP45" s="75">
        <v>53</v>
      </c>
      <c r="AQ45" s="166"/>
    </row>
    <row r="46" spans="1:43" s="8" customFormat="1">
      <c r="A46" s="61" t="str">
        <f>IF('1'!$A$1=1,B46,C46)</f>
        <v xml:space="preserve"> Прямі інвестиції: міжфірмовий борг</v>
      </c>
      <c r="B46" s="71" t="s">
        <v>22</v>
      </c>
      <c r="C46" s="71" t="s">
        <v>35</v>
      </c>
      <c r="D46" s="106">
        <v>7391</v>
      </c>
      <c r="E46" s="76">
        <v>7539</v>
      </c>
      <c r="F46" s="76">
        <v>7097</v>
      </c>
      <c r="G46" s="72">
        <v>7248</v>
      </c>
      <c r="H46" s="106">
        <v>6667</v>
      </c>
      <c r="I46" s="76">
        <v>6554</v>
      </c>
      <c r="J46" s="76">
        <v>6441</v>
      </c>
      <c r="K46" s="72">
        <v>6643</v>
      </c>
      <c r="L46" s="76">
        <v>6267</v>
      </c>
      <c r="M46" s="76">
        <v>5953</v>
      </c>
      <c r="N46" s="76">
        <v>6368</v>
      </c>
      <c r="O46" s="72">
        <v>6376</v>
      </c>
      <c r="P46" s="76">
        <v>6289</v>
      </c>
      <c r="Q46" s="76">
        <v>6602</v>
      </c>
      <c r="R46" s="76">
        <v>7145</v>
      </c>
      <c r="S46" s="72">
        <v>7174</v>
      </c>
      <c r="T46" s="76">
        <v>6571</v>
      </c>
      <c r="U46" s="76">
        <v>6888</v>
      </c>
      <c r="V46" s="76">
        <v>7427</v>
      </c>
      <c r="W46" s="72">
        <v>7627</v>
      </c>
      <c r="X46" s="76">
        <v>7595</v>
      </c>
      <c r="Y46" s="76">
        <v>7747</v>
      </c>
      <c r="Z46" s="76">
        <v>7775</v>
      </c>
      <c r="AA46" s="72">
        <v>7709</v>
      </c>
      <c r="AB46" s="76">
        <v>8230</v>
      </c>
      <c r="AC46" s="76">
        <v>8349</v>
      </c>
      <c r="AD46" s="76">
        <v>8408</v>
      </c>
      <c r="AE46" s="72">
        <v>9446</v>
      </c>
      <c r="AF46" s="76">
        <v>8710</v>
      </c>
      <c r="AG46" s="76">
        <v>9185</v>
      </c>
      <c r="AH46" s="76">
        <v>9815</v>
      </c>
      <c r="AI46" s="72">
        <v>9508</v>
      </c>
      <c r="AJ46" s="76">
        <v>9005</v>
      </c>
      <c r="AK46" s="76">
        <v>9021</v>
      </c>
      <c r="AL46" s="76">
        <v>9120</v>
      </c>
      <c r="AM46" s="72">
        <v>9352</v>
      </c>
      <c r="AN46" s="76">
        <v>9752</v>
      </c>
      <c r="AO46" s="76">
        <v>9807</v>
      </c>
      <c r="AP46" s="76">
        <v>9480</v>
      </c>
      <c r="AQ46" s="72"/>
    </row>
    <row r="47" spans="1:43">
      <c r="A47" s="67" t="str">
        <f>IF('1'!$A$1=1,B47,C47)</f>
        <v xml:space="preserve">  Короткостроковий борг за первинним терміном погашення</v>
      </c>
      <c r="B47" s="167" t="s">
        <v>13</v>
      </c>
      <c r="C47" s="168" t="s">
        <v>26</v>
      </c>
      <c r="D47" s="105">
        <v>1334</v>
      </c>
      <c r="E47" s="75">
        <v>1325</v>
      </c>
      <c r="F47" s="75">
        <v>1375</v>
      </c>
      <c r="G47" s="166">
        <v>1169</v>
      </c>
      <c r="H47" s="105">
        <v>1013</v>
      </c>
      <c r="I47" s="75">
        <v>1082</v>
      </c>
      <c r="J47" s="75">
        <v>1107</v>
      </c>
      <c r="K47" s="166">
        <v>1237</v>
      </c>
      <c r="L47" s="75">
        <v>1478</v>
      </c>
      <c r="M47" s="75">
        <v>1514</v>
      </c>
      <c r="N47" s="75">
        <v>1649</v>
      </c>
      <c r="O47" s="166">
        <v>1770</v>
      </c>
      <c r="P47" s="75">
        <v>1727</v>
      </c>
      <c r="Q47" s="75">
        <v>1831</v>
      </c>
      <c r="R47" s="75">
        <v>2007</v>
      </c>
      <c r="S47" s="166">
        <v>1990</v>
      </c>
      <c r="T47" s="75">
        <v>1712</v>
      </c>
      <c r="U47" s="75">
        <v>1924</v>
      </c>
      <c r="V47" s="75">
        <v>2299</v>
      </c>
      <c r="W47" s="166">
        <v>2216</v>
      </c>
      <c r="X47" s="75">
        <v>2338</v>
      </c>
      <c r="Y47" s="75">
        <v>2543</v>
      </c>
      <c r="Z47" s="75">
        <v>2656</v>
      </c>
      <c r="AA47" s="166">
        <v>2381</v>
      </c>
      <c r="AB47" s="75">
        <v>2518</v>
      </c>
      <c r="AC47" s="75">
        <v>2339</v>
      </c>
      <c r="AD47" s="75">
        <v>2702</v>
      </c>
      <c r="AE47" s="166">
        <v>3242</v>
      </c>
      <c r="AF47" s="75">
        <v>2869</v>
      </c>
      <c r="AG47" s="75">
        <v>3002</v>
      </c>
      <c r="AH47" s="75">
        <v>3134</v>
      </c>
      <c r="AI47" s="166">
        <v>2794</v>
      </c>
      <c r="AJ47" s="75">
        <v>2732</v>
      </c>
      <c r="AK47" s="75">
        <v>2653</v>
      </c>
      <c r="AL47" s="75">
        <v>2702</v>
      </c>
      <c r="AM47" s="166">
        <v>2292</v>
      </c>
      <c r="AN47" s="75">
        <v>2660</v>
      </c>
      <c r="AO47" s="75">
        <v>2634</v>
      </c>
      <c r="AP47" s="75">
        <v>2571</v>
      </c>
      <c r="AQ47" s="166"/>
    </row>
    <row r="48" spans="1:43" ht="22.8" customHeight="1">
      <c r="A48" s="67" t="str">
        <f>IF('1'!$A$1=1,B48,C48)</f>
        <v>Боргові зобов'язання підприємств прямого інвестування перед прямими інвесторами</v>
      </c>
      <c r="B48" s="167" t="s">
        <v>67</v>
      </c>
      <c r="C48" s="169" t="s">
        <v>68</v>
      </c>
      <c r="D48" s="105">
        <v>1334</v>
      </c>
      <c r="E48" s="75">
        <v>1325</v>
      </c>
      <c r="F48" s="75">
        <v>1292</v>
      </c>
      <c r="G48" s="166">
        <v>1071</v>
      </c>
      <c r="H48" s="105">
        <v>955</v>
      </c>
      <c r="I48" s="75">
        <v>1041</v>
      </c>
      <c r="J48" s="75">
        <v>977</v>
      </c>
      <c r="K48" s="166">
        <v>1052</v>
      </c>
      <c r="L48" s="75">
        <v>1340</v>
      </c>
      <c r="M48" s="75">
        <v>1453</v>
      </c>
      <c r="N48" s="75">
        <v>1500</v>
      </c>
      <c r="O48" s="166">
        <v>1590</v>
      </c>
      <c r="P48" s="75">
        <v>1608</v>
      </c>
      <c r="Q48" s="75">
        <v>1754</v>
      </c>
      <c r="R48" s="75">
        <v>1814</v>
      </c>
      <c r="S48" s="166">
        <v>1819</v>
      </c>
      <c r="T48" s="75">
        <v>1706</v>
      </c>
      <c r="U48" s="75">
        <v>1830</v>
      </c>
      <c r="V48" s="75">
        <v>2195</v>
      </c>
      <c r="W48" s="166">
        <v>2107</v>
      </c>
      <c r="X48" s="75">
        <v>2223</v>
      </c>
      <c r="Y48" s="75">
        <v>2417</v>
      </c>
      <c r="Z48" s="75">
        <v>2416</v>
      </c>
      <c r="AA48" s="166">
        <v>2113</v>
      </c>
      <c r="AB48" s="75">
        <v>2278</v>
      </c>
      <c r="AC48" s="75">
        <v>2090</v>
      </c>
      <c r="AD48" s="75">
        <v>2071</v>
      </c>
      <c r="AE48" s="166">
        <v>2508</v>
      </c>
      <c r="AF48" s="75">
        <v>2068</v>
      </c>
      <c r="AG48" s="75">
        <v>2200</v>
      </c>
      <c r="AH48" s="75">
        <v>2531</v>
      </c>
      <c r="AI48" s="166">
        <v>2234</v>
      </c>
      <c r="AJ48" s="75">
        <v>2175</v>
      </c>
      <c r="AK48" s="75">
        <v>2206</v>
      </c>
      <c r="AL48" s="75">
        <v>2242</v>
      </c>
      <c r="AM48" s="166">
        <v>2145</v>
      </c>
      <c r="AN48" s="75">
        <v>2505</v>
      </c>
      <c r="AO48" s="75">
        <v>2475</v>
      </c>
      <c r="AP48" s="75">
        <v>2406</v>
      </c>
      <c r="AQ48" s="166"/>
    </row>
    <row r="49" spans="1:43">
      <c r="A49" s="67" t="str">
        <f>IF('1'!$A$1=1,B49,C49)</f>
        <v xml:space="preserve">в тому числі </v>
      </c>
      <c r="B49" s="170" t="s">
        <v>23</v>
      </c>
      <c r="C49" s="169" t="s">
        <v>36</v>
      </c>
      <c r="D49" s="105"/>
      <c r="E49" s="75"/>
      <c r="F49" s="75"/>
      <c r="G49" s="166"/>
      <c r="H49" s="105"/>
      <c r="I49" s="75"/>
      <c r="J49" s="75"/>
      <c r="K49" s="166"/>
      <c r="L49" s="75"/>
      <c r="M49" s="75"/>
      <c r="N49" s="75"/>
      <c r="O49" s="166"/>
      <c r="P49" s="75"/>
      <c r="Q49" s="75"/>
      <c r="R49" s="75"/>
      <c r="S49" s="166"/>
      <c r="T49" s="75"/>
      <c r="U49" s="75"/>
      <c r="V49" s="75"/>
      <c r="W49" s="166"/>
      <c r="X49" s="75"/>
      <c r="Y49" s="75"/>
      <c r="Z49" s="75"/>
      <c r="AA49" s="166"/>
      <c r="AB49" s="75"/>
      <c r="AC49" s="75"/>
      <c r="AD49" s="75"/>
      <c r="AE49" s="166"/>
      <c r="AF49" s="75"/>
      <c r="AG49" s="75"/>
      <c r="AH49" s="75"/>
      <c r="AI49" s="166"/>
      <c r="AJ49" s="75"/>
      <c r="AK49" s="75"/>
      <c r="AL49" s="75"/>
      <c r="AM49" s="166"/>
      <c r="AN49" s="75"/>
      <c r="AO49" s="75"/>
      <c r="AP49" s="75"/>
      <c r="AQ49" s="166"/>
    </row>
    <row r="50" spans="1:43">
      <c r="A50" s="67" t="str">
        <f>IF('1'!$A$1=1,B50,C50)</f>
        <v xml:space="preserve">    Торгові кредити та аванси</v>
      </c>
      <c r="B50" s="171" t="s">
        <v>21</v>
      </c>
      <c r="C50" s="169" t="s">
        <v>37</v>
      </c>
      <c r="D50" s="105">
        <v>1127</v>
      </c>
      <c r="E50" s="75">
        <v>1188</v>
      </c>
      <c r="F50" s="75">
        <v>1196</v>
      </c>
      <c r="G50" s="166">
        <v>967</v>
      </c>
      <c r="H50" s="105">
        <v>869</v>
      </c>
      <c r="I50" s="75">
        <v>922</v>
      </c>
      <c r="J50" s="75">
        <v>947</v>
      </c>
      <c r="K50" s="166">
        <v>1021</v>
      </c>
      <c r="L50" s="75">
        <v>1216</v>
      </c>
      <c r="M50" s="75">
        <v>1337</v>
      </c>
      <c r="N50" s="75">
        <v>1381</v>
      </c>
      <c r="O50" s="166">
        <v>1468</v>
      </c>
      <c r="P50" s="75">
        <v>1476</v>
      </c>
      <c r="Q50" s="75">
        <v>1666</v>
      </c>
      <c r="R50" s="75">
        <v>1690</v>
      </c>
      <c r="S50" s="166">
        <v>1660</v>
      </c>
      <c r="T50" s="75">
        <v>1493</v>
      </c>
      <c r="U50" s="75">
        <v>1612</v>
      </c>
      <c r="V50" s="75">
        <v>1826</v>
      </c>
      <c r="W50" s="166">
        <v>1563</v>
      </c>
      <c r="X50" s="75">
        <v>1997</v>
      </c>
      <c r="Y50" s="75">
        <v>2199</v>
      </c>
      <c r="Z50" s="75">
        <v>2069</v>
      </c>
      <c r="AA50" s="166">
        <v>1768</v>
      </c>
      <c r="AB50" s="75">
        <v>1974</v>
      </c>
      <c r="AC50" s="75">
        <v>1840</v>
      </c>
      <c r="AD50" s="75">
        <v>1807</v>
      </c>
      <c r="AE50" s="166">
        <v>2245</v>
      </c>
      <c r="AF50" s="75">
        <v>1788</v>
      </c>
      <c r="AG50" s="75">
        <v>1910</v>
      </c>
      <c r="AH50" s="75">
        <v>2037</v>
      </c>
      <c r="AI50" s="166">
        <v>1936</v>
      </c>
      <c r="AJ50" s="75">
        <v>1934</v>
      </c>
      <c r="AK50" s="75">
        <v>1948</v>
      </c>
      <c r="AL50" s="75">
        <v>2011</v>
      </c>
      <c r="AM50" s="166">
        <v>1883</v>
      </c>
      <c r="AN50" s="75">
        <v>2240</v>
      </c>
      <c r="AO50" s="75">
        <v>2276</v>
      </c>
      <c r="AP50" s="75">
        <v>2248</v>
      </c>
      <c r="AQ50" s="166"/>
    </row>
    <row r="51" spans="1:43">
      <c r="A51" s="67" t="str">
        <f>IF('1'!$A$1=1,B51,C51)</f>
        <v>Боргові зобов'язання між сестринськими підприємствами</v>
      </c>
      <c r="B51" s="167" t="s">
        <v>69</v>
      </c>
      <c r="C51" s="169" t="s">
        <v>70</v>
      </c>
      <c r="D51" s="105">
        <v>0</v>
      </c>
      <c r="E51" s="75">
        <v>0</v>
      </c>
      <c r="F51" s="75">
        <v>83</v>
      </c>
      <c r="G51" s="166">
        <v>98</v>
      </c>
      <c r="H51" s="105">
        <v>58</v>
      </c>
      <c r="I51" s="75">
        <v>41</v>
      </c>
      <c r="J51" s="75">
        <v>130</v>
      </c>
      <c r="K51" s="166">
        <v>185</v>
      </c>
      <c r="L51" s="75">
        <v>138</v>
      </c>
      <c r="M51" s="75">
        <v>61</v>
      </c>
      <c r="N51" s="75">
        <v>149</v>
      </c>
      <c r="O51" s="166">
        <v>180</v>
      </c>
      <c r="P51" s="75">
        <v>119</v>
      </c>
      <c r="Q51" s="75">
        <v>77</v>
      </c>
      <c r="R51" s="75">
        <v>193</v>
      </c>
      <c r="S51" s="166">
        <v>171</v>
      </c>
      <c r="T51" s="75">
        <v>6</v>
      </c>
      <c r="U51" s="75">
        <v>94</v>
      </c>
      <c r="V51" s="75">
        <v>104</v>
      </c>
      <c r="W51" s="166">
        <v>109</v>
      </c>
      <c r="X51" s="75">
        <v>115</v>
      </c>
      <c r="Y51" s="75">
        <v>126</v>
      </c>
      <c r="Z51" s="75">
        <v>240</v>
      </c>
      <c r="AA51" s="166">
        <v>268</v>
      </c>
      <c r="AB51" s="75">
        <v>240</v>
      </c>
      <c r="AC51" s="75">
        <v>249</v>
      </c>
      <c r="AD51" s="75">
        <v>631</v>
      </c>
      <c r="AE51" s="166">
        <v>734</v>
      </c>
      <c r="AF51" s="75">
        <v>801</v>
      </c>
      <c r="AG51" s="75">
        <v>802</v>
      </c>
      <c r="AH51" s="75">
        <v>603</v>
      </c>
      <c r="AI51" s="166">
        <v>560</v>
      </c>
      <c r="AJ51" s="75">
        <v>557</v>
      </c>
      <c r="AK51" s="75">
        <v>447</v>
      </c>
      <c r="AL51" s="75">
        <v>460</v>
      </c>
      <c r="AM51" s="166">
        <v>147</v>
      </c>
      <c r="AN51" s="75">
        <v>155</v>
      </c>
      <c r="AO51" s="75">
        <v>159</v>
      </c>
      <c r="AP51" s="75">
        <v>165</v>
      </c>
      <c r="AQ51" s="166"/>
    </row>
    <row r="52" spans="1:43" ht="22.2" customHeight="1">
      <c r="A52" s="67" t="str">
        <f>IF('1'!$A$1=1,B52,C52)</f>
        <v xml:space="preserve">  Довгострокові зобов'язання, що підлягають погашенню протягом року</v>
      </c>
      <c r="B52" s="172" t="s">
        <v>16</v>
      </c>
      <c r="C52" s="168" t="s">
        <v>29</v>
      </c>
      <c r="D52" s="105">
        <v>6057</v>
      </c>
      <c r="E52" s="75">
        <v>6214</v>
      </c>
      <c r="F52" s="75">
        <v>5722</v>
      </c>
      <c r="G52" s="166">
        <v>6079</v>
      </c>
      <c r="H52" s="105">
        <v>5654</v>
      </c>
      <c r="I52" s="75">
        <v>5472</v>
      </c>
      <c r="J52" s="75">
        <v>5334</v>
      </c>
      <c r="K52" s="166">
        <v>5406</v>
      </c>
      <c r="L52" s="75">
        <v>4789</v>
      </c>
      <c r="M52" s="75">
        <v>4439</v>
      </c>
      <c r="N52" s="75">
        <v>4719</v>
      </c>
      <c r="O52" s="166">
        <v>4606</v>
      </c>
      <c r="P52" s="75">
        <v>4562</v>
      </c>
      <c r="Q52" s="75">
        <v>4771</v>
      </c>
      <c r="R52" s="75">
        <v>5138</v>
      </c>
      <c r="S52" s="166">
        <v>5184</v>
      </c>
      <c r="T52" s="75">
        <v>4859</v>
      </c>
      <c r="U52" s="75">
        <v>4964</v>
      </c>
      <c r="V52" s="75">
        <v>5128</v>
      </c>
      <c r="W52" s="166">
        <v>5411</v>
      </c>
      <c r="X52" s="75">
        <v>5257</v>
      </c>
      <c r="Y52" s="75">
        <v>5204</v>
      </c>
      <c r="Z52" s="75">
        <v>5119</v>
      </c>
      <c r="AA52" s="166">
        <v>5328</v>
      </c>
      <c r="AB52" s="75">
        <v>5712</v>
      </c>
      <c r="AC52" s="75">
        <v>6010</v>
      </c>
      <c r="AD52" s="75">
        <v>5706</v>
      </c>
      <c r="AE52" s="166">
        <v>6204</v>
      </c>
      <c r="AF52" s="75">
        <v>5841</v>
      </c>
      <c r="AG52" s="75">
        <v>6183</v>
      </c>
      <c r="AH52" s="75">
        <v>6681</v>
      </c>
      <c r="AI52" s="166">
        <v>6714</v>
      </c>
      <c r="AJ52" s="75">
        <v>6273</v>
      </c>
      <c r="AK52" s="75">
        <v>6368</v>
      </c>
      <c r="AL52" s="75">
        <v>6418</v>
      </c>
      <c r="AM52" s="166">
        <v>7060</v>
      </c>
      <c r="AN52" s="75">
        <v>7092</v>
      </c>
      <c r="AO52" s="75">
        <v>7173</v>
      </c>
      <c r="AP52" s="75">
        <v>6909</v>
      </c>
      <c r="AQ52" s="166"/>
    </row>
    <row r="53" spans="1:43" ht="16.8" customHeight="1">
      <c r="A53" s="67" t="str">
        <f>IF('1'!$A$1=1,B53,C53)</f>
        <v>Боргові зобов'язання підприємств прямого інвестування перед прямими інвесторами</v>
      </c>
      <c r="B53" s="171" t="s">
        <v>67</v>
      </c>
      <c r="C53" s="169" t="s">
        <v>68</v>
      </c>
      <c r="D53" s="105">
        <v>4509</v>
      </c>
      <c r="E53" s="75">
        <v>4668</v>
      </c>
      <c r="F53" s="75">
        <v>3683</v>
      </c>
      <c r="G53" s="166">
        <v>3616</v>
      </c>
      <c r="H53" s="105">
        <v>3369</v>
      </c>
      <c r="I53" s="75">
        <v>3215</v>
      </c>
      <c r="J53" s="75">
        <v>3117</v>
      </c>
      <c r="K53" s="166">
        <v>3614</v>
      </c>
      <c r="L53" s="75">
        <v>3149</v>
      </c>
      <c r="M53" s="75">
        <v>2811</v>
      </c>
      <c r="N53" s="75">
        <v>2969</v>
      </c>
      <c r="O53" s="166">
        <v>2899</v>
      </c>
      <c r="P53" s="75">
        <v>2863</v>
      </c>
      <c r="Q53" s="75">
        <v>3050</v>
      </c>
      <c r="R53" s="75">
        <v>3151</v>
      </c>
      <c r="S53" s="166">
        <v>3374</v>
      </c>
      <c r="T53" s="75">
        <v>3075</v>
      </c>
      <c r="U53" s="75">
        <v>3167</v>
      </c>
      <c r="V53" s="75">
        <v>3271</v>
      </c>
      <c r="W53" s="166">
        <v>3277</v>
      </c>
      <c r="X53" s="75">
        <v>3136</v>
      </c>
      <c r="Y53" s="75">
        <v>3330</v>
      </c>
      <c r="Z53" s="75">
        <v>3445</v>
      </c>
      <c r="AA53" s="166">
        <v>3542</v>
      </c>
      <c r="AB53" s="75">
        <v>3976</v>
      </c>
      <c r="AC53" s="75">
        <v>4359</v>
      </c>
      <c r="AD53" s="75">
        <v>4117</v>
      </c>
      <c r="AE53" s="166">
        <v>3943</v>
      </c>
      <c r="AF53" s="75">
        <v>3669</v>
      </c>
      <c r="AG53" s="75">
        <v>3797</v>
      </c>
      <c r="AH53" s="75">
        <v>4129</v>
      </c>
      <c r="AI53" s="166">
        <v>4265</v>
      </c>
      <c r="AJ53" s="75">
        <v>4089</v>
      </c>
      <c r="AK53" s="75">
        <v>4205</v>
      </c>
      <c r="AL53" s="75">
        <v>4161</v>
      </c>
      <c r="AM53" s="166">
        <v>4808</v>
      </c>
      <c r="AN53" s="75">
        <v>4638</v>
      </c>
      <c r="AO53" s="75">
        <v>4738</v>
      </c>
      <c r="AP53" s="75">
        <v>4568</v>
      </c>
      <c r="AQ53" s="166"/>
    </row>
    <row r="54" spans="1:43">
      <c r="A54" s="67" t="str">
        <f>IF('1'!$A$1=1,B54,C54)</f>
        <v xml:space="preserve"> Боргові зобов'язання між сестринськими підприємствами</v>
      </c>
      <c r="B54" s="171" t="s">
        <v>71</v>
      </c>
      <c r="C54" s="10" t="s">
        <v>70</v>
      </c>
      <c r="D54" s="105">
        <v>1548</v>
      </c>
      <c r="E54" s="75">
        <v>1546</v>
      </c>
      <c r="F54" s="75">
        <v>2039</v>
      </c>
      <c r="G54" s="166">
        <v>2463</v>
      </c>
      <c r="H54" s="105">
        <v>2285</v>
      </c>
      <c r="I54" s="75">
        <v>2257</v>
      </c>
      <c r="J54" s="75">
        <v>2217</v>
      </c>
      <c r="K54" s="166">
        <v>1792</v>
      </c>
      <c r="L54" s="75">
        <v>1640</v>
      </c>
      <c r="M54" s="75">
        <v>1628</v>
      </c>
      <c r="N54" s="75">
        <v>1750</v>
      </c>
      <c r="O54" s="166">
        <v>1707</v>
      </c>
      <c r="P54" s="75">
        <v>1699</v>
      </c>
      <c r="Q54" s="75">
        <v>1721</v>
      </c>
      <c r="R54" s="75">
        <v>1987</v>
      </c>
      <c r="S54" s="166">
        <v>1810</v>
      </c>
      <c r="T54" s="75">
        <v>1784</v>
      </c>
      <c r="U54" s="75">
        <v>1797</v>
      </c>
      <c r="V54" s="75">
        <v>1857</v>
      </c>
      <c r="W54" s="166">
        <v>2134</v>
      </c>
      <c r="X54" s="75">
        <v>2121</v>
      </c>
      <c r="Y54" s="75">
        <v>1874</v>
      </c>
      <c r="Z54" s="75">
        <v>1674</v>
      </c>
      <c r="AA54" s="166">
        <v>1786</v>
      </c>
      <c r="AB54" s="75">
        <v>1736</v>
      </c>
      <c r="AC54" s="75">
        <v>1651</v>
      </c>
      <c r="AD54" s="75">
        <v>1589</v>
      </c>
      <c r="AE54" s="166">
        <v>2261</v>
      </c>
      <c r="AF54" s="75">
        <v>2172</v>
      </c>
      <c r="AG54" s="75">
        <v>2386</v>
      </c>
      <c r="AH54" s="75">
        <v>2552</v>
      </c>
      <c r="AI54" s="166">
        <v>2449</v>
      </c>
      <c r="AJ54" s="75">
        <v>2184</v>
      </c>
      <c r="AK54" s="75">
        <v>2163</v>
      </c>
      <c r="AL54" s="75">
        <v>2257</v>
      </c>
      <c r="AM54" s="166">
        <v>2252</v>
      </c>
      <c r="AN54" s="75">
        <v>2454</v>
      </c>
      <c r="AO54" s="75">
        <v>2435</v>
      </c>
      <c r="AP54" s="75">
        <v>2341</v>
      </c>
      <c r="AQ54" s="166"/>
    </row>
    <row r="55" spans="1:43" ht="7.2" customHeight="1">
      <c r="A55" s="69"/>
      <c r="B55" s="16"/>
      <c r="C55" s="16"/>
      <c r="D55" s="105"/>
      <c r="E55" s="75"/>
      <c r="F55" s="75"/>
      <c r="G55" s="166"/>
      <c r="H55" s="105"/>
      <c r="I55" s="75"/>
      <c r="J55" s="75"/>
      <c r="K55" s="166"/>
      <c r="L55" s="75"/>
      <c r="M55" s="75"/>
      <c r="N55" s="75"/>
      <c r="O55" s="166"/>
      <c r="P55" s="75"/>
      <c r="Q55" s="75"/>
      <c r="R55" s="75"/>
      <c r="S55" s="166"/>
      <c r="T55" s="75"/>
      <c r="U55" s="75"/>
      <c r="V55" s="75"/>
      <c r="W55" s="166"/>
      <c r="X55" s="75"/>
      <c r="Y55" s="75"/>
      <c r="Z55" s="75"/>
      <c r="AA55" s="166"/>
      <c r="AB55" s="75"/>
      <c r="AC55" s="75"/>
      <c r="AD55" s="75"/>
      <c r="AE55" s="166"/>
      <c r="AF55" s="75"/>
      <c r="AG55" s="75"/>
      <c r="AH55" s="75"/>
      <c r="AI55" s="166"/>
      <c r="AJ55" s="75"/>
      <c r="AK55" s="75"/>
      <c r="AL55" s="75"/>
      <c r="AM55" s="166"/>
      <c r="AN55" s="75"/>
      <c r="AO55" s="75"/>
      <c r="AP55" s="75"/>
      <c r="AQ55" s="166"/>
    </row>
    <row r="56" spans="1:43" s="8" customFormat="1" ht="24">
      <c r="A56" s="111" t="str">
        <f>IF('1'!$A$1=1,B56,C56)</f>
        <v xml:space="preserve"> Короткостоковий борг за залишковим терміном погашення</v>
      </c>
      <c r="B56" s="112" t="s">
        <v>63</v>
      </c>
      <c r="C56" s="112" t="s">
        <v>64</v>
      </c>
      <c r="D56" s="113">
        <v>49502</v>
      </c>
      <c r="E56" s="109">
        <v>48335</v>
      </c>
      <c r="F56" s="109">
        <v>45470</v>
      </c>
      <c r="G56" s="117">
        <v>46687</v>
      </c>
      <c r="H56" s="113">
        <v>41792</v>
      </c>
      <c r="I56" s="109">
        <v>41090</v>
      </c>
      <c r="J56" s="109">
        <v>40601</v>
      </c>
      <c r="K56" s="117">
        <v>44839</v>
      </c>
      <c r="L56" s="109">
        <v>42852</v>
      </c>
      <c r="M56" s="109">
        <v>40769</v>
      </c>
      <c r="N56" s="109">
        <v>40049</v>
      </c>
      <c r="O56" s="117">
        <v>38848</v>
      </c>
      <c r="P56" s="109">
        <v>37462</v>
      </c>
      <c r="Q56" s="109">
        <v>40024</v>
      </c>
      <c r="R56" s="109">
        <v>41666</v>
      </c>
      <c r="S56" s="117">
        <v>39308</v>
      </c>
      <c r="T56" s="109">
        <v>40150</v>
      </c>
      <c r="U56" s="109">
        <v>40626</v>
      </c>
      <c r="V56" s="109">
        <v>43373</v>
      </c>
      <c r="W56" s="117">
        <v>43325</v>
      </c>
      <c r="X56" s="109">
        <v>42169</v>
      </c>
      <c r="Y56" s="109">
        <v>40388</v>
      </c>
      <c r="Z56" s="109">
        <v>39419</v>
      </c>
      <c r="AA56" s="117">
        <v>39449</v>
      </c>
      <c r="AB56" s="109">
        <v>40383</v>
      </c>
      <c r="AC56" s="109">
        <v>39673</v>
      </c>
      <c r="AD56" s="109">
        <v>40241</v>
      </c>
      <c r="AE56" s="117">
        <v>42634</v>
      </c>
      <c r="AF56" s="109">
        <v>40451</v>
      </c>
      <c r="AG56" s="109">
        <v>40318</v>
      </c>
      <c r="AH56" s="109">
        <v>39284</v>
      </c>
      <c r="AI56" s="117">
        <v>35692</v>
      </c>
      <c r="AJ56" s="109">
        <v>36275</v>
      </c>
      <c r="AK56" s="109">
        <v>37286</v>
      </c>
      <c r="AL56" s="109">
        <v>38443</v>
      </c>
      <c r="AM56" s="117">
        <v>36649</v>
      </c>
      <c r="AN56" s="109">
        <v>38314</v>
      </c>
      <c r="AO56" s="109">
        <v>37883</v>
      </c>
      <c r="AP56" s="109">
        <v>36068</v>
      </c>
      <c r="AQ56" s="117"/>
    </row>
    <row r="57" spans="1:43" s="8" customFormat="1">
      <c r="A57" s="129" t="str">
        <f>IF('1'!$A$1=1,"Довідково","Memorandum Item:")</f>
        <v>Довідково</v>
      </c>
      <c r="B57" s="114"/>
      <c r="C57" s="114"/>
      <c r="D57" s="115"/>
      <c r="E57" s="110"/>
      <c r="F57" s="110"/>
      <c r="G57" s="118"/>
      <c r="H57" s="115"/>
      <c r="I57" s="110"/>
      <c r="J57" s="110"/>
      <c r="K57" s="118"/>
      <c r="L57" s="110"/>
      <c r="M57" s="110"/>
      <c r="N57" s="110"/>
      <c r="O57" s="118"/>
      <c r="P57" s="110"/>
      <c r="Q57" s="110"/>
      <c r="R57" s="110"/>
      <c r="S57" s="118"/>
      <c r="T57" s="110"/>
      <c r="U57" s="110"/>
      <c r="V57" s="110"/>
      <c r="W57" s="118"/>
      <c r="X57" s="110"/>
      <c r="Y57" s="110"/>
      <c r="Z57" s="110"/>
      <c r="AA57" s="118"/>
      <c r="AB57" s="110"/>
      <c r="AC57" s="110"/>
      <c r="AD57" s="110"/>
      <c r="AE57" s="118"/>
      <c r="AF57" s="110"/>
      <c r="AG57" s="110"/>
      <c r="AH57" s="110"/>
      <c r="AI57" s="118"/>
      <c r="AJ57" s="110"/>
      <c r="AK57" s="110"/>
      <c r="AL57" s="110"/>
      <c r="AM57" s="118"/>
      <c r="AN57" s="110"/>
      <c r="AO57" s="110"/>
      <c r="AP57" s="110"/>
      <c r="AQ57" s="118"/>
    </row>
    <row r="58" spans="1:43" s="8" customFormat="1" ht="35.4" customHeight="1">
      <c r="A58" s="130" t="str">
        <f>IF('1'!$A$1=1," Прострочена заборгованість за основною сумою за  негарантованими кредитами реального сектору, в т.ч. від прямих інвесторів","Arrears on principle of other sector nonguaranteed loans (incl. intercompany lending and excl. trade credit and advances)")</f>
        <v xml:space="preserve"> Прострочена заборгованість за основною сумою за  негарантованими кредитами реального сектору, в т.ч. від прямих інвесторів</v>
      </c>
      <c r="B58" s="116"/>
      <c r="C58" s="116"/>
      <c r="D58" s="177">
        <v>8054</v>
      </c>
      <c r="E58" s="175">
        <v>7924</v>
      </c>
      <c r="F58" s="175">
        <v>7334</v>
      </c>
      <c r="G58" s="176">
        <v>9195</v>
      </c>
      <c r="H58" s="177">
        <v>9410</v>
      </c>
      <c r="I58" s="175">
        <v>10079</v>
      </c>
      <c r="J58" s="175">
        <v>10156</v>
      </c>
      <c r="K58" s="176">
        <v>15429</v>
      </c>
      <c r="L58" s="175">
        <v>15115</v>
      </c>
      <c r="M58" s="175">
        <v>14412</v>
      </c>
      <c r="N58" s="175">
        <v>14407</v>
      </c>
      <c r="O58" s="176">
        <v>13781</v>
      </c>
      <c r="P58" s="175">
        <v>13284</v>
      </c>
      <c r="Q58" s="175">
        <v>13818</v>
      </c>
      <c r="R58" s="175">
        <v>14493</v>
      </c>
      <c r="S58" s="176">
        <v>15425</v>
      </c>
      <c r="T58" s="175">
        <v>14766</v>
      </c>
      <c r="U58" s="175">
        <v>14385</v>
      </c>
      <c r="V58" s="175">
        <v>14484</v>
      </c>
      <c r="W58" s="176">
        <v>14730</v>
      </c>
      <c r="X58" s="175">
        <v>14032</v>
      </c>
      <c r="Y58" s="175">
        <v>13566</v>
      </c>
      <c r="Z58" s="175">
        <v>13292</v>
      </c>
      <c r="AA58" s="176">
        <v>13919</v>
      </c>
      <c r="AB58" s="175">
        <v>13401</v>
      </c>
      <c r="AC58" s="175">
        <v>12993</v>
      </c>
      <c r="AD58" s="175">
        <v>13407</v>
      </c>
      <c r="AE58" s="176">
        <v>14655</v>
      </c>
      <c r="AF58" s="175">
        <v>15375</v>
      </c>
      <c r="AG58" s="175">
        <v>16614</v>
      </c>
      <c r="AH58" s="175">
        <v>17927</v>
      </c>
      <c r="AI58" s="176">
        <v>17655</v>
      </c>
      <c r="AJ58" s="175">
        <v>16514</v>
      </c>
      <c r="AK58" s="175">
        <v>16322</v>
      </c>
      <c r="AL58" s="175">
        <v>16507</v>
      </c>
      <c r="AM58" s="176">
        <v>16255</v>
      </c>
      <c r="AN58" s="175">
        <v>16347</v>
      </c>
      <c r="AO58" s="175">
        <v>16375</v>
      </c>
      <c r="AP58" s="175">
        <v>15669</v>
      </c>
      <c r="AQ58" s="176"/>
    </row>
    <row r="59" spans="1:43" ht="6" customHeight="1">
      <c r="C59" s="20"/>
      <c r="Q59" s="25"/>
      <c r="U59" s="35"/>
      <c r="Y59" s="35"/>
    </row>
    <row r="60" spans="1:43">
      <c r="A60" s="89" t="str">
        <f>IF('1'!$A$1=1,B60,C60)</f>
        <v>Примітка:</v>
      </c>
      <c r="B60" s="18" t="s">
        <v>2</v>
      </c>
      <c r="C60" s="18" t="s">
        <v>3</v>
      </c>
      <c r="R60" s="25"/>
      <c r="S60" s="25"/>
      <c r="V60" s="35"/>
      <c r="W60" s="35"/>
      <c r="Z60" s="35"/>
      <c r="AA60" s="35"/>
    </row>
    <row r="61" spans="1:43">
      <c r="A61" s="89" t="str">
        <f>IF('1'!$A$1=1,B61,C61)</f>
        <v>1 Дані з 2014 року наведені без урахування тимчасово окупованої території  АР Крим  та  м.Севастополь.</v>
      </c>
      <c r="B61" s="19" t="s">
        <v>61</v>
      </c>
      <c r="C61" s="19" t="s">
        <v>62</v>
      </c>
      <c r="AF61" s="35"/>
      <c r="AG61" s="35"/>
      <c r="AH61" s="35"/>
      <c r="AI61" s="35"/>
      <c r="AJ61" s="35"/>
      <c r="AK61" s="35"/>
      <c r="AL61" s="35"/>
      <c r="AN61" s="35"/>
      <c r="AO61" s="35"/>
      <c r="AP61" s="35"/>
    </row>
    <row r="62" spans="1:43" ht="14.4" customHeight="1">
      <c r="A62" s="89" t="str">
        <f>IF('1'!$A$1=1,B62,C62)</f>
        <v>2 Дані статей «Інші сектори» та «Прямі інвестиції, міжфірмовий борг» за 2015 – ІІ квартал 2021 року були переглянуті з метою врахування кредитів, отриманих від сестринських компаній-нерезидентів.</v>
      </c>
      <c r="B62" s="18" t="s">
        <v>65</v>
      </c>
      <c r="C62" s="19" t="s">
        <v>72</v>
      </c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</row>
    <row r="63" spans="1:43"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F63" s="35"/>
      <c r="AG63" s="35"/>
      <c r="AH63" s="35"/>
      <c r="AJ63" s="35"/>
      <c r="AK63" s="35"/>
      <c r="AL63" s="35"/>
      <c r="AN63" s="35"/>
      <c r="AO63" s="35"/>
      <c r="AP63" s="35"/>
    </row>
  </sheetData>
  <mergeCells count="4">
    <mergeCell ref="B7:B8"/>
    <mergeCell ref="C7:C8"/>
    <mergeCell ref="A3:O3"/>
    <mergeCell ref="A7:A8"/>
  </mergeCells>
  <hyperlinks>
    <hyperlink ref="A1" location="'1'!A1" display="'1'!A1"/>
  </hyperlinks>
  <printOptions horizontalCentered="1"/>
  <pageMargins left="0.19685039370078741" right="0.11811023622047245" top="0.27559055118110237" bottom="0.35433070866141736" header="0.11811023622047245" footer="0.15748031496062992"/>
  <pageSetup paperSize="9" scale="53" orientation="landscape" r:id="rId1"/>
  <headerFooter>
    <oddHeader>&amp;RНаціональний банк України</oddHeader>
    <oddFooter>&amp;LДепартамент статистики та звітності, Управління статистики зовнішнього сектору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29"/>
  <sheetViews>
    <sheetView zoomScale="80" zoomScaleNormal="80" zoomScaleSheetLayoutView="100" workbookViewId="0">
      <pane xSplit="3" ySplit="8" topLeftCell="Y9" activePane="bottomRight" state="frozen"/>
      <selection activeCell="C14" sqref="C14"/>
      <selection pane="topRight" activeCell="C14" sqref="C14"/>
      <selection pane="bottomLeft" activeCell="C14" sqref="C14"/>
      <selection pane="bottomRight" activeCell="A9" sqref="A9"/>
    </sheetView>
  </sheetViews>
  <sheetFormatPr defaultColWidth="8.88671875" defaultRowHeight="13.8" outlineLevelCol="1"/>
  <cols>
    <col min="1" max="1" width="46.6640625" style="1" customWidth="1"/>
    <col min="2" max="3" width="30.6640625" style="2" hidden="1" customWidth="1" outlineLevel="1"/>
    <col min="4" max="4" width="8.88671875" style="1" customWidth="1" collapsed="1"/>
    <col min="5" max="7" width="8.88671875" style="1" customWidth="1"/>
    <col min="8" max="37" width="7.109375" style="1" customWidth="1"/>
    <col min="38" max="39" width="8.88671875" style="1" customWidth="1"/>
    <col min="40" max="41" width="7.109375" style="1" customWidth="1"/>
    <col min="42" max="42" width="8.88671875" style="1" customWidth="1"/>
    <col min="43" max="43" width="8.88671875" style="1" hidden="1" customWidth="1"/>
    <col min="44" max="16384" width="8.88671875" style="1"/>
  </cols>
  <sheetData>
    <row r="1" spans="1:43">
      <c r="A1" s="24" t="str">
        <f>IF('1'!A1=1,"до змісту","to title")</f>
        <v>до змісту</v>
      </c>
    </row>
    <row r="2" spans="1:43" s="23" customFormat="1" ht="15.6">
      <c r="A2" s="55" t="str">
        <f>IF('1'!$A$1=1,"1.2 Короткостроковий зовнішній борг України за залишковим терміном погашення","1.2 Gross External Debt Position: Short-Term Remaining Maturity   (by financial instruments)")</f>
        <v>1.2 Короткостроковий зовнішній борг України за залишковим терміном погашення</v>
      </c>
      <c r="B2" s="22"/>
      <c r="C2" s="22"/>
    </row>
    <row r="3" spans="1:43">
      <c r="A3" s="3"/>
    </row>
    <row r="4" spans="1:43">
      <c r="A4" s="56" t="str">
        <f>IF('1'!$A$1=1,"(відповідно до КПБ6)","(according to BPM6 methodology)")</f>
        <v>(відповідно до КПБ6)</v>
      </c>
    </row>
    <row r="5" spans="1:43">
      <c r="A5" s="56" t="str">
        <f>IF('1'!$A$1=1,"на кінець періоду, млн євро","Millions of euro , end of the period ")</f>
        <v>на кінець періоду, млн євро</v>
      </c>
      <c r="B5" s="26"/>
    </row>
    <row r="7" spans="1:43">
      <c r="A7" s="192" t="str">
        <f>IF('1'!$A$1=1,B7,C7)</f>
        <v>Найменування</v>
      </c>
      <c r="B7" s="189" t="s">
        <v>60</v>
      </c>
      <c r="C7" s="189" t="s">
        <v>11</v>
      </c>
      <c r="D7" s="36">
        <v>2015</v>
      </c>
      <c r="E7" s="37"/>
      <c r="F7" s="38"/>
      <c r="G7" s="39"/>
      <c r="H7" s="40">
        <v>2016</v>
      </c>
      <c r="I7" s="40"/>
      <c r="J7" s="40"/>
      <c r="K7" s="40"/>
      <c r="L7" s="40">
        <v>2017</v>
      </c>
      <c r="M7" s="40"/>
      <c r="N7" s="40"/>
      <c r="O7" s="40"/>
      <c r="P7" s="40">
        <v>2018</v>
      </c>
      <c r="Q7" s="40"/>
      <c r="R7" s="40"/>
      <c r="S7" s="40"/>
      <c r="T7" s="40">
        <v>2019</v>
      </c>
      <c r="U7" s="40"/>
      <c r="V7" s="40"/>
      <c r="W7" s="40"/>
      <c r="X7" s="40">
        <v>2020</v>
      </c>
      <c r="Y7" s="40"/>
      <c r="Z7" s="40"/>
      <c r="AA7" s="40"/>
      <c r="AB7" s="40">
        <v>2021</v>
      </c>
      <c r="AC7" s="40"/>
      <c r="AD7" s="40"/>
      <c r="AE7" s="40"/>
      <c r="AF7" s="40">
        <v>2022</v>
      </c>
      <c r="AG7" s="40"/>
      <c r="AH7" s="40"/>
      <c r="AI7" s="40"/>
      <c r="AJ7" s="40">
        <v>2023</v>
      </c>
      <c r="AK7" s="40"/>
      <c r="AL7" s="40"/>
      <c r="AM7" s="40"/>
      <c r="AN7" s="40">
        <v>2024</v>
      </c>
      <c r="AO7" s="40"/>
      <c r="AP7" s="40"/>
      <c r="AQ7" s="40"/>
    </row>
    <row r="8" spans="1:43">
      <c r="A8" s="194">
        <f>IF('1'!$A$1=1,B8,C8)</f>
        <v>0</v>
      </c>
      <c r="B8" s="190"/>
      <c r="C8" s="195"/>
      <c r="D8" s="43" t="s">
        <v>6</v>
      </c>
      <c r="E8" s="44" t="s">
        <v>7</v>
      </c>
      <c r="F8" s="44" t="s">
        <v>8</v>
      </c>
      <c r="G8" s="181" t="s">
        <v>5</v>
      </c>
      <c r="H8" s="45" t="s">
        <v>6</v>
      </c>
      <c r="I8" s="46" t="s">
        <v>7</v>
      </c>
      <c r="J8" s="46" t="s">
        <v>8</v>
      </c>
      <c r="K8" s="181" t="s">
        <v>5</v>
      </c>
      <c r="L8" s="45" t="s">
        <v>6</v>
      </c>
      <c r="M8" s="46" t="s">
        <v>7</v>
      </c>
      <c r="N8" s="46" t="s">
        <v>8</v>
      </c>
      <c r="O8" s="42" t="s">
        <v>5</v>
      </c>
      <c r="P8" s="45" t="s">
        <v>6</v>
      </c>
      <c r="Q8" s="45" t="s">
        <v>4</v>
      </c>
      <c r="R8" s="46" t="s">
        <v>8</v>
      </c>
      <c r="S8" s="181" t="s">
        <v>9</v>
      </c>
      <c r="T8" s="45" t="s">
        <v>6</v>
      </c>
      <c r="U8" s="45" t="s">
        <v>4</v>
      </c>
      <c r="V8" s="46" t="s">
        <v>8</v>
      </c>
      <c r="W8" s="181" t="s">
        <v>5</v>
      </c>
      <c r="X8" s="45" t="s">
        <v>6</v>
      </c>
      <c r="Y8" s="45" t="s">
        <v>4</v>
      </c>
      <c r="Z8" s="46" t="s">
        <v>8</v>
      </c>
      <c r="AA8" s="181" t="s">
        <v>5</v>
      </c>
      <c r="AB8" s="45" t="s">
        <v>6</v>
      </c>
      <c r="AC8" s="45" t="s">
        <v>4</v>
      </c>
      <c r="AD8" s="46" t="s">
        <v>8</v>
      </c>
      <c r="AE8" s="181" t="s">
        <v>5</v>
      </c>
      <c r="AF8" s="45" t="s">
        <v>6</v>
      </c>
      <c r="AG8" s="46" t="s">
        <v>4</v>
      </c>
      <c r="AH8" s="46" t="s">
        <v>8</v>
      </c>
      <c r="AI8" s="181" t="s">
        <v>5</v>
      </c>
      <c r="AJ8" s="45" t="s">
        <v>6</v>
      </c>
      <c r="AK8" s="46" t="s">
        <v>4</v>
      </c>
      <c r="AL8" s="173" t="s">
        <v>8</v>
      </c>
      <c r="AM8" s="41" t="s">
        <v>5</v>
      </c>
      <c r="AN8" s="45" t="s">
        <v>6</v>
      </c>
      <c r="AO8" s="46" t="s">
        <v>4</v>
      </c>
      <c r="AP8" s="173" t="s">
        <v>8</v>
      </c>
      <c r="AQ8" s="41" t="s">
        <v>5</v>
      </c>
    </row>
    <row r="9" spans="1:43" ht="26.4">
      <c r="A9" s="60" t="str">
        <f>IF('1'!$A$1=1,B9,C9)</f>
        <v>Короткостоковий борг за первинним терміном погашення</v>
      </c>
      <c r="B9" s="12" t="s">
        <v>38</v>
      </c>
      <c r="C9" s="184" t="s">
        <v>26</v>
      </c>
      <c r="D9" s="52">
        <v>16634</v>
      </c>
      <c r="E9" s="54">
        <v>16148</v>
      </c>
      <c r="F9" s="52">
        <v>16018</v>
      </c>
      <c r="G9" s="52">
        <v>15452</v>
      </c>
      <c r="H9" s="98">
        <v>15786</v>
      </c>
      <c r="I9" s="52">
        <v>14619</v>
      </c>
      <c r="J9" s="52">
        <v>14049</v>
      </c>
      <c r="K9" s="52">
        <v>15095</v>
      </c>
      <c r="L9" s="98">
        <v>15101</v>
      </c>
      <c r="M9" s="52">
        <v>13772</v>
      </c>
      <c r="N9" s="52">
        <v>14298</v>
      </c>
      <c r="O9" s="52">
        <v>14168</v>
      </c>
      <c r="P9" s="98">
        <v>13864</v>
      </c>
      <c r="Q9" s="52">
        <v>14470</v>
      </c>
      <c r="R9" s="52">
        <v>14792</v>
      </c>
      <c r="S9" s="52">
        <v>12943</v>
      </c>
      <c r="T9" s="98">
        <v>13395</v>
      </c>
      <c r="U9" s="52">
        <v>14076</v>
      </c>
      <c r="V9" s="52">
        <v>14320</v>
      </c>
      <c r="W9" s="52">
        <v>14444</v>
      </c>
      <c r="X9" s="98">
        <v>13624</v>
      </c>
      <c r="Y9" s="52">
        <v>13614</v>
      </c>
      <c r="Z9" s="52">
        <v>13462</v>
      </c>
      <c r="AA9" s="52">
        <v>13778</v>
      </c>
      <c r="AB9" s="98">
        <v>14277</v>
      </c>
      <c r="AC9" s="52">
        <v>13815</v>
      </c>
      <c r="AD9" s="52">
        <v>14166</v>
      </c>
      <c r="AE9" s="52">
        <v>14380</v>
      </c>
      <c r="AF9" s="98">
        <v>13408</v>
      </c>
      <c r="AG9" s="52">
        <v>12122</v>
      </c>
      <c r="AH9" s="52">
        <v>9624</v>
      </c>
      <c r="AI9" s="53">
        <v>7648</v>
      </c>
      <c r="AJ9" s="52">
        <v>9436</v>
      </c>
      <c r="AK9" s="52">
        <v>9447</v>
      </c>
      <c r="AL9" s="52">
        <v>9585</v>
      </c>
      <c r="AM9" s="53">
        <v>8609</v>
      </c>
      <c r="AN9" s="52">
        <v>9126</v>
      </c>
      <c r="AO9" s="52">
        <v>9058</v>
      </c>
      <c r="AP9" s="52">
        <v>9509</v>
      </c>
      <c r="AQ9" s="53"/>
    </row>
    <row r="10" spans="1:43">
      <c r="A10" s="57" t="str">
        <f>IF('1'!$A$1=1,B10,C10)</f>
        <v xml:space="preserve">    Боргові цінні папери</v>
      </c>
      <c r="B10" s="6" t="s">
        <v>14</v>
      </c>
      <c r="C10" s="185" t="s">
        <v>41</v>
      </c>
      <c r="D10" s="47">
        <v>4</v>
      </c>
      <c r="E10" s="47">
        <v>4</v>
      </c>
      <c r="F10" s="47">
        <v>0</v>
      </c>
      <c r="G10" s="101">
        <v>0</v>
      </c>
      <c r="H10" s="99">
        <v>8</v>
      </c>
      <c r="I10" s="47">
        <v>12</v>
      </c>
      <c r="J10" s="47">
        <v>8</v>
      </c>
      <c r="K10" s="101">
        <v>9</v>
      </c>
      <c r="L10" s="99">
        <v>4</v>
      </c>
      <c r="M10" s="47">
        <v>0</v>
      </c>
      <c r="N10" s="47">
        <v>0</v>
      </c>
      <c r="O10" s="101">
        <v>0</v>
      </c>
      <c r="P10" s="99">
        <v>191</v>
      </c>
      <c r="Q10" s="47">
        <v>39</v>
      </c>
      <c r="R10" s="47">
        <v>600</v>
      </c>
      <c r="S10" s="101">
        <v>4</v>
      </c>
      <c r="T10" s="99">
        <v>214</v>
      </c>
      <c r="U10" s="47">
        <v>679</v>
      </c>
      <c r="V10" s="47">
        <v>427</v>
      </c>
      <c r="W10" s="101">
        <v>229</v>
      </c>
      <c r="X10" s="99">
        <v>153</v>
      </c>
      <c r="Y10" s="47">
        <v>89</v>
      </c>
      <c r="Z10" s="47">
        <v>44</v>
      </c>
      <c r="AA10" s="101">
        <v>76</v>
      </c>
      <c r="AB10" s="99">
        <v>180</v>
      </c>
      <c r="AC10" s="47">
        <v>125</v>
      </c>
      <c r="AD10" s="47">
        <v>104</v>
      </c>
      <c r="AE10" s="101">
        <v>30</v>
      </c>
      <c r="AF10" s="99">
        <v>8</v>
      </c>
      <c r="AG10" s="47">
        <v>44</v>
      </c>
      <c r="AH10" s="47">
        <v>36</v>
      </c>
      <c r="AI10" s="161">
        <v>61</v>
      </c>
      <c r="AJ10" s="47">
        <v>163</v>
      </c>
      <c r="AK10" s="47">
        <v>98</v>
      </c>
      <c r="AL10" s="47">
        <v>26</v>
      </c>
      <c r="AM10" s="161">
        <v>30</v>
      </c>
      <c r="AN10" s="47">
        <v>9</v>
      </c>
      <c r="AO10" s="47">
        <v>6</v>
      </c>
      <c r="AP10" s="47">
        <v>5</v>
      </c>
      <c r="AQ10" s="161"/>
    </row>
    <row r="11" spans="1:43">
      <c r="A11" s="57" t="str">
        <f>IF('1'!$A$1=1,B11,C11)</f>
        <v xml:space="preserve">    Кредити</v>
      </c>
      <c r="B11" s="6" t="s">
        <v>15</v>
      </c>
      <c r="C11" s="185" t="s">
        <v>28</v>
      </c>
      <c r="D11" s="47">
        <v>1155</v>
      </c>
      <c r="E11" s="47">
        <v>1455</v>
      </c>
      <c r="F11" s="47">
        <v>1349</v>
      </c>
      <c r="G11" s="101">
        <v>1977</v>
      </c>
      <c r="H11" s="99">
        <v>1319</v>
      </c>
      <c r="I11" s="47">
        <v>641</v>
      </c>
      <c r="J11" s="47">
        <v>675</v>
      </c>
      <c r="K11" s="101">
        <v>805</v>
      </c>
      <c r="L11" s="99">
        <v>1193</v>
      </c>
      <c r="M11" s="47">
        <v>1110</v>
      </c>
      <c r="N11" s="47">
        <v>985</v>
      </c>
      <c r="O11" s="101">
        <v>998</v>
      </c>
      <c r="P11" s="99">
        <v>1052</v>
      </c>
      <c r="Q11" s="47">
        <v>1049</v>
      </c>
      <c r="R11" s="47">
        <v>1121</v>
      </c>
      <c r="S11" s="101">
        <v>1128</v>
      </c>
      <c r="T11" s="99">
        <v>1145</v>
      </c>
      <c r="U11" s="47">
        <v>1165</v>
      </c>
      <c r="V11" s="47">
        <v>909</v>
      </c>
      <c r="W11" s="101">
        <v>1278</v>
      </c>
      <c r="X11" s="99">
        <v>765</v>
      </c>
      <c r="Y11" s="47">
        <v>689</v>
      </c>
      <c r="Z11" s="47">
        <v>623</v>
      </c>
      <c r="AA11" s="101">
        <v>922</v>
      </c>
      <c r="AB11" s="99">
        <v>643</v>
      </c>
      <c r="AC11" s="47">
        <v>689</v>
      </c>
      <c r="AD11" s="47">
        <v>530</v>
      </c>
      <c r="AE11" s="101">
        <v>495</v>
      </c>
      <c r="AF11" s="99">
        <v>547</v>
      </c>
      <c r="AG11" s="47">
        <v>557</v>
      </c>
      <c r="AH11" s="47">
        <v>603</v>
      </c>
      <c r="AI11" s="161">
        <v>566</v>
      </c>
      <c r="AJ11" s="47">
        <v>520</v>
      </c>
      <c r="AK11" s="47">
        <v>523</v>
      </c>
      <c r="AL11" s="47">
        <v>673</v>
      </c>
      <c r="AM11" s="161">
        <v>643</v>
      </c>
      <c r="AN11" s="47">
        <v>627</v>
      </c>
      <c r="AO11" s="47">
        <v>581</v>
      </c>
      <c r="AP11" s="47">
        <v>564</v>
      </c>
      <c r="AQ11" s="161"/>
    </row>
    <row r="12" spans="1:43">
      <c r="A12" s="57" t="str">
        <f>IF('1'!$A$1=1,B12,C12)</f>
        <v xml:space="preserve">    Валюта і депозити</v>
      </c>
      <c r="B12" s="6" t="s">
        <v>18</v>
      </c>
      <c r="C12" s="185" t="s">
        <v>31</v>
      </c>
      <c r="D12" s="47">
        <v>4211</v>
      </c>
      <c r="E12" s="47">
        <v>3415</v>
      </c>
      <c r="F12" s="47">
        <v>3455</v>
      </c>
      <c r="G12" s="101">
        <v>3556</v>
      </c>
      <c r="H12" s="99">
        <v>3342</v>
      </c>
      <c r="I12" s="47">
        <v>3223</v>
      </c>
      <c r="J12" s="47">
        <v>2819</v>
      </c>
      <c r="K12" s="101">
        <v>3326</v>
      </c>
      <c r="L12" s="99">
        <v>3057</v>
      </c>
      <c r="M12" s="47">
        <v>1856</v>
      </c>
      <c r="N12" s="47">
        <v>1735</v>
      </c>
      <c r="O12" s="101">
        <v>1574</v>
      </c>
      <c r="P12" s="99">
        <v>1231</v>
      </c>
      <c r="Q12" s="47">
        <v>1112</v>
      </c>
      <c r="R12" s="47">
        <v>1128</v>
      </c>
      <c r="S12" s="101">
        <v>1049</v>
      </c>
      <c r="T12" s="99">
        <v>866</v>
      </c>
      <c r="U12" s="47">
        <v>1083</v>
      </c>
      <c r="V12" s="47">
        <v>1032</v>
      </c>
      <c r="W12" s="101">
        <v>1017</v>
      </c>
      <c r="X12" s="99">
        <v>888</v>
      </c>
      <c r="Y12" s="47">
        <v>911</v>
      </c>
      <c r="Z12" s="47">
        <v>888</v>
      </c>
      <c r="AA12" s="101">
        <v>864</v>
      </c>
      <c r="AB12" s="99">
        <v>923</v>
      </c>
      <c r="AC12" s="47">
        <v>1002</v>
      </c>
      <c r="AD12" s="47">
        <v>1222</v>
      </c>
      <c r="AE12" s="101">
        <v>1290</v>
      </c>
      <c r="AF12" s="99">
        <v>930</v>
      </c>
      <c r="AG12" s="47">
        <v>965</v>
      </c>
      <c r="AH12" s="47">
        <v>1042</v>
      </c>
      <c r="AI12" s="161">
        <v>791</v>
      </c>
      <c r="AJ12" s="47">
        <v>729</v>
      </c>
      <c r="AK12" s="47">
        <v>698</v>
      </c>
      <c r="AL12" s="47">
        <v>748</v>
      </c>
      <c r="AM12" s="161">
        <v>750</v>
      </c>
      <c r="AN12" s="47">
        <v>750</v>
      </c>
      <c r="AO12" s="47">
        <v>819</v>
      </c>
      <c r="AP12" s="47">
        <v>794</v>
      </c>
      <c r="AQ12" s="161"/>
    </row>
    <row r="13" spans="1:43">
      <c r="A13" s="57" t="str">
        <f>IF('1'!$A$1=1,B13,C13)</f>
        <v xml:space="preserve">    Торгові кредити та аванси</v>
      </c>
      <c r="B13" s="6" t="s">
        <v>21</v>
      </c>
      <c r="C13" s="185" t="s">
        <v>42</v>
      </c>
      <c r="D13" s="47">
        <v>11264</v>
      </c>
      <c r="E13" s="47">
        <v>11274</v>
      </c>
      <c r="F13" s="47">
        <v>11214</v>
      </c>
      <c r="G13" s="101">
        <v>9919</v>
      </c>
      <c r="H13" s="99">
        <v>11117</v>
      </c>
      <c r="I13" s="47">
        <v>10743</v>
      </c>
      <c r="J13" s="47">
        <v>10547</v>
      </c>
      <c r="K13" s="101">
        <v>10955</v>
      </c>
      <c r="L13" s="99">
        <v>10847</v>
      </c>
      <c r="M13" s="47">
        <v>10806</v>
      </c>
      <c r="N13" s="47">
        <v>11578</v>
      </c>
      <c r="O13" s="101">
        <v>11596</v>
      </c>
      <c r="P13" s="99">
        <v>11390</v>
      </c>
      <c r="Q13" s="47">
        <v>12270</v>
      </c>
      <c r="R13" s="47">
        <v>11943</v>
      </c>
      <c r="S13" s="101">
        <v>10762</v>
      </c>
      <c r="T13" s="99">
        <v>11170</v>
      </c>
      <c r="U13" s="47">
        <v>11149</v>
      </c>
      <c r="V13" s="47">
        <v>11952</v>
      </c>
      <c r="W13" s="101">
        <v>11920</v>
      </c>
      <c r="X13" s="99">
        <v>11818</v>
      </c>
      <c r="Y13" s="47">
        <v>11925</v>
      </c>
      <c r="Z13" s="47">
        <v>11907</v>
      </c>
      <c r="AA13" s="101">
        <v>11916</v>
      </c>
      <c r="AB13" s="99">
        <v>12531</v>
      </c>
      <c r="AC13" s="47">
        <v>11999</v>
      </c>
      <c r="AD13" s="47">
        <v>12310</v>
      </c>
      <c r="AE13" s="101">
        <v>12565</v>
      </c>
      <c r="AF13" s="99">
        <v>11898</v>
      </c>
      <c r="AG13" s="47">
        <v>10530</v>
      </c>
      <c r="AH13" s="47">
        <v>7916</v>
      </c>
      <c r="AI13" s="161">
        <v>6213</v>
      </c>
      <c r="AJ13" s="47">
        <v>7996</v>
      </c>
      <c r="AK13" s="47">
        <v>8079</v>
      </c>
      <c r="AL13" s="47">
        <v>8101</v>
      </c>
      <c r="AM13" s="161">
        <v>7151</v>
      </c>
      <c r="AN13" s="47">
        <v>7699</v>
      </c>
      <c r="AO13" s="47">
        <v>7424</v>
      </c>
      <c r="AP13" s="47">
        <v>7921</v>
      </c>
      <c r="AQ13" s="161"/>
    </row>
    <row r="14" spans="1:43">
      <c r="A14" s="68" t="str">
        <f>IF('1'!$A$1=1,B14,C14)</f>
        <v>Інші боргові зобов'язання</v>
      </c>
      <c r="B14" s="10" t="s">
        <v>74</v>
      </c>
      <c r="C14" s="185" t="s">
        <v>73</v>
      </c>
      <c r="D14" s="47"/>
      <c r="E14" s="47"/>
      <c r="F14" s="47"/>
      <c r="G14" s="101"/>
      <c r="H14" s="99"/>
      <c r="I14" s="47"/>
      <c r="J14" s="47"/>
      <c r="K14" s="101"/>
      <c r="L14" s="99"/>
      <c r="M14" s="47"/>
      <c r="N14" s="47"/>
      <c r="O14" s="101"/>
      <c r="P14" s="99"/>
      <c r="Q14" s="47"/>
      <c r="R14" s="47"/>
      <c r="S14" s="101"/>
      <c r="T14" s="99"/>
      <c r="U14" s="47"/>
      <c r="V14" s="47"/>
      <c r="W14" s="101"/>
      <c r="X14" s="99"/>
      <c r="Y14" s="47"/>
      <c r="Z14" s="47"/>
      <c r="AA14" s="101"/>
      <c r="AB14" s="99"/>
      <c r="AC14" s="47"/>
      <c r="AD14" s="47"/>
      <c r="AE14" s="101"/>
      <c r="AF14" s="99">
        <v>25</v>
      </c>
      <c r="AG14" s="47">
        <v>26</v>
      </c>
      <c r="AH14" s="47">
        <v>27</v>
      </c>
      <c r="AI14" s="161">
        <v>17</v>
      </c>
      <c r="AJ14" s="47">
        <v>28</v>
      </c>
      <c r="AK14" s="47">
        <v>49</v>
      </c>
      <c r="AL14" s="47">
        <v>37</v>
      </c>
      <c r="AM14" s="161">
        <v>35</v>
      </c>
      <c r="AN14" s="47">
        <v>41</v>
      </c>
      <c r="AO14" s="47">
        <v>228</v>
      </c>
      <c r="AP14" s="47">
        <v>225</v>
      </c>
      <c r="AQ14" s="161"/>
    </row>
    <row r="15" spans="1:43">
      <c r="A15" s="58"/>
      <c r="B15" s="6"/>
      <c r="C15" s="185"/>
      <c r="D15" s="48"/>
      <c r="E15" s="48"/>
      <c r="F15" s="48"/>
      <c r="G15" s="50"/>
      <c r="H15" s="182"/>
      <c r="I15" s="48"/>
      <c r="J15" s="48"/>
      <c r="K15" s="50"/>
      <c r="L15" s="182"/>
      <c r="M15" s="48"/>
      <c r="N15" s="48"/>
      <c r="O15" s="50"/>
      <c r="P15" s="182"/>
      <c r="Q15" s="48"/>
      <c r="R15" s="48"/>
      <c r="S15" s="50"/>
      <c r="T15" s="182"/>
      <c r="U15" s="48"/>
      <c r="V15" s="48"/>
      <c r="W15" s="50"/>
      <c r="X15" s="182"/>
      <c r="Y15" s="48"/>
      <c r="Z15" s="48"/>
      <c r="AA15" s="50"/>
      <c r="AB15" s="182"/>
      <c r="AC15" s="48"/>
      <c r="AD15" s="48"/>
      <c r="AE15" s="50"/>
      <c r="AF15" s="182"/>
      <c r="AG15" s="48"/>
      <c r="AH15" s="48"/>
      <c r="AI15" s="51"/>
      <c r="AJ15" s="48"/>
      <c r="AK15" s="48"/>
      <c r="AL15" s="48"/>
      <c r="AM15" s="51"/>
      <c r="AN15" s="48"/>
      <c r="AO15" s="48"/>
      <c r="AP15" s="48"/>
      <c r="AQ15" s="51"/>
    </row>
    <row r="16" spans="1:43" ht="39.6">
      <c r="A16" s="61" t="str">
        <f>IF('1'!$A$1=1,B16,C16)</f>
        <v>Довгострокові зобов'язання, що підлягають погашенню протягом року</v>
      </c>
      <c r="B16" s="6" t="s">
        <v>39</v>
      </c>
      <c r="C16" s="185" t="s">
        <v>29</v>
      </c>
      <c r="D16" s="50">
        <v>32868</v>
      </c>
      <c r="E16" s="50">
        <v>32187</v>
      </c>
      <c r="F16" s="50">
        <v>29452</v>
      </c>
      <c r="G16" s="50">
        <v>31235</v>
      </c>
      <c r="H16" s="100">
        <v>26006</v>
      </c>
      <c r="I16" s="50">
        <v>26471</v>
      </c>
      <c r="J16" s="50">
        <v>26552</v>
      </c>
      <c r="K16" s="50">
        <v>29744</v>
      </c>
      <c r="L16" s="100">
        <v>27751</v>
      </c>
      <c r="M16" s="50">
        <v>26997</v>
      </c>
      <c r="N16" s="50">
        <v>25751</v>
      </c>
      <c r="O16" s="50">
        <v>24680</v>
      </c>
      <c r="P16" s="100">
        <v>23598</v>
      </c>
      <c r="Q16" s="50">
        <v>25554</v>
      </c>
      <c r="R16" s="50">
        <v>26874</v>
      </c>
      <c r="S16" s="50">
        <v>26365</v>
      </c>
      <c r="T16" s="100">
        <v>26755</v>
      </c>
      <c r="U16" s="50">
        <v>26550</v>
      </c>
      <c r="V16" s="50">
        <v>29053</v>
      </c>
      <c r="W16" s="50">
        <v>28881</v>
      </c>
      <c r="X16" s="100">
        <v>28545</v>
      </c>
      <c r="Y16" s="50">
        <v>26774</v>
      </c>
      <c r="Z16" s="50">
        <v>25957</v>
      </c>
      <c r="AA16" s="50">
        <v>25671</v>
      </c>
      <c r="AB16" s="100">
        <v>26106</v>
      </c>
      <c r="AC16" s="50">
        <v>25858</v>
      </c>
      <c r="AD16" s="50">
        <v>26075</v>
      </c>
      <c r="AE16" s="50">
        <v>28254</v>
      </c>
      <c r="AF16" s="100">
        <v>27043</v>
      </c>
      <c r="AG16" s="50">
        <v>28197</v>
      </c>
      <c r="AH16" s="50">
        <v>29661</v>
      </c>
      <c r="AI16" s="51">
        <v>28046</v>
      </c>
      <c r="AJ16" s="50">
        <v>26839</v>
      </c>
      <c r="AK16" s="50">
        <v>27840</v>
      </c>
      <c r="AL16" s="50">
        <v>28861</v>
      </c>
      <c r="AM16" s="51">
        <v>28040</v>
      </c>
      <c r="AN16" s="50">
        <v>29188</v>
      </c>
      <c r="AO16" s="50">
        <v>28825</v>
      </c>
      <c r="AP16" s="50">
        <v>26559</v>
      </c>
      <c r="AQ16" s="51"/>
    </row>
    <row r="17" spans="1:44">
      <c r="A17" s="57" t="str">
        <f>IF('1'!$A$1=1,B17,C17)</f>
        <v xml:space="preserve">    Боргові цінні папери</v>
      </c>
      <c r="B17" s="6" t="s">
        <v>14</v>
      </c>
      <c r="C17" s="185" t="s">
        <v>41</v>
      </c>
      <c r="D17" s="47">
        <v>5935</v>
      </c>
      <c r="E17" s="47">
        <v>6327</v>
      </c>
      <c r="F17" s="47">
        <v>5785</v>
      </c>
      <c r="G17" s="101">
        <v>4600</v>
      </c>
      <c r="H17" s="99">
        <v>1322</v>
      </c>
      <c r="I17" s="47">
        <v>1536</v>
      </c>
      <c r="J17" s="47">
        <v>1638</v>
      </c>
      <c r="K17" s="101">
        <v>1395</v>
      </c>
      <c r="L17" s="99">
        <v>1613</v>
      </c>
      <c r="M17" s="47">
        <v>1542</v>
      </c>
      <c r="N17" s="47">
        <v>1014</v>
      </c>
      <c r="O17" s="101">
        <v>650</v>
      </c>
      <c r="P17" s="99">
        <v>829</v>
      </c>
      <c r="Q17" s="47">
        <v>2033</v>
      </c>
      <c r="R17" s="47">
        <v>3215</v>
      </c>
      <c r="S17" s="101">
        <v>2684</v>
      </c>
      <c r="T17" s="99">
        <v>2680</v>
      </c>
      <c r="U17" s="47">
        <v>2870</v>
      </c>
      <c r="V17" s="47">
        <v>3787</v>
      </c>
      <c r="W17" s="101">
        <v>3712</v>
      </c>
      <c r="X17" s="99">
        <v>4010</v>
      </c>
      <c r="Y17" s="47">
        <v>2628</v>
      </c>
      <c r="Z17" s="47">
        <v>2990</v>
      </c>
      <c r="AA17" s="101">
        <v>2730</v>
      </c>
      <c r="AB17" s="99">
        <v>2658</v>
      </c>
      <c r="AC17" s="47">
        <v>3173</v>
      </c>
      <c r="AD17" s="47">
        <v>2623</v>
      </c>
      <c r="AE17" s="101">
        <v>2718</v>
      </c>
      <c r="AF17" s="99">
        <v>2439</v>
      </c>
      <c r="AG17" s="47">
        <v>2145</v>
      </c>
      <c r="AH17" s="47">
        <v>1225</v>
      </c>
      <c r="AI17" s="161">
        <v>1105</v>
      </c>
      <c r="AJ17" s="47">
        <v>1106</v>
      </c>
      <c r="AK17" s="47">
        <v>1486</v>
      </c>
      <c r="AL17" s="47">
        <v>2107</v>
      </c>
      <c r="AM17" s="161">
        <v>1921</v>
      </c>
      <c r="AN17" s="47">
        <v>2432</v>
      </c>
      <c r="AO17" s="47">
        <v>2156</v>
      </c>
      <c r="AP17" s="47">
        <v>1047</v>
      </c>
      <c r="AQ17" s="161"/>
    </row>
    <row r="18" spans="1:44" ht="19.95" customHeight="1">
      <c r="A18" s="57" t="str">
        <f>IF('1'!$A$1=1,B18,C18)</f>
        <v xml:space="preserve">    Кредити (з врахуванням кредитів прямого інвестора)</v>
      </c>
      <c r="B18" s="6" t="s">
        <v>40</v>
      </c>
      <c r="C18" s="185" t="s">
        <v>43</v>
      </c>
      <c r="D18" s="47">
        <v>22992</v>
      </c>
      <c r="E18" s="47">
        <v>22808</v>
      </c>
      <c r="F18" s="47">
        <v>21195</v>
      </c>
      <c r="G18" s="101">
        <v>24530</v>
      </c>
      <c r="H18" s="99">
        <v>23552</v>
      </c>
      <c r="I18" s="47">
        <v>23781</v>
      </c>
      <c r="J18" s="47">
        <v>24071</v>
      </c>
      <c r="K18" s="101">
        <v>27160</v>
      </c>
      <c r="L18" s="99">
        <v>24811</v>
      </c>
      <c r="M18" s="47">
        <v>24148</v>
      </c>
      <c r="N18" s="47">
        <v>23474</v>
      </c>
      <c r="O18" s="101">
        <v>22866</v>
      </c>
      <c r="P18" s="99">
        <v>22299</v>
      </c>
      <c r="Q18" s="47">
        <v>23152</v>
      </c>
      <c r="R18" s="47">
        <v>23266</v>
      </c>
      <c r="S18" s="101">
        <v>23327</v>
      </c>
      <c r="T18" s="99">
        <v>23632</v>
      </c>
      <c r="U18" s="47">
        <v>23267</v>
      </c>
      <c r="V18" s="47">
        <v>24792</v>
      </c>
      <c r="W18" s="101">
        <v>24751</v>
      </c>
      <c r="X18" s="99">
        <v>24146</v>
      </c>
      <c r="Y18" s="47">
        <v>23779</v>
      </c>
      <c r="Z18" s="47">
        <v>22620</v>
      </c>
      <c r="AA18" s="101">
        <v>22391</v>
      </c>
      <c r="AB18" s="99">
        <v>22873</v>
      </c>
      <c r="AC18" s="47">
        <v>22353</v>
      </c>
      <c r="AD18" s="47">
        <v>23138</v>
      </c>
      <c r="AE18" s="101">
        <v>25128</v>
      </c>
      <c r="AF18" s="99">
        <v>24374</v>
      </c>
      <c r="AG18" s="47">
        <v>25820</v>
      </c>
      <c r="AH18" s="47">
        <v>28265</v>
      </c>
      <c r="AI18" s="161">
        <v>26819</v>
      </c>
      <c r="AJ18" s="47">
        <v>25568</v>
      </c>
      <c r="AK18" s="47">
        <v>26189</v>
      </c>
      <c r="AL18" s="47">
        <v>26591</v>
      </c>
      <c r="AM18" s="161">
        <v>25994</v>
      </c>
      <c r="AN18" s="47">
        <v>26607</v>
      </c>
      <c r="AO18" s="47">
        <v>26535</v>
      </c>
      <c r="AP18" s="47">
        <v>25384</v>
      </c>
      <c r="AQ18" s="161"/>
    </row>
    <row r="19" spans="1:44" s="5" customFormat="1">
      <c r="A19" s="57" t="str">
        <f>IF('1'!$A$1=1,B19,C19)</f>
        <v xml:space="preserve">    Валюта і депозити</v>
      </c>
      <c r="B19" s="6" t="s">
        <v>18</v>
      </c>
      <c r="C19" s="185" t="s">
        <v>31</v>
      </c>
      <c r="D19" s="47">
        <v>3377</v>
      </c>
      <c r="E19" s="47">
        <v>2458</v>
      </c>
      <c r="F19" s="47">
        <v>1874</v>
      </c>
      <c r="G19" s="101">
        <v>1621</v>
      </c>
      <c r="H19" s="99">
        <v>698</v>
      </c>
      <c r="I19" s="47">
        <v>693</v>
      </c>
      <c r="J19" s="47">
        <v>369</v>
      </c>
      <c r="K19" s="101">
        <v>679</v>
      </c>
      <c r="L19" s="99">
        <v>719</v>
      </c>
      <c r="M19" s="47">
        <v>638</v>
      </c>
      <c r="N19" s="47">
        <v>572</v>
      </c>
      <c r="O19" s="101">
        <v>430</v>
      </c>
      <c r="P19" s="99">
        <v>431</v>
      </c>
      <c r="Q19" s="47">
        <v>291</v>
      </c>
      <c r="R19" s="47">
        <v>315</v>
      </c>
      <c r="S19" s="101">
        <v>313</v>
      </c>
      <c r="T19" s="99">
        <v>353</v>
      </c>
      <c r="U19" s="47">
        <v>324</v>
      </c>
      <c r="V19" s="47">
        <v>380</v>
      </c>
      <c r="W19" s="101">
        <v>325</v>
      </c>
      <c r="X19" s="99">
        <v>294</v>
      </c>
      <c r="Y19" s="47">
        <v>277</v>
      </c>
      <c r="Z19" s="47">
        <v>261</v>
      </c>
      <c r="AA19" s="101">
        <v>461</v>
      </c>
      <c r="AB19" s="99">
        <v>479</v>
      </c>
      <c r="AC19" s="47">
        <v>232</v>
      </c>
      <c r="AD19" s="47">
        <v>215</v>
      </c>
      <c r="AE19" s="101">
        <v>295</v>
      </c>
      <c r="AF19" s="99">
        <v>122</v>
      </c>
      <c r="AG19" s="47">
        <v>135</v>
      </c>
      <c r="AH19" s="47">
        <v>98</v>
      </c>
      <c r="AI19" s="161">
        <v>58</v>
      </c>
      <c r="AJ19" s="47">
        <v>87</v>
      </c>
      <c r="AK19" s="47">
        <v>88</v>
      </c>
      <c r="AL19" s="47">
        <v>98</v>
      </c>
      <c r="AM19" s="161">
        <v>81</v>
      </c>
      <c r="AN19" s="47">
        <v>99</v>
      </c>
      <c r="AO19" s="47">
        <v>81</v>
      </c>
      <c r="AP19" s="47">
        <v>75</v>
      </c>
      <c r="AQ19" s="161"/>
    </row>
    <row r="20" spans="1:44">
      <c r="A20" s="57" t="str">
        <f>IF('1'!$A$1=1,B20,C20)</f>
        <v xml:space="preserve">    Торгові кредити та аванси</v>
      </c>
      <c r="B20" s="7" t="s">
        <v>21</v>
      </c>
      <c r="C20" s="186" t="s">
        <v>42</v>
      </c>
      <c r="D20" s="47">
        <v>564</v>
      </c>
      <c r="E20" s="47">
        <v>594</v>
      </c>
      <c r="F20" s="47">
        <v>598</v>
      </c>
      <c r="G20" s="101">
        <v>484</v>
      </c>
      <c r="H20" s="99">
        <v>434</v>
      </c>
      <c r="I20" s="47">
        <v>461</v>
      </c>
      <c r="J20" s="47">
        <v>474</v>
      </c>
      <c r="K20" s="101">
        <v>510</v>
      </c>
      <c r="L20" s="99">
        <v>608</v>
      </c>
      <c r="M20" s="47">
        <v>669</v>
      </c>
      <c r="N20" s="47">
        <v>691</v>
      </c>
      <c r="O20" s="101">
        <v>734</v>
      </c>
      <c r="P20" s="99">
        <v>39</v>
      </c>
      <c r="Q20" s="47">
        <v>78</v>
      </c>
      <c r="R20" s="47">
        <v>78</v>
      </c>
      <c r="S20" s="101">
        <v>41</v>
      </c>
      <c r="T20" s="99">
        <v>90</v>
      </c>
      <c r="U20" s="47">
        <v>89</v>
      </c>
      <c r="V20" s="47">
        <v>94</v>
      </c>
      <c r="W20" s="101">
        <v>93</v>
      </c>
      <c r="X20" s="99">
        <v>95</v>
      </c>
      <c r="Y20" s="47">
        <v>90</v>
      </c>
      <c r="Z20" s="47">
        <v>86</v>
      </c>
      <c r="AA20" s="101">
        <v>89</v>
      </c>
      <c r="AB20" s="99">
        <v>96</v>
      </c>
      <c r="AC20" s="47">
        <v>100</v>
      </c>
      <c r="AD20" s="47">
        <v>99</v>
      </c>
      <c r="AE20" s="101">
        <v>113</v>
      </c>
      <c r="AF20" s="99">
        <v>108</v>
      </c>
      <c r="AG20" s="47">
        <v>97</v>
      </c>
      <c r="AH20" s="47">
        <v>73</v>
      </c>
      <c r="AI20" s="161">
        <v>64</v>
      </c>
      <c r="AJ20" s="47">
        <v>78</v>
      </c>
      <c r="AK20" s="47">
        <v>77</v>
      </c>
      <c r="AL20" s="47">
        <v>65</v>
      </c>
      <c r="AM20" s="161">
        <v>44</v>
      </c>
      <c r="AN20" s="47">
        <v>50</v>
      </c>
      <c r="AO20" s="47">
        <v>53</v>
      </c>
      <c r="AP20" s="47">
        <v>53</v>
      </c>
      <c r="AQ20" s="161"/>
    </row>
    <row r="21" spans="1:44">
      <c r="A21" s="59"/>
      <c r="B21" s="7"/>
      <c r="C21" s="186"/>
      <c r="D21" s="49"/>
      <c r="E21" s="49"/>
      <c r="F21" s="49"/>
      <c r="G21" s="103"/>
      <c r="H21" s="102"/>
      <c r="I21" s="49"/>
      <c r="J21" s="49"/>
      <c r="K21" s="103"/>
      <c r="L21" s="102"/>
      <c r="M21" s="49"/>
      <c r="N21" s="49"/>
      <c r="O21" s="103"/>
      <c r="P21" s="102"/>
      <c r="Q21" s="49"/>
      <c r="R21" s="49"/>
      <c r="S21" s="103"/>
      <c r="T21" s="102"/>
      <c r="U21" s="49"/>
      <c r="V21" s="49"/>
      <c r="W21" s="103"/>
      <c r="X21" s="102"/>
      <c r="Y21" s="49"/>
      <c r="Z21" s="49"/>
      <c r="AA21" s="103"/>
      <c r="AB21" s="102"/>
      <c r="AC21" s="49"/>
      <c r="AD21" s="49"/>
      <c r="AE21" s="103"/>
      <c r="AF21" s="102"/>
      <c r="AG21" s="49"/>
      <c r="AH21" s="49"/>
      <c r="AI21" s="162"/>
      <c r="AJ21" s="49"/>
      <c r="AK21" s="49"/>
      <c r="AL21" s="49"/>
      <c r="AM21" s="162"/>
      <c r="AN21" s="49"/>
      <c r="AO21" s="49"/>
      <c r="AP21" s="49"/>
      <c r="AQ21" s="162"/>
    </row>
    <row r="22" spans="1:44" s="21" customFormat="1" ht="30.75" customHeight="1">
      <c r="A22" s="125" t="str">
        <f>IF('1'!$A$1=1,B22,C22)</f>
        <v>Короткостоковий борг за залишковим терміном погашення</v>
      </c>
      <c r="B22" s="124" t="s">
        <v>66</v>
      </c>
      <c r="C22" s="187" t="s">
        <v>64</v>
      </c>
      <c r="D22" s="127">
        <v>49502</v>
      </c>
      <c r="E22" s="127">
        <v>48335</v>
      </c>
      <c r="F22" s="127">
        <v>45470</v>
      </c>
      <c r="G22" s="127">
        <v>46687</v>
      </c>
      <c r="H22" s="183">
        <v>41792</v>
      </c>
      <c r="I22" s="127">
        <v>41090</v>
      </c>
      <c r="J22" s="127">
        <v>40601</v>
      </c>
      <c r="K22" s="127">
        <v>44839</v>
      </c>
      <c r="L22" s="183">
        <v>42852</v>
      </c>
      <c r="M22" s="127">
        <v>40769</v>
      </c>
      <c r="N22" s="127">
        <v>40049</v>
      </c>
      <c r="O22" s="127">
        <v>38848</v>
      </c>
      <c r="P22" s="183">
        <v>37462</v>
      </c>
      <c r="Q22" s="127">
        <v>40024</v>
      </c>
      <c r="R22" s="127">
        <v>41666</v>
      </c>
      <c r="S22" s="127">
        <v>39308</v>
      </c>
      <c r="T22" s="183">
        <v>40150</v>
      </c>
      <c r="U22" s="127">
        <v>40626</v>
      </c>
      <c r="V22" s="127">
        <v>43373</v>
      </c>
      <c r="W22" s="127">
        <v>43325</v>
      </c>
      <c r="X22" s="183">
        <v>42169</v>
      </c>
      <c r="Y22" s="127">
        <v>40388</v>
      </c>
      <c r="Z22" s="127">
        <v>39419</v>
      </c>
      <c r="AA22" s="127">
        <v>39449</v>
      </c>
      <c r="AB22" s="183">
        <v>40383</v>
      </c>
      <c r="AC22" s="127">
        <v>39673</v>
      </c>
      <c r="AD22" s="127">
        <v>40241</v>
      </c>
      <c r="AE22" s="127">
        <v>42634</v>
      </c>
      <c r="AF22" s="183">
        <v>40451</v>
      </c>
      <c r="AG22" s="127">
        <v>40319</v>
      </c>
      <c r="AH22" s="127">
        <v>39285</v>
      </c>
      <c r="AI22" s="123">
        <v>35694</v>
      </c>
      <c r="AJ22" s="127">
        <v>36275</v>
      </c>
      <c r="AK22" s="127">
        <v>37287</v>
      </c>
      <c r="AL22" s="127">
        <v>38446</v>
      </c>
      <c r="AM22" s="123">
        <v>36649</v>
      </c>
      <c r="AN22" s="127">
        <v>38314</v>
      </c>
      <c r="AO22" s="127">
        <v>37883</v>
      </c>
      <c r="AP22" s="127">
        <v>36068</v>
      </c>
      <c r="AQ22" s="123"/>
    </row>
    <row r="23" spans="1:44" s="21" customFormat="1" ht="14.4">
      <c r="A23" s="129" t="str">
        <f>IF('1'!$A$1=1,"Довідково","Memorandum Item:")</f>
        <v>Довідково</v>
      </c>
      <c r="B23" s="128"/>
      <c r="C23" s="128"/>
      <c r="D23" s="126"/>
      <c r="E23" s="126"/>
      <c r="F23" s="126"/>
      <c r="G23" s="126"/>
      <c r="H23" s="121"/>
      <c r="I23" s="126"/>
      <c r="J23" s="126"/>
      <c r="K23" s="126"/>
      <c r="L23" s="121"/>
      <c r="M23" s="126"/>
      <c r="N23" s="126"/>
      <c r="O23" s="126"/>
      <c r="P23" s="121"/>
      <c r="Q23" s="126"/>
      <c r="R23" s="126"/>
      <c r="S23" s="126"/>
      <c r="T23" s="121"/>
      <c r="U23" s="126"/>
      <c r="V23" s="126"/>
      <c r="W23" s="126"/>
      <c r="X23" s="121"/>
      <c r="Y23" s="126"/>
      <c r="Z23" s="126"/>
      <c r="AA23" s="126"/>
      <c r="AB23" s="121"/>
      <c r="AC23" s="126"/>
      <c r="AD23" s="126"/>
      <c r="AE23" s="126"/>
      <c r="AF23" s="121"/>
      <c r="AG23" s="126"/>
      <c r="AH23" s="126"/>
      <c r="AI23" s="132"/>
      <c r="AJ23" s="126"/>
      <c r="AK23" s="126"/>
      <c r="AL23" s="126"/>
      <c r="AM23" s="132"/>
      <c r="AN23" s="126"/>
      <c r="AO23" s="126"/>
      <c r="AP23" s="126"/>
      <c r="AQ23" s="132"/>
    </row>
    <row r="24" spans="1:44" s="21" customFormat="1" ht="34.200000000000003">
      <c r="A24" s="130" t="str">
        <f>IF('1'!$A$1=1," Прострочена заборгованість за основною сумою за  негарантованими кредитами реального сектору, в т.ч. від прямих інвесторів","Arrears on principle of other sector nonguaranteed loans (incl. intercompany lending and excl. trade credit and advances)")</f>
        <v xml:space="preserve"> Прострочена заборгованість за основною сумою за  негарантованими кредитами реального сектору, в т.ч. від прямих інвесторів</v>
      </c>
      <c r="B24" s="122"/>
      <c r="C24" s="122"/>
      <c r="D24" s="119">
        <v>8054</v>
      </c>
      <c r="E24" s="119">
        <v>7924</v>
      </c>
      <c r="F24" s="119">
        <v>7334</v>
      </c>
      <c r="G24" s="119">
        <v>9195</v>
      </c>
      <c r="H24" s="120">
        <v>9410</v>
      </c>
      <c r="I24" s="119">
        <v>10079</v>
      </c>
      <c r="J24" s="119">
        <v>10156</v>
      </c>
      <c r="K24" s="119">
        <v>15429</v>
      </c>
      <c r="L24" s="120">
        <v>15115</v>
      </c>
      <c r="M24" s="119">
        <v>14412</v>
      </c>
      <c r="N24" s="119">
        <v>14407</v>
      </c>
      <c r="O24" s="119">
        <v>13781</v>
      </c>
      <c r="P24" s="120">
        <v>13284</v>
      </c>
      <c r="Q24" s="119">
        <v>13818</v>
      </c>
      <c r="R24" s="119">
        <v>14493</v>
      </c>
      <c r="S24" s="119">
        <v>15425</v>
      </c>
      <c r="T24" s="120">
        <v>14766</v>
      </c>
      <c r="U24" s="119">
        <v>14385</v>
      </c>
      <c r="V24" s="119">
        <v>14484</v>
      </c>
      <c r="W24" s="119">
        <v>14730</v>
      </c>
      <c r="X24" s="120">
        <v>14032</v>
      </c>
      <c r="Y24" s="119">
        <v>13566</v>
      </c>
      <c r="Z24" s="119">
        <v>13292</v>
      </c>
      <c r="AA24" s="119">
        <v>13919</v>
      </c>
      <c r="AB24" s="120">
        <v>13401</v>
      </c>
      <c r="AC24" s="119">
        <v>12993</v>
      </c>
      <c r="AD24" s="119">
        <v>13407</v>
      </c>
      <c r="AE24" s="119">
        <v>14655</v>
      </c>
      <c r="AF24" s="120">
        <v>15375</v>
      </c>
      <c r="AG24" s="119">
        <v>16614</v>
      </c>
      <c r="AH24" s="119">
        <v>17927</v>
      </c>
      <c r="AI24" s="133">
        <v>17655</v>
      </c>
      <c r="AJ24" s="119">
        <v>16514</v>
      </c>
      <c r="AK24" s="119">
        <v>16322</v>
      </c>
      <c r="AL24" s="119">
        <v>16507</v>
      </c>
      <c r="AM24" s="133">
        <v>16255</v>
      </c>
      <c r="AN24" s="119">
        <v>16347</v>
      </c>
      <c r="AO24" s="119">
        <v>16375</v>
      </c>
      <c r="AP24" s="119">
        <v>15669</v>
      </c>
      <c r="AQ24" s="133"/>
    </row>
    <row r="25" spans="1:44">
      <c r="A25" s="13"/>
      <c r="B25" s="14"/>
      <c r="C25" s="14"/>
      <c r="D25" s="4"/>
      <c r="E25" s="4"/>
      <c r="F25" s="4"/>
      <c r="G25" s="4"/>
      <c r="H25" s="4"/>
      <c r="I25" s="4"/>
      <c r="J25" s="4"/>
      <c r="K25" s="4"/>
      <c r="S25" s="4"/>
      <c r="W25" s="4"/>
      <c r="AA25" s="4"/>
    </row>
    <row r="26" spans="1:44">
      <c r="A26" s="107" t="str">
        <f>IF('1'!$A$1=1,B26,C26)</f>
        <v>Примітка:</v>
      </c>
      <c r="B26" s="18" t="s">
        <v>2</v>
      </c>
      <c r="C26" s="18" t="s">
        <v>3</v>
      </c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35"/>
      <c r="R26" s="25"/>
      <c r="T26" s="35"/>
      <c r="U26" s="35"/>
      <c r="V26" s="35"/>
      <c r="X26" s="35"/>
      <c r="Y26" s="35"/>
      <c r="Z26" s="35"/>
    </row>
    <row r="27" spans="1:44">
      <c r="A27" s="108" t="str">
        <f>IF('1'!$A$1=1,B27,C27)</f>
        <v>1 Дані з 2014 року наведені без урахування тимчасово окупованої території  АР Крим  та  м.Севастополь.</v>
      </c>
      <c r="B27" s="19" t="s">
        <v>61</v>
      </c>
      <c r="C27" s="19" t="s">
        <v>62</v>
      </c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</row>
    <row r="28" spans="1:44" ht="13.95" customHeight="1">
      <c r="A28" s="108" t="str">
        <f>IF('1'!$A$1=1,B28,C28)</f>
        <v>2 Дані статей «Інші сектори» та «Прямі інвестиції, міжфірмовий борг» за 2015 – ІІ квартал 2021 року були переглянуті з метою врахування кредитів, отриманих від сестринських компаній-нерезидентів.</v>
      </c>
      <c r="B28" s="18" t="s">
        <v>65</v>
      </c>
      <c r="C28" s="19" t="s">
        <v>72</v>
      </c>
    </row>
    <row r="29" spans="1:44">
      <c r="D29" s="2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</row>
  </sheetData>
  <mergeCells count="3">
    <mergeCell ref="A7:A8"/>
    <mergeCell ref="B7:B8"/>
    <mergeCell ref="C7:C8"/>
  </mergeCells>
  <hyperlinks>
    <hyperlink ref="A1" location="'1'!A1" display="'1'!A1"/>
  </hyperlinks>
  <pageMargins left="0.19685039370078741" right="0.19685039370078741" top="0.51181102362204722" bottom="0.74803149606299213" header="0.31496062992125984" footer="0.31496062992125984"/>
  <pageSetup paperSize="9" scale="53" fitToHeight="0" orientation="landscape" r:id="rId1"/>
  <headerFooter>
    <oddHeader>&amp;RНаціональний банк України</oddHeader>
    <oddFooter>&amp;LДепартамент статистики та звітності, Управління статистики зовнішнього сектору</oddFooter>
  </headerFooter>
  <colBreaks count="1" manualBreakCount="1">
    <brk id="9" min="1" max="2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8"/>
  <sheetViews>
    <sheetView zoomScale="80" zoomScaleNormal="80" zoomScaleSheetLayoutView="100" workbookViewId="0">
      <pane xSplit="3" ySplit="6" topLeftCell="U7" activePane="bottomRight" state="frozen"/>
      <selection pane="topRight" activeCell="D1" sqref="D1"/>
      <selection pane="bottomLeft" activeCell="A7" sqref="A7"/>
      <selection pane="bottomRight" activeCell="AJ12" sqref="AJ12"/>
    </sheetView>
  </sheetViews>
  <sheetFormatPr defaultRowHeight="14.4" outlineLevelCol="1"/>
  <cols>
    <col min="1" max="1" width="44.88671875" customWidth="1"/>
    <col min="2" max="3" width="44.109375" hidden="1" customWidth="1" outlineLevel="1"/>
    <col min="4" max="4" width="7.109375" customWidth="1" collapsed="1"/>
    <col min="5" max="29" width="7.109375" customWidth="1"/>
    <col min="30" max="30" width="6.44140625" customWidth="1"/>
    <col min="31" max="31" width="7.6640625" customWidth="1"/>
    <col min="32" max="33" width="7.109375" customWidth="1"/>
    <col min="34" max="34" width="6.44140625" customWidth="1"/>
    <col min="35" max="35" width="7.6640625" customWidth="1"/>
    <col min="36" max="37" width="7.109375" customWidth="1"/>
    <col min="38" max="38" width="6.44140625" customWidth="1"/>
    <col min="39" max="39" width="7.6640625" hidden="1" customWidth="1"/>
    <col min="40" max="40" width="8.88671875" customWidth="1"/>
  </cols>
  <sheetData>
    <row r="1" spans="1:39" s="28" customFormat="1">
      <c r="A1" s="131" t="str">
        <f>IF('1'!A1=1,"до змісту","to title")</f>
        <v>до змісту</v>
      </c>
    </row>
    <row r="2" spans="1:39" s="28" customFormat="1" ht="34.200000000000003" customHeight="1">
      <c r="A2" s="196" t="str">
        <f>IF('1'!$A$1=1,"1.3 Зовнішній борг України  та  відсотки за основною сумою, що мають бути погашені вподовж 12 місяців за секторами","1.3 Gross External Debt Position: Principal and Interest Payments Due in One Year or Less - by Sector)")</f>
        <v>1.3 Зовнішній борг України  та  відсотки за основною сумою, що мають бути погашені вподовж 12 місяців за секторами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</row>
    <row r="3" spans="1:39" s="28" customFormat="1">
      <c r="A3" s="97" t="str">
        <f>IF('1'!$A$1=1,"на кінець періоду, млн євро","Millions of euro , end of the period ")</f>
        <v>на кінець періоду, млн євро</v>
      </c>
      <c r="B3" s="77"/>
      <c r="C3" s="77"/>
      <c r="D3" s="78"/>
      <c r="E3" s="78"/>
      <c r="F3" s="78"/>
      <c r="G3" s="78"/>
      <c r="H3" s="79"/>
      <c r="I3" s="79"/>
      <c r="J3" s="79"/>
      <c r="K3" s="79"/>
    </row>
    <row r="4" spans="1:39" s="28" customFormat="1">
      <c r="A4" s="77"/>
      <c r="B4" s="77"/>
      <c r="C4" s="77"/>
      <c r="D4" s="78"/>
      <c r="E4" s="78"/>
      <c r="F4" s="78"/>
      <c r="G4" s="78"/>
      <c r="H4" s="79"/>
      <c r="I4" s="79"/>
      <c r="J4" s="79"/>
      <c r="K4" s="79"/>
    </row>
    <row r="5" spans="1:39" s="28" customFormat="1">
      <c r="A5" s="192" t="str">
        <f>IF('1'!$A$1=1,B5,C5)</f>
        <v>Найменування</v>
      </c>
      <c r="B5" s="189" t="s">
        <v>60</v>
      </c>
      <c r="C5" s="189" t="s">
        <v>11</v>
      </c>
      <c r="D5" s="80">
        <v>2016</v>
      </c>
      <c r="E5" s="80"/>
      <c r="F5" s="80"/>
      <c r="G5" s="80"/>
      <c r="H5" s="80">
        <v>2017</v>
      </c>
      <c r="I5" s="80"/>
      <c r="J5" s="80"/>
      <c r="K5" s="80"/>
      <c r="L5" s="80">
        <v>2018</v>
      </c>
      <c r="M5" s="80"/>
      <c r="N5" s="80"/>
      <c r="O5" s="80"/>
      <c r="P5" s="80">
        <v>2019</v>
      </c>
      <c r="Q5" s="80"/>
      <c r="R5" s="80"/>
      <c r="S5" s="80"/>
      <c r="T5" s="80">
        <v>2020</v>
      </c>
      <c r="U5" s="80"/>
      <c r="V5" s="80"/>
      <c r="W5" s="80"/>
      <c r="X5" s="80">
        <v>2021</v>
      </c>
      <c r="Y5" s="80"/>
      <c r="Z5" s="80"/>
      <c r="AA5" s="80"/>
      <c r="AB5" s="80">
        <v>2022</v>
      </c>
      <c r="AC5" s="80"/>
      <c r="AD5" s="80"/>
      <c r="AE5" s="80"/>
      <c r="AF5" s="80">
        <v>2023</v>
      </c>
      <c r="AG5" s="80"/>
      <c r="AH5" s="80"/>
      <c r="AI5" s="80"/>
      <c r="AJ5" s="80">
        <v>2024</v>
      </c>
      <c r="AK5" s="80"/>
      <c r="AL5" s="80"/>
      <c r="AM5" s="80"/>
    </row>
    <row r="6" spans="1:39" s="28" customFormat="1">
      <c r="A6" s="194">
        <f>IF('1'!$A$1=1,B6,C6)</f>
        <v>0</v>
      </c>
      <c r="B6" s="190"/>
      <c r="C6" s="190"/>
      <c r="D6" s="81" t="s">
        <v>6</v>
      </c>
      <c r="E6" s="82" t="s">
        <v>7</v>
      </c>
      <c r="F6" s="82" t="s">
        <v>8</v>
      </c>
      <c r="G6" s="83" t="s">
        <v>5</v>
      </c>
      <c r="H6" s="81" t="s">
        <v>6</v>
      </c>
      <c r="I6" s="82" t="s">
        <v>7</v>
      </c>
      <c r="J6" s="82" t="s">
        <v>8</v>
      </c>
      <c r="K6" s="83" t="s">
        <v>5</v>
      </c>
      <c r="L6" s="81" t="s">
        <v>6</v>
      </c>
      <c r="M6" s="82" t="s">
        <v>7</v>
      </c>
      <c r="N6" s="82" t="s">
        <v>8</v>
      </c>
      <c r="O6" s="83" t="s">
        <v>5</v>
      </c>
      <c r="P6" s="81" t="s">
        <v>6</v>
      </c>
      <c r="Q6" s="82" t="s">
        <v>7</v>
      </c>
      <c r="R6" s="82" t="s">
        <v>8</v>
      </c>
      <c r="S6" s="83" t="s">
        <v>5</v>
      </c>
      <c r="T6" s="81" t="s">
        <v>6</v>
      </c>
      <c r="U6" s="82" t="s">
        <v>7</v>
      </c>
      <c r="V6" s="82" t="s">
        <v>8</v>
      </c>
      <c r="W6" s="83" t="s">
        <v>5</v>
      </c>
      <c r="X6" s="81" t="s">
        <v>6</v>
      </c>
      <c r="Y6" s="82" t="s">
        <v>7</v>
      </c>
      <c r="Z6" s="82" t="s">
        <v>8</v>
      </c>
      <c r="AA6" s="83" t="s">
        <v>5</v>
      </c>
      <c r="AB6" s="81" t="s">
        <v>6</v>
      </c>
      <c r="AC6" s="82" t="s">
        <v>7</v>
      </c>
      <c r="AD6" s="179" t="s">
        <v>8</v>
      </c>
      <c r="AE6" s="178" t="s">
        <v>5</v>
      </c>
      <c r="AF6" s="81" t="s">
        <v>6</v>
      </c>
      <c r="AG6" s="82" t="s">
        <v>7</v>
      </c>
      <c r="AH6" s="179" t="s">
        <v>8</v>
      </c>
      <c r="AI6" s="178" t="s">
        <v>5</v>
      </c>
      <c r="AJ6" s="81" t="s">
        <v>6</v>
      </c>
      <c r="AK6" s="82" t="s">
        <v>7</v>
      </c>
      <c r="AL6" s="179" t="s">
        <v>8</v>
      </c>
      <c r="AM6" s="178" t="s">
        <v>5</v>
      </c>
    </row>
    <row r="7" spans="1:39" ht="26.25" customHeight="1">
      <c r="A7" s="146" t="str">
        <f>IF('1'!$A$1=1,B7,C7)</f>
        <v xml:space="preserve">  Сектор державного управління</v>
      </c>
      <c r="B7" s="147" t="s">
        <v>49</v>
      </c>
      <c r="C7" s="147" t="s">
        <v>59</v>
      </c>
      <c r="D7" s="148">
        <v>1995.7413170769444</v>
      </c>
      <c r="E7" s="149">
        <v>2298.7491948903826</v>
      </c>
      <c r="F7" s="149">
        <v>2306.1924877922474</v>
      </c>
      <c r="G7" s="150">
        <v>2594.8956284826431</v>
      </c>
      <c r="H7" s="148">
        <v>3303.4171080272881</v>
      </c>
      <c r="I7" s="149">
        <v>3773.8750758149044</v>
      </c>
      <c r="J7" s="149">
        <v>3433.0833424141347</v>
      </c>
      <c r="K7" s="150">
        <v>3006.6422717238611</v>
      </c>
      <c r="L7" s="148">
        <v>3222.948284224979</v>
      </c>
      <c r="M7" s="149">
        <v>4030.4011769835824</v>
      </c>
      <c r="N7" s="149">
        <v>5585.8979124078396</v>
      </c>
      <c r="O7" s="150">
        <v>4410.6257881157844</v>
      </c>
      <c r="P7" s="148">
        <v>4999.4545512666846</v>
      </c>
      <c r="Q7" s="149">
        <v>5319.3890282363318</v>
      </c>
      <c r="R7" s="149">
        <v>6458.3991548821487</v>
      </c>
      <c r="S7" s="150">
        <v>6783.2145938990234</v>
      </c>
      <c r="T7" s="148">
        <v>6647.6564497427462</v>
      </c>
      <c r="U7" s="149">
        <v>5379.6650073722221</v>
      </c>
      <c r="V7" s="149">
        <v>5004.510055255475</v>
      </c>
      <c r="W7" s="150">
        <v>5682.2880444312668</v>
      </c>
      <c r="X7" s="148">
        <v>5514.5622829615113</v>
      </c>
      <c r="Y7" s="149">
        <v>5745.0447411851765</v>
      </c>
      <c r="Z7" s="149">
        <v>4942.1309896998391</v>
      </c>
      <c r="AA7" s="150">
        <v>5018.5204713557368</v>
      </c>
      <c r="AB7" s="148">
        <v>4730.6223273984206</v>
      </c>
      <c r="AC7" s="149">
        <v>5085.0797789011031</v>
      </c>
      <c r="AD7" s="149">
        <v>3367.8261757219543</v>
      </c>
      <c r="AE7" s="150">
        <v>3234.9041549269255</v>
      </c>
      <c r="AF7" s="148">
        <v>4220</v>
      </c>
      <c r="AG7" s="149">
        <v>5253</v>
      </c>
      <c r="AH7" s="149">
        <v>8966</v>
      </c>
      <c r="AI7" s="150">
        <v>9653</v>
      </c>
      <c r="AJ7" s="148">
        <v>10952</v>
      </c>
      <c r="AK7" s="149">
        <v>10978</v>
      </c>
      <c r="AL7" s="149">
        <v>5469</v>
      </c>
      <c r="AM7" s="150"/>
    </row>
    <row r="8" spans="1:39">
      <c r="A8" s="84" t="str">
        <f>IF('1'!$A$1=1,B8,C8)</f>
        <v>Основна сумма боргу</v>
      </c>
      <c r="B8" s="85" t="s">
        <v>44</v>
      </c>
      <c r="C8" s="85" t="s">
        <v>46</v>
      </c>
      <c r="D8" s="134">
        <v>892</v>
      </c>
      <c r="E8" s="135">
        <v>1144</v>
      </c>
      <c r="F8" s="135">
        <v>1111</v>
      </c>
      <c r="G8" s="136">
        <v>1303</v>
      </c>
      <c r="H8" s="134">
        <v>2033</v>
      </c>
      <c r="I8" s="135">
        <v>2576</v>
      </c>
      <c r="J8" s="135">
        <v>2192</v>
      </c>
      <c r="K8" s="136">
        <v>1773</v>
      </c>
      <c r="L8" s="134">
        <v>2029</v>
      </c>
      <c r="M8" s="135">
        <v>2726</v>
      </c>
      <c r="N8" s="135">
        <v>4221</v>
      </c>
      <c r="O8" s="136">
        <v>2917</v>
      </c>
      <c r="P8" s="134">
        <v>3418</v>
      </c>
      <c r="Q8" s="135">
        <v>3729</v>
      </c>
      <c r="R8" s="135">
        <v>4837</v>
      </c>
      <c r="S8" s="136">
        <v>4560</v>
      </c>
      <c r="T8" s="134">
        <v>4506</v>
      </c>
      <c r="U8" s="135">
        <v>3348</v>
      </c>
      <c r="V8" s="135">
        <v>3107</v>
      </c>
      <c r="W8" s="136">
        <v>3837</v>
      </c>
      <c r="X8" s="134">
        <v>3586</v>
      </c>
      <c r="Y8" s="135">
        <v>3743</v>
      </c>
      <c r="Z8" s="135">
        <v>2977</v>
      </c>
      <c r="AA8" s="136">
        <v>2998</v>
      </c>
      <c r="AB8" s="134">
        <v>2740</v>
      </c>
      <c r="AC8" s="135">
        <v>2912</v>
      </c>
      <c r="AD8" s="135">
        <v>2502</v>
      </c>
      <c r="AE8" s="136">
        <v>2374</v>
      </c>
      <c r="AF8" s="134">
        <v>2688</v>
      </c>
      <c r="AG8" s="135">
        <v>3490</v>
      </c>
      <c r="AH8" s="135">
        <v>4346</v>
      </c>
      <c r="AI8" s="136">
        <v>4383</v>
      </c>
      <c r="AJ8" s="134">
        <v>4792</v>
      </c>
      <c r="AK8" s="135">
        <v>4341</v>
      </c>
      <c r="AL8" s="135">
        <v>3100</v>
      </c>
      <c r="AM8" s="136"/>
    </row>
    <row r="9" spans="1:39">
      <c r="A9" s="84" t="str">
        <f>IF('1'!$A$1=1,B9,C9)</f>
        <v>Відсоткові платежі</v>
      </c>
      <c r="B9" s="85" t="s">
        <v>45</v>
      </c>
      <c r="C9" s="85" t="s">
        <v>47</v>
      </c>
      <c r="D9" s="134">
        <v>1103.7413170769444</v>
      </c>
      <c r="E9" s="135">
        <v>1154.7491948903828</v>
      </c>
      <c r="F9" s="135">
        <v>1195.1924877922472</v>
      </c>
      <c r="G9" s="136">
        <v>1291.8956284826431</v>
      </c>
      <c r="H9" s="134">
        <v>1270.4171080272881</v>
      </c>
      <c r="I9" s="135">
        <v>1197.8750758149047</v>
      </c>
      <c r="J9" s="135">
        <v>1241.0833424141347</v>
      </c>
      <c r="K9" s="136">
        <v>1233.6422717238613</v>
      </c>
      <c r="L9" s="134">
        <v>1193.9482842249788</v>
      </c>
      <c r="M9" s="135">
        <v>1304.4011769835827</v>
      </c>
      <c r="N9" s="135">
        <v>1364.8979124078394</v>
      </c>
      <c r="O9" s="136">
        <v>1493.6257881157846</v>
      </c>
      <c r="P9" s="134">
        <v>1581.4545512666843</v>
      </c>
      <c r="Q9" s="135">
        <v>1590.3890282363316</v>
      </c>
      <c r="R9" s="135">
        <v>1621.3991548821489</v>
      </c>
      <c r="S9" s="136">
        <v>2223.2145938990234</v>
      </c>
      <c r="T9" s="134">
        <v>2141.6564497427466</v>
      </c>
      <c r="U9" s="135">
        <v>2031.6650073722224</v>
      </c>
      <c r="V9" s="135">
        <v>1897.510055255475</v>
      </c>
      <c r="W9" s="136">
        <v>1845.2880444312673</v>
      </c>
      <c r="X9" s="134">
        <v>1928.5622829615108</v>
      </c>
      <c r="Y9" s="135">
        <v>2002.0447411851769</v>
      </c>
      <c r="Z9" s="135">
        <v>1965.1309896998393</v>
      </c>
      <c r="AA9" s="136">
        <v>2020.5204713557371</v>
      </c>
      <c r="AB9" s="134">
        <v>1990.6223273984203</v>
      </c>
      <c r="AC9" s="135">
        <v>2173.0797789011026</v>
      </c>
      <c r="AD9" s="135">
        <v>865.82617572195454</v>
      </c>
      <c r="AE9" s="136">
        <v>860.90415492692557</v>
      </c>
      <c r="AF9" s="134">
        <v>1532</v>
      </c>
      <c r="AG9" s="135">
        <v>1763</v>
      </c>
      <c r="AH9" s="135">
        <v>4620</v>
      </c>
      <c r="AI9" s="136">
        <v>5270</v>
      </c>
      <c r="AJ9" s="134">
        <v>6160</v>
      </c>
      <c r="AK9" s="135">
        <v>6637</v>
      </c>
      <c r="AL9" s="135">
        <v>2369</v>
      </c>
      <c r="AM9" s="136"/>
    </row>
    <row r="10" spans="1:39" ht="18.75" customHeight="1">
      <c r="A10" s="151" t="str">
        <f>IF('1'!$A$1=1,B10,C10)</f>
        <v xml:space="preserve">  Центральний банк</v>
      </c>
      <c r="B10" s="147" t="s">
        <v>48</v>
      </c>
      <c r="C10" s="147" t="s">
        <v>58</v>
      </c>
      <c r="D10" s="152">
        <v>830.30574447483525</v>
      </c>
      <c r="E10" s="153">
        <v>95.971720199956124</v>
      </c>
      <c r="F10" s="153">
        <v>225.55853452237864</v>
      </c>
      <c r="G10" s="154">
        <v>420.73240609565744</v>
      </c>
      <c r="H10" s="152">
        <v>584.14805430672322</v>
      </c>
      <c r="I10" s="153">
        <v>759.6489800804269</v>
      </c>
      <c r="J10" s="153">
        <v>780.97655239458163</v>
      </c>
      <c r="K10" s="154">
        <v>782.20066549818614</v>
      </c>
      <c r="L10" s="152">
        <v>773.53348166942988</v>
      </c>
      <c r="M10" s="153">
        <v>789.87774638864994</v>
      </c>
      <c r="N10" s="153">
        <v>783.22657627000444</v>
      </c>
      <c r="O10" s="154">
        <v>735.78181831760435</v>
      </c>
      <c r="P10" s="152">
        <v>888.93279681014678</v>
      </c>
      <c r="Q10" s="153">
        <v>710.51117927290397</v>
      </c>
      <c r="R10" s="153">
        <v>788.76131407133869</v>
      </c>
      <c r="S10" s="154">
        <v>770.152531980925</v>
      </c>
      <c r="T10" s="152">
        <v>795.29372095201484</v>
      </c>
      <c r="U10" s="153">
        <v>798.64631661203771</v>
      </c>
      <c r="V10" s="153">
        <v>849.56122378694226</v>
      </c>
      <c r="W10" s="154">
        <v>893.57943984185533</v>
      </c>
      <c r="X10" s="152">
        <v>1146.9800310357548</v>
      </c>
      <c r="Y10" s="153">
        <v>1354.2462638346049</v>
      </c>
      <c r="Z10" s="153">
        <v>1505.866558377651</v>
      </c>
      <c r="AA10" s="154">
        <v>1687.4396111486992</v>
      </c>
      <c r="AB10" s="152">
        <v>1615.0082673319546</v>
      </c>
      <c r="AC10" s="153">
        <v>1650.0135142393799</v>
      </c>
      <c r="AD10" s="153">
        <v>1743.6812537999467</v>
      </c>
      <c r="AE10" s="154">
        <v>1673.8355814416379</v>
      </c>
      <c r="AF10" s="152">
        <v>1504</v>
      </c>
      <c r="AG10" s="153">
        <v>1318</v>
      </c>
      <c r="AH10" s="153">
        <v>1177</v>
      </c>
      <c r="AI10" s="154">
        <v>970</v>
      </c>
      <c r="AJ10" s="152">
        <v>969</v>
      </c>
      <c r="AK10" s="153">
        <v>956</v>
      </c>
      <c r="AL10" s="153">
        <v>764</v>
      </c>
      <c r="AM10" s="154"/>
    </row>
    <row r="11" spans="1:39">
      <c r="A11" s="84" t="str">
        <f>IF('1'!$A$1=1,B11,C11)</f>
        <v>Основна сумма боргу</v>
      </c>
      <c r="B11" s="85" t="s">
        <v>44</v>
      </c>
      <c r="C11" s="85" t="s">
        <v>46</v>
      </c>
      <c r="D11" s="134">
        <v>736</v>
      </c>
      <c r="E11" s="135">
        <v>0</v>
      </c>
      <c r="F11" s="135">
        <v>119</v>
      </c>
      <c r="G11" s="136">
        <v>289</v>
      </c>
      <c r="H11" s="134">
        <v>448</v>
      </c>
      <c r="I11" s="135">
        <v>589</v>
      </c>
      <c r="J11" s="135">
        <v>620</v>
      </c>
      <c r="K11" s="136">
        <v>616</v>
      </c>
      <c r="L11" s="134">
        <v>609</v>
      </c>
      <c r="M11" s="135">
        <v>622</v>
      </c>
      <c r="N11" s="135">
        <v>624</v>
      </c>
      <c r="O11" s="136">
        <v>519</v>
      </c>
      <c r="P11" s="134">
        <v>659</v>
      </c>
      <c r="Q11" s="135">
        <v>494</v>
      </c>
      <c r="R11" s="135">
        <v>583</v>
      </c>
      <c r="S11" s="136">
        <v>581</v>
      </c>
      <c r="T11" s="134">
        <v>653</v>
      </c>
      <c r="U11" s="135">
        <v>648</v>
      </c>
      <c r="V11" s="135">
        <v>707</v>
      </c>
      <c r="W11" s="136">
        <v>761</v>
      </c>
      <c r="X11" s="134">
        <v>1020</v>
      </c>
      <c r="Y11" s="135">
        <v>1237</v>
      </c>
      <c r="Z11" s="135">
        <v>1398</v>
      </c>
      <c r="AA11" s="136">
        <v>1583</v>
      </c>
      <c r="AB11" s="134">
        <v>1504</v>
      </c>
      <c r="AC11" s="135">
        <v>1528</v>
      </c>
      <c r="AD11" s="135">
        <v>1593</v>
      </c>
      <c r="AE11" s="136">
        <v>1513</v>
      </c>
      <c r="AF11" s="134">
        <v>1344</v>
      </c>
      <c r="AG11" s="135">
        <v>1168</v>
      </c>
      <c r="AH11" s="135">
        <v>1042</v>
      </c>
      <c r="AI11" s="136">
        <v>858</v>
      </c>
      <c r="AJ11" s="134">
        <v>872</v>
      </c>
      <c r="AK11" s="135">
        <v>875</v>
      </c>
      <c r="AL11" s="135">
        <v>700</v>
      </c>
      <c r="AM11" s="136"/>
    </row>
    <row r="12" spans="1:39">
      <c r="A12" s="84" t="str">
        <f>IF('1'!$A$1=1,B12,C12)</f>
        <v>Відсоткові платежі</v>
      </c>
      <c r="B12" s="85" t="s">
        <v>45</v>
      </c>
      <c r="C12" s="85" t="s">
        <v>47</v>
      </c>
      <c r="D12" s="134">
        <v>94.305744474835265</v>
      </c>
      <c r="E12" s="135">
        <v>95.971720199956124</v>
      </c>
      <c r="F12" s="135">
        <v>106.55853452237864</v>
      </c>
      <c r="G12" s="136">
        <v>131.73240609565741</v>
      </c>
      <c r="H12" s="134">
        <v>136.1480543067232</v>
      </c>
      <c r="I12" s="135">
        <v>170.64898008042692</v>
      </c>
      <c r="J12" s="135">
        <v>160.97655239458163</v>
      </c>
      <c r="K12" s="136">
        <v>166.20066549818617</v>
      </c>
      <c r="L12" s="134">
        <v>164.53348166942982</v>
      </c>
      <c r="M12" s="135">
        <v>167.87774638864988</v>
      </c>
      <c r="N12" s="135">
        <v>159.22657627000444</v>
      </c>
      <c r="O12" s="136">
        <v>216.78181831760435</v>
      </c>
      <c r="P12" s="134">
        <v>229.93279681014681</v>
      </c>
      <c r="Q12" s="135">
        <v>216.511179272904</v>
      </c>
      <c r="R12" s="135">
        <v>205.76131407133869</v>
      </c>
      <c r="S12" s="136">
        <v>189.15253198092498</v>
      </c>
      <c r="T12" s="134">
        <v>142.29372095201489</v>
      </c>
      <c r="U12" s="135">
        <v>150.64631661203771</v>
      </c>
      <c r="V12" s="135">
        <v>142.56122378694229</v>
      </c>
      <c r="W12" s="136">
        <v>132.5794398418553</v>
      </c>
      <c r="X12" s="134">
        <v>126.98003103575481</v>
      </c>
      <c r="Y12" s="135">
        <v>117.24626383460493</v>
      </c>
      <c r="Z12" s="135">
        <v>107.86655837765096</v>
      </c>
      <c r="AA12" s="136">
        <v>104.43961114869913</v>
      </c>
      <c r="AB12" s="134">
        <v>111.00826733195451</v>
      </c>
      <c r="AC12" s="135">
        <v>122.01351423938</v>
      </c>
      <c r="AD12" s="135">
        <v>150.68125379994683</v>
      </c>
      <c r="AE12" s="136">
        <v>160.83558144163791</v>
      </c>
      <c r="AF12" s="134">
        <v>160</v>
      </c>
      <c r="AG12" s="135">
        <v>150</v>
      </c>
      <c r="AH12" s="135">
        <v>135</v>
      </c>
      <c r="AI12" s="136">
        <v>112</v>
      </c>
      <c r="AJ12" s="134">
        <v>97</v>
      </c>
      <c r="AK12" s="135">
        <v>81</v>
      </c>
      <c r="AL12" s="135">
        <v>64</v>
      </c>
      <c r="AM12" s="136"/>
    </row>
    <row r="13" spans="1:39" ht="28.5" customHeight="1">
      <c r="A13" s="151" t="str">
        <f>IF('1'!$A$1=1,B13,C13)</f>
        <v xml:space="preserve">  Інші депозитні корпорації окрім централього банку</v>
      </c>
      <c r="B13" s="147" t="s">
        <v>50</v>
      </c>
      <c r="C13" s="147" t="s">
        <v>57</v>
      </c>
      <c r="D13" s="152">
        <v>5389.7368171192957</v>
      </c>
      <c r="E13" s="153">
        <v>5296.0661935831577</v>
      </c>
      <c r="F13" s="153">
        <v>4545.9384196976898</v>
      </c>
      <c r="G13" s="154">
        <v>5506.231036844707</v>
      </c>
      <c r="H13" s="152">
        <v>4932.1766178621137</v>
      </c>
      <c r="I13" s="153">
        <v>3508.0060351228667</v>
      </c>
      <c r="J13" s="153">
        <v>3227.2038325600906</v>
      </c>
      <c r="K13" s="154">
        <v>2714.5246179287774</v>
      </c>
      <c r="L13" s="152">
        <v>2504.2789444884302</v>
      </c>
      <c r="M13" s="153">
        <v>2561.0347669052003</v>
      </c>
      <c r="N13" s="153">
        <v>2655.0052483743243</v>
      </c>
      <c r="O13" s="154">
        <v>2724.5073730851691</v>
      </c>
      <c r="P13" s="152">
        <v>2601.1071393660068</v>
      </c>
      <c r="Q13" s="153">
        <v>2537.110545547845</v>
      </c>
      <c r="R13" s="153">
        <v>2654.8468193421327</v>
      </c>
      <c r="S13" s="154">
        <v>2521.0435243357806</v>
      </c>
      <c r="T13" s="152">
        <v>2417.2684284131683</v>
      </c>
      <c r="U13" s="153">
        <v>2426.5396473541309</v>
      </c>
      <c r="V13" s="153">
        <v>2260.7122656506604</v>
      </c>
      <c r="W13" s="154">
        <v>2221.4784885223653</v>
      </c>
      <c r="X13" s="152">
        <v>2032.7368212029119</v>
      </c>
      <c r="Y13" s="153">
        <v>1855.883120873018</v>
      </c>
      <c r="Z13" s="153">
        <v>2067.3852312458093</v>
      </c>
      <c r="AA13" s="154">
        <v>2210.1752075057157</v>
      </c>
      <c r="AB13" s="152">
        <v>1673.2646931942056</v>
      </c>
      <c r="AC13" s="153">
        <v>1696.3580589643582</v>
      </c>
      <c r="AD13" s="153">
        <v>1714.0999536218808</v>
      </c>
      <c r="AE13" s="154">
        <v>1360.8394502229746</v>
      </c>
      <c r="AF13" s="152">
        <v>1254</v>
      </c>
      <c r="AG13" s="153">
        <v>1228</v>
      </c>
      <c r="AH13" s="153">
        <v>1278</v>
      </c>
      <c r="AI13" s="154">
        <v>1250</v>
      </c>
      <c r="AJ13" s="152">
        <v>1269</v>
      </c>
      <c r="AK13" s="153">
        <v>1320</v>
      </c>
      <c r="AL13" s="153">
        <v>1227</v>
      </c>
      <c r="AM13" s="154"/>
    </row>
    <row r="14" spans="1:39">
      <c r="A14" s="84" t="str">
        <f>IF('1'!$A$1=1,B14,C14)</f>
        <v>Основна сумма боргу</v>
      </c>
      <c r="B14" s="85" t="s">
        <v>44</v>
      </c>
      <c r="C14" s="85" t="s">
        <v>46</v>
      </c>
      <c r="D14" s="134">
        <v>4864</v>
      </c>
      <c r="E14" s="135">
        <v>4805</v>
      </c>
      <c r="F14" s="135">
        <v>4086</v>
      </c>
      <c r="G14" s="136">
        <v>5032</v>
      </c>
      <c r="H14" s="134">
        <v>4556</v>
      </c>
      <c r="I14" s="135">
        <v>3193</v>
      </c>
      <c r="J14" s="135">
        <v>2935</v>
      </c>
      <c r="K14" s="136">
        <v>2467</v>
      </c>
      <c r="L14" s="134">
        <v>2233</v>
      </c>
      <c r="M14" s="135">
        <v>2290</v>
      </c>
      <c r="N14" s="135">
        <v>2414</v>
      </c>
      <c r="O14" s="136">
        <v>2484</v>
      </c>
      <c r="P14" s="134">
        <v>2376</v>
      </c>
      <c r="Q14" s="135">
        <v>2325</v>
      </c>
      <c r="R14" s="135">
        <v>2450</v>
      </c>
      <c r="S14" s="136">
        <v>2279</v>
      </c>
      <c r="T14" s="134">
        <v>2207</v>
      </c>
      <c r="U14" s="135">
        <v>2220</v>
      </c>
      <c r="V14" s="135">
        <v>2101</v>
      </c>
      <c r="W14" s="136">
        <v>2091</v>
      </c>
      <c r="X14" s="134">
        <v>1923</v>
      </c>
      <c r="Y14" s="135">
        <v>1755</v>
      </c>
      <c r="Z14" s="135">
        <v>1973</v>
      </c>
      <c r="AA14" s="136">
        <v>2117</v>
      </c>
      <c r="AB14" s="134">
        <v>1592</v>
      </c>
      <c r="AC14" s="135">
        <v>1615</v>
      </c>
      <c r="AD14" s="135">
        <v>1636</v>
      </c>
      <c r="AE14" s="136">
        <v>1297</v>
      </c>
      <c r="AF14" s="134">
        <v>1197</v>
      </c>
      <c r="AG14" s="135">
        <v>1172</v>
      </c>
      <c r="AH14" s="135">
        <v>1222</v>
      </c>
      <c r="AI14" s="136">
        <v>1194</v>
      </c>
      <c r="AJ14" s="134">
        <v>1219</v>
      </c>
      <c r="AK14" s="135">
        <v>1274</v>
      </c>
      <c r="AL14" s="135">
        <v>1188</v>
      </c>
      <c r="AM14" s="136"/>
    </row>
    <row r="15" spans="1:39">
      <c r="A15" s="84" t="str">
        <f>IF('1'!$A$1=1,B15,C15)</f>
        <v>Відсоткові платежі</v>
      </c>
      <c r="B15" s="85" t="s">
        <v>45</v>
      </c>
      <c r="C15" s="85" t="s">
        <v>47</v>
      </c>
      <c r="D15" s="134">
        <v>525.73681711929532</v>
      </c>
      <c r="E15" s="135">
        <v>491.06619358315737</v>
      </c>
      <c r="F15" s="135">
        <v>459.93841969768994</v>
      </c>
      <c r="G15" s="136">
        <v>474.23103684470715</v>
      </c>
      <c r="H15" s="134">
        <v>376.17661786211357</v>
      </c>
      <c r="I15" s="135">
        <v>315.00603512286648</v>
      </c>
      <c r="J15" s="135">
        <v>292.2038325600904</v>
      </c>
      <c r="K15" s="136">
        <v>247.52461792877725</v>
      </c>
      <c r="L15" s="134">
        <v>271.27894448843017</v>
      </c>
      <c r="M15" s="135">
        <v>271.03476690520017</v>
      </c>
      <c r="N15" s="135">
        <v>241.00524837432411</v>
      </c>
      <c r="O15" s="136">
        <v>240.50737308516932</v>
      </c>
      <c r="P15" s="134">
        <v>225.10713936600692</v>
      </c>
      <c r="Q15" s="135">
        <v>212.11054554784499</v>
      </c>
      <c r="R15" s="135">
        <v>204.84681934213276</v>
      </c>
      <c r="S15" s="136">
        <v>242.04352433578077</v>
      </c>
      <c r="T15" s="134">
        <v>210.26842841316852</v>
      </c>
      <c r="U15" s="135">
        <v>206.53964735413086</v>
      </c>
      <c r="V15" s="135">
        <v>159.71226565066019</v>
      </c>
      <c r="W15" s="136">
        <v>130.47848852236518</v>
      </c>
      <c r="X15" s="134">
        <v>109.7368212029118</v>
      </c>
      <c r="Y15" s="135">
        <v>100.88312087301792</v>
      </c>
      <c r="Z15" s="135">
        <v>94.385231245809365</v>
      </c>
      <c r="AA15" s="136">
        <v>93.17520750571569</v>
      </c>
      <c r="AB15" s="134">
        <v>81.264693194205535</v>
      </c>
      <c r="AC15" s="135">
        <v>81.358058964358079</v>
      </c>
      <c r="AD15" s="135">
        <v>78.099953621880758</v>
      </c>
      <c r="AE15" s="136">
        <v>63.839450222974577</v>
      </c>
      <c r="AF15" s="134">
        <v>57</v>
      </c>
      <c r="AG15" s="135">
        <v>56</v>
      </c>
      <c r="AH15" s="135">
        <v>56</v>
      </c>
      <c r="AI15" s="136">
        <v>56</v>
      </c>
      <c r="AJ15" s="134">
        <v>50</v>
      </c>
      <c r="AK15" s="135">
        <v>46</v>
      </c>
      <c r="AL15" s="135">
        <v>39</v>
      </c>
      <c r="AM15" s="136"/>
    </row>
    <row r="16" spans="1:39" ht="18.75" customHeight="1">
      <c r="A16" s="151" t="str">
        <f>IF('1'!$A$1=1,B16,C16)</f>
        <v xml:space="preserve">  Інші сектори</v>
      </c>
      <c r="B16" s="147" t="s">
        <v>51</v>
      </c>
      <c r="C16" s="147" t="s">
        <v>56</v>
      </c>
      <c r="D16" s="152">
        <v>30236.518335200137</v>
      </c>
      <c r="E16" s="153">
        <v>30217.78803467672</v>
      </c>
      <c r="F16" s="153">
        <v>30460.679520394733</v>
      </c>
      <c r="G16" s="154">
        <v>32834.86896478798</v>
      </c>
      <c r="H16" s="152">
        <v>30729.917065157286</v>
      </c>
      <c r="I16" s="153">
        <v>29340.164964931591</v>
      </c>
      <c r="J16" s="153">
        <v>28883.723012166996</v>
      </c>
      <c r="K16" s="154">
        <v>28610.213462726388</v>
      </c>
      <c r="L16" s="152">
        <v>27433.023339710249</v>
      </c>
      <c r="M16" s="153">
        <v>28828.052806305524</v>
      </c>
      <c r="N16" s="153">
        <v>28079.83769160615</v>
      </c>
      <c r="O16" s="154">
        <v>27681.980193983953</v>
      </c>
      <c r="P16" s="152">
        <v>29335.080972960801</v>
      </c>
      <c r="Q16" s="153">
        <v>29404.62709411278</v>
      </c>
      <c r="R16" s="153">
        <v>30504.682228940379</v>
      </c>
      <c r="S16" s="154">
        <v>30796.230827172847</v>
      </c>
      <c r="T16" s="152">
        <v>29656.688233721015</v>
      </c>
      <c r="U16" s="153">
        <v>28759.71177414163</v>
      </c>
      <c r="V16" s="153">
        <v>27843.936428731991</v>
      </c>
      <c r="W16" s="154">
        <v>26579.04806128694</v>
      </c>
      <c r="X16" s="152">
        <v>27366.508293064657</v>
      </c>
      <c r="Y16" s="153">
        <v>25868.172800215412</v>
      </c>
      <c r="Z16" s="153">
        <v>27179.435714208932</v>
      </c>
      <c r="AA16" s="154">
        <v>27983.752497819871</v>
      </c>
      <c r="AB16" s="152">
        <v>27380.558585185416</v>
      </c>
      <c r="AC16" s="153">
        <v>26730.513360442208</v>
      </c>
      <c r="AD16" s="153">
        <v>25416.566910201152</v>
      </c>
      <c r="AE16" s="154">
        <v>22511.976862127442</v>
      </c>
      <c r="AF16" s="152">
        <v>23361</v>
      </c>
      <c r="AG16" s="153">
        <v>23735</v>
      </c>
      <c r="AH16" s="153">
        <v>24326</v>
      </c>
      <c r="AI16" s="154">
        <v>22567</v>
      </c>
      <c r="AJ16" s="152">
        <v>23551</v>
      </c>
      <c r="AK16" s="153">
        <v>23394</v>
      </c>
      <c r="AL16" s="153">
        <v>23143</v>
      </c>
      <c r="AM16" s="154"/>
    </row>
    <row r="17" spans="1:39">
      <c r="A17" s="84" t="str">
        <f>IF('1'!$A$1=1,B17,C17)</f>
        <v>Основна сумма боргу</v>
      </c>
      <c r="B17" s="85" t="s">
        <v>44</v>
      </c>
      <c r="C17" s="85" t="s">
        <v>46</v>
      </c>
      <c r="D17" s="134">
        <v>28633</v>
      </c>
      <c r="E17" s="135">
        <v>28587</v>
      </c>
      <c r="F17" s="135">
        <v>28844</v>
      </c>
      <c r="G17" s="136">
        <v>31572</v>
      </c>
      <c r="H17" s="134">
        <v>29548</v>
      </c>
      <c r="I17" s="135">
        <v>28458</v>
      </c>
      <c r="J17" s="135">
        <v>27934</v>
      </c>
      <c r="K17" s="136">
        <v>27616</v>
      </c>
      <c r="L17" s="134">
        <v>26302</v>
      </c>
      <c r="M17" s="135">
        <v>27784</v>
      </c>
      <c r="N17" s="135">
        <v>27262</v>
      </c>
      <c r="O17" s="136">
        <v>26214</v>
      </c>
      <c r="P17" s="134">
        <v>27126</v>
      </c>
      <c r="Q17" s="135">
        <v>27190</v>
      </c>
      <c r="R17" s="135">
        <v>28076</v>
      </c>
      <c r="S17" s="136">
        <v>28278</v>
      </c>
      <c r="T17" s="134">
        <v>27208</v>
      </c>
      <c r="U17" s="135">
        <v>26425</v>
      </c>
      <c r="V17" s="135">
        <v>25729</v>
      </c>
      <c r="W17" s="136">
        <v>25051</v>
      </c>
      <c r="X17" s="134">
        <v>25624</v>
      </c>
      <c r="Y17" s="135">
        <v>24589</v>
      </c>
      <c r="Z17" s="135">
        <v>25485</v>
      </c>
      <c r="AA17" s="136">
        <v>26490</v>
      </c>
      <c r="AB17" s="134">
        <v>25905</v>
      </c>
      <c r="AC17" s="135">
        <v>25078</v>
      </c>
      <c r="AD17" s="135">
        <v>23738</v>
      </c>
      <c r="AE17" s="136">
        <v>21000</v>
      </c>
      <c r="AF17" s="134">
        <v>22041</v>
      </c>
      <c r="AG17" s="135">
        <v>22435</v>
      </c>
      <c r="AH17" s="135">
        <v>22713</v>
      </c>
      <c r="AI17" s="136">
        <v>20862</v>
      </c>
      <c r="AJ17" s="134">
        <v>21679</v>
      </c>
      <c r="AK17" s="135">
        <v>21586</v>
      </c>
      <c r="AL17" s="135">
        <v>21600</v>
      </c>
      <c r="AM17" s="136"/>
    </row>
    <row r="18" spans="1:39">
      <c r="A18" s="84" t="str">
        <f>IF('1'!$A$1=1,B18,C18)</f>
        <v>Відсоткові платежі</v>
      </c>
      <c r="B18" s="85" t="s">
        <v>45</v>
      </c>
      <c r="C18" s="85" t="s">
        <v>47</v>
      </c>
      <c r="D18" s="134">
        <v>1603.5183352001375</v>
      </c>
      <c r="E18" s="135">
        <v>1630.7880346767192</v>
      </c>
      <c r="F18" s="135">
        <v>1616.6795203947329</v>
      </c>
      <c r="G18" s="136">
        <v>1262.8689647879812</v>
      </c>
      <c r="H18" s="134">
        <v>1181.9170651572877</v>
      </c>
      <c r="I18" s="135">
        <v>882.16496493159048</v>
      </c>
      <c r="J18" s="135">
        <v>949.72301216699509</v>
      </c>
      <c r="K18" s="136">
        <v>994.21346272638925</v>
      </c>
      <c r="L18" s="134">
        <v>1131.0233397102495</v>
      </c>
      <c r="M18" s="135">
        <v>1044.0528063055244</v>
      </c>
      <c r="N18" s="135">
        <v>817.83769160615145</v>
      </c>
      <c r="O18" s="136">
        <v>1467.9801939839542</v>
      </c>
      <c r="P18" s="134">
        <v>2209.0809729608013</v>
      </c>
      <c r="Q18" s="135">
        <v>2214.6270941127814</v>
      </c>
      <c r="R18" s="135">
        <v>2428.6822289403776</v>
      </c>
      <c r="S18" s="136">
        <v>2518.230827172848</v>
      </c>
      <c r="T18" s="134">
        <v>2448.6882337210163</v>
      </c>
      <c r="U18" s="135">
        <v>2334.7117741416291</v>
      </c>
      <c r="V18" s="135">
        <v>2114.9364287319927</v>
      </c>
      <c r="W18" s="136">
        <v>1528.0480612869389</v>
      </c>
      <c r="X18" s="134">
        <v>1742.508293064657</v>
      </c>
      <c r="Y18" s="135">
        <v>1279.1728002154125</v>
      </c>
      <c r="Z18" s="135">
        <v>1694.4357142089307</v>
      </c>
      <c r="AA18" s="136">
        <v>1493.7524978198689</v>
      </c>
      <c r="AB18" s="134">
        <v>1475.5585851854169</v>
      </c>
      <c r="AC18" s="135">
        <v>1652.5133604422088</v>
      </c>
      <c r="AD18" s="135">
        <v>1678.5669102011539</v>
      </c>
      <c r="AE18" s="136">
        <v>1511.9768621274427</v>
      </c>
      <c r="AF18" s="134">
        <v>1320</v>
      </c>
      <c r="AG18" s="135">
        <v>1300</v>
      </c>
      <c r="AH18" s="135">
        <v>1613</v>
      </c>
      <c r="AI18" s="136">
        <v>1705</v>
      </c>
      <c r="AJ18" s="134">
        <v>1872</v>
      </c>
      <c r="AK18" s="135">
        <v>1808</v>
      </c>
      <c r="AL18" s="135">
        <v>1543</v>
      </c>
      <c r="AM18" s="136"/>
    </row>
    <row r="19" spans="1:39" ht="27" customHeight="1">
      <c r="A19" s="151" t="str">
        <f>IF('1'!$A$1=1,B19,C19)</f>
        <v xml:space="preserve">  Міжфірмовий борг</v>
      </c>
      <c r="B19" s="147" t="s">
        <v>52</v>
      </c>
      <c r="C19" s="147" t="s">
        <v>55</v>
      </c>
      <c r="D19" s="152">
        <v>7289.7746044894438</v>
      </c>
      <c r="E19" s="153">
        <v>7113.8147746095701</v>
      </c>
      <c r="F19" s="153">
        <v>6987.7466915785808</v>
      </c>
      <c r="G19" s="154">
        <v>7124.7849590624373</v>
      </c>
      <c r="H19" s="152">
        <v>6734.5391159590899</v>
      </c>
      <c r="I19" s="153">
        <v>6444.7856379876857</v>
      </c>
      <c r="J19" s="153">
        <v>6858.0978154821951</v>
      </c>
      <c r="K19" s="154">
        <v>6949.9859678854045</v>
      </c>
      <c r="L19" s="152">
        <v>6707.1249225326037</v>
      </c>
      <c r="M19" s="153">
        <v>7064.7730148754908</v>
      </c>
      <c r="N19" s="153">
        <v>7657.8361625130183</v>
      </c>
      <c r="O19" s="154">
        <v>7677.891198387686</v>
      </c>
      <c r="P19" s="152">
        <v>7122.1337734690869</v>
      </c>
      <c r="Q19" s="153">
        <v>7457.9861863890783</v>
      </c>
      <c r="R19" s="153">
        <v>8019.4029548984072</v>
      </c>
      <c r="S19" s="154">
        <v>8285.794548624177</v>
      </c>
      <c r="T19" s="152">
        <v>8204.0727833650926</v>
      </c>
      <c r="U19" s="153">
        <v>8364.1631440887377</v>
      </c>
      <c r="V19" s="153">
        <v>8386.4196329304777</v>
      </c>
      <c r="W19" s="154">
        <v>8219.5875431748136</v>
      </c>
      <c r="X19" s="152">
        <v>8856.5886483933027</v>
      </c>
      <c r="Y19" s="153">
        <v>9190.10059802469</v>
      </c>
      <c r="Z19" s="153">
        <v>8974.7244497260381</v>
      </c>
      <c r="AA19" s="154">
        <v>9943.8333487981636</v>
      </c>
      <c r="AB19" s="152">
        <v>9278.6241617179439</v>
      </c>
      <c r="AC19" s="153">
        <v>9799.4478076592259</v>
      </c>
      <c r="AD19" s="153">
        <v>10457.240367031754</v>
      </c>
      <c r="AE19" s="154">
        <v>10013.437611483578</v>
      </c>
      <c r="AF19" s="152">
        <v>9671</v>
      </c>
      <c r="AG19" s="153">
        <v>9617</v>
      </c>
      <c r="AH19" s="153">
        <v>9679</v>
      </c>
      <c r="AI19" s="154">
        <v>10063</v>
      </c>
      <c r="AJ19" s="152">
        <v>10563</v>
      </c>
      <c r="AK19" s="153">
        <v>10618</v>
      </c>
      <c r="AL19" s="153">
        <v>10219</v>
      </c>
      <c r="AM19" s="154"/>
    </row>
    <row r="20" spans="1:39">
      <c r="A20" s="84" t="str">
        <f>IF('1'!$A$1=1,B20,C20)</f>
        <v>Основна сумма боргу</v>
      </c>
      <c r="B20" s="85" t="s">
        <v>44</v>
      </c>
      <c r="C20" s="85" t="s">
        <v>46</v>
      </c>
      <c r="D20" s="134">
        <v>6667</v>
      </c>
      <c r="E20" s="135">
        <v>6554</v>
      </c>
      <c r="F20" s="135">
        <v>6441</v>
      </c>
      <c r="G20" s="136">
        <v>6643</v>
      </c>
      <c r="H20" s="134">
        <v>6267</v>
      </c>
      <c r="I20" s="135">
        <v>5953</v>
      </c>
      <c r="J20" s="135">
        <v>6368</v>
      </c>
      <c r="K20" s="136">
        <v>6376</v>
      </c>
      <c r="L20" s="134">
        <v>6289</v>
      </c>
      <c r="M20" s="135">
        <v>6602</v>
      </c>
      <c r="N20" s="135">
        <v>7145</v>
      </c>
      <c r="O20" s="136">
        <v>7174</v>
      </c>
      <c r="P20" s="134">
        <v>6571</v>
      </c>
      <c r="Q20" s="135">
        <v>6888</v>
      </c>
      <c r="R20" s="135">
        <v>7427</v>
      </c>
      <c r="S20" s="136">
        <v>7627</v>
      </c>
      <c r="T20" s="134">
        <v>7595</v>
      </c>
      <c r="U20" s="135">
        <v>7747</v>
      </c>
      <c r="V20" s="135">
        <v>7775</v>
      </c>
      <c r="W20" s="136">
        <v>7709</v>
      </c>
      <c r="X20" s="134">
        <v>8230</v>
      </c>
      <c r="Y20" s="135">
        <v>8349</v>
      </c>
      <c r="Z20" s="135">
        <v>8408</v>
      </c>
      <c r="AA20" s="136">
        <v>9446</v>
      </c>
      <c r="AB20" s="134">
        <v>8710</v>
      </c>
      <c r="AC20" s="135">
        <v>9185</v>
      </c>
      <c r="AD20" s="135">
        <v>9815</v>
      </c>
      <c r="AE20" s="136">
        <v>9508</v>
      </c>
      <c r="AF20" s="134">
        <v>9005</v>
      </c>
      <c r="AG20" s="135">
        <v>9021</v>
      </c>
      <c r="AH20" s="135">
        <v>9120</v>
      </c>
      <c r="AI20" s="136">
        <v>9352</v>
      </c>
      <c r="AJ20" s="134">
        <v>9752</v>
      </c>
      <c r="AK20" s="135">
        <v>9807</v>
      </c>
      <c r="AL20" s="135">
        <v>9480</v>
      </c>
      <c r="AM20" s="136"/>
    </row>
    <row r="21" spans="1:39">
      <c r="A21" s="86" t="str">
        <f>IF('1'!$A$1=1,B21,C21)</f>
        <v>Відсоткові платежі</v>
      </c>
      <c r="B21" s="85" t="s">
        <v>45</v>
      </c>
      <c r="C21" s="85" t="s">
        <v>47</v>
      </c>
      <c r="D21" s="137">
        <v>622.77460448944396</v>
      </c>
      <c r="E21" s="138">
        <v>559.81477460957035</v>
      </c>
      <c r="F21" s="138">
        <v>546.74669157858079</v>
      </c>
      <c r="G21" s="139">
        <v>481.78495906243734</v>
      </c>
      <c r="H21" s="137">
        <v>467.53911595908971</v>
      </c>
      <c r="I21" s="138">
        <v>491.78563798768562</v>
      </c>
      <c r="J21" s="138">
        <v>490.09781548219536</v>
      </c>
      <c r="K21" s="139">
        <v>573.98596788540408</v>
      </c>
      <c r="L21" s="137">
        <v>418.12492253260405</v>
      </c>
      <c r="M21" s="138">
        <v>462.77301487549124</v>
      </c>
      <c r="N21" s="138">
        <v>512.83616251301851</v>
      </c>
      <c r="O21" s="139">
        <v>503.89119838768642</v>
      </c>
      <c r="P21" s="137">
        <v>551.13377346908726</v>
      </c>
      <c r="Q21" s="138">
        <v>569.98618638907863</v>
      </c>
      <c r="R21" s="138">
        <v>592.4029548984073</v>
      </c>
      <c r="S21" s="139">
        <v>658.79454862417685</v>
      </c>
      <c r="T21" s="137">
        <v>609.07278336509307</v>
      </c>
      <c r="U21" s="138">
        <v>617.16314408873689</v>
      </c>
      <c r="V21" s="138">
        <v>611.41963293047797</v>
      </c>
      <c r="W21" s="139">
        <v>510.58754317481373</v>
      </c>
      <c r="X21" s="137">
        <v>626.58864839330283</v>
      </c>
      <c r="Y21" s="138">
        <v>841.10059802469016</v>
      </c>
      <c r="Z21" s="138">
        <v>566.72444972603785</v>
      </c>
      <c r="AA21" s="139">
        <v>497.83334879816283</v>
      </c>
      <c r="AB21" s="137">
        <v>568.62416171794325</v>
      </c>
      <c r="AC21" s="138">
        <v>614.4478076592261</v>
      </c>
      <c r="AD21" s="138">
        <v>642.2403670317542</v>
      </c>
      <c r="AE21" s="139">
        <v>505.43761148357828</v>
      </c>
      <c r="AF21" s="137">
        <v>666</v>
      </c>
      <c r="AG21" s="138">
        <v>596</v>
      </c>
      <c r="AH21" s="138">
        <v>559</v>
      </c>
      <c r="AI21" s="139">
        <v>711</v>
      </c>
      <c r="AJ21" s="137">
        <v>811</v>
      </c>
      <c r="AK21" s="138">
        <v>811</v>
      </c>
      <c r="AL21" s="138">
        <v>739</v>
      </c>
      <c r="AM21" s="139"/>
    </row>
    <row r="22" spans="1:39" s="160" customFormat="1" ht="22.95" customHeight="1">
      <c r="A22" s="155" t="str">
        <f>IF('1'!$A$1=1,B22,C22)</f>
        <v xml:space="preserve">  Всього</v>
      </c>
      <c r="B22" s="156" t="s">
        <v>53</v>
      </c>
      <c r="C22" s="156" t="s">
        <v>54</v>
      </c>
      <c r="D22" s="157">
        <v>45742.076818360656</v>
      </c>
      <c r="E22" s="158">
        <v>45022.389917959787</v>
      </c>
      <c r="F22" s="158">
        <v>44526.115653985631</v>
      </c>
      <c r="G22" s="159">
        <v>48481.512995273428</v>
      </c>
      <c r="H22" s="157">
        <v>46284.1979613125</v>
      </c>
      <c r="I22" s="158">
        <v>43826.480693937476</v>
      </c>
      <c r="J22" s="158">
        <v>43183.084555017995</v>
      </c>
      <c r="K22" s="159">
        <v>42063.56698576262</v>
      </c>
      <c r="L22" s="157">
        <v>40640.908972625693</v>
      </c>
      <c r="M22" s="158">
        <v>43274.139511458445</v>
      </c>
      <c r="N22" s="158">
        <v>44761.803591171338</v>
      </c>
      <c r="O22" s="159">
        <v>43230.786371890201</v>
      </c>
      <c r="P22" s="157">
        <v>44946.709233872723</v>
      </c>
      <c r="Q22" s="158">
        <v>45429.624033558939</v>
      </c>
      <c r="R22" s="158">
        <v>48426.092472134405</v>
      </c>
      <c r="S22" s="159">
        <v>49156.436026012758</v>
      </c>
      <c r="T22" s="157">
        <v>47720.979616194039</v>
      </c>
      <c r="U22" s="158">
        <v>45728.725889568756</v>
      </c>
      <c r="V22" s="158">
        <v>44345.139606355544</v>
      </c>
      <c r="W22" s="159">
        <v>43595.98157725724</v>
      </c>
      <c r="X22" s="157">
        <v>44917.37607665814</v>
      </c>
      <c r="Y22" s="158">
        <v>44013.447524132906</v>
      </c>
      <c r="Z22" s="158">
        <v>44669.542943258268</v>
      </c>
      <c r="AA22" s="159">
        <v>46843.721136628184</v>
      </c>
      <c r="AB22" s="157">
        <v>44678.078034827937</v>
      </c>
      <c r="AC22" s="158">
        <v>44961.412520206271</v>
      </c>
      <c r="AD22" s="158">
        <v>42699.414660376693</v>
      </c>
      <c r="AE22" s="159">
        <v>38794.993660202555</v>
      </c>
      <c r="AF22" s="157">
        <v>40010</v>
      </c>
      <c r="AG22" s="158">
        <v>41151</v>
      </c>
      <c r="AH22" s="158">
        <v>45426</v>
      </c>
      <c r="AI22" s="159">
        <v>44503</v>
      </c>
      <c r="AJ22" s="157">
        <v>47304</v>
      </c>
      <c r="AK22" s="158">
        <v>47266</v>
      </c>
      <c r="AL22" s="158">
        <v>40822</v>
      </c>
      <c r="AM22" s="159"/>
    </row>
    <row r="23" spans="1:39">
      <c r="A23" s="87" t="str">
        <f>IF('1'!$A$1=1,B23,C23)</f>
        <v>Основна сумма боргу</v>
      </c>
      <c r="B23" s="85" t="s">
        <v>44</v>
      </c>
      <c r="C23" s="85" t="s">
        <v>46</v>
      </c>
      <c r="D23" s="140">
        <v>41792</v>
      </c>
      <c r="E23" s="141">
        <v>41090</v>
      </c>
      <c r="F23" s="141">
        <v>40601</v>
      </c>
      <c r="G23" s="142">
        <v>44839</v>
      </c>
      <c r="H23" s="140">
        <v>42852</v>
      </c>
      <c r="I23" s="141">
        <v>40769</v>
      </c>
      <c r="J23" s="141">
        <v>40049</v>
      </c>
      <c r="K23" s="142">
        <v>38848</v>
      </c>
      <c r="L23" s="140">
        <v>37462</v>
      </c>
      <c r="M23" s="141">
        <v>40024</v>
      </c>
      <c r="N23" s="141">
        <v>41666</v>
      </c>
      <c r="O23" s="142">
        <v>39308</v>
      </c>
      <c r="P23" s="140">
        <v>40150</v>
      </c>
      <c r="Q23" s="141">
        <v>40626</v>
      </c>
      <c r="R23" s="141">
        <v>43373</v>
      </c>
      <c r="S23" s="142">
        <v>43325</v>
      </c>
      <c r="T23" s="140">
        <v>42169</v>
      </c>
      <c r="U23" s="141">
        <v>40388</v>
      </c>
      <c r="V23" s="141">
        <v>39419</v>
      </c>
      <c r="W23" s="142">
        <v>39449</v>
      </c>
      <c r="X23" s="140">
        <v>40383</v>
      </c>
      <c r="Y23" s="141">
        <v>39673</v>
      </c>
      <c r="Z23" s="141">
        <v>40241</v>
      </c>
      <c r="AA23" s="142">
        <v>42634</v>
      </c>
      <c r="AB23" s="140">
        <v>40451</v>
      </c>
      <c r="AC23" s="141">
        <v>40318</v>
      </c>
      <c r="AD23" s="141">
        <v>39284</v>
      </c>
      <c r="AE23" s="142">
        <v>35692</v>
      </c>
      <c r="AF23" s="140">
        <v>36275</v>
      </c>
      <c r="AG23" s="141">
        <v>37286</v>
      </c>
      <c r="AH23" s="141">
        <v>38443</v>
      </c>
      <c r="AI23" s="142">
        <v>36649</v>
      </c>
      <c r="AJ23" s="140">
        <v>38314</v>
      </c>
      <c r="AK23" s="141">
        <v>37883</v>
      </c>
      <c r="AL23" s="141">
        <v>36068</v>
      </c>
      <c r="AM23" s="142"/>
    </row>
    <row r="24" spans="1:39" s="28" customFormat="1">
      <c r="A24" s="86" t="str">
        <f>IF('1'!$A$1=1,B24,C24)</f>
        <v>Відсоткові платежі</v>
      </c>
      <c r="B24" s="88" t="s">
        <v>45</v>
      </c>
      <c r="C24" s="88" t="s">
        <v>47</v>
      </c>
      <c r="D24" s="143">
        <v>3950.076818360656</v>
      </c>
      <c r="E24" s="144">
        <v>3932.3899179597856</v>
      </c>
      <c r="F24" s="144">
        <v>3925.1156539856293</v>
      </c>
      <c r="G24" s="145">
        <v>3642.512995273426</v>
      </c>
      <c r="H24" s="143">
        <v>3432.1979613125022</v>
      </c>
      <c r="I24" s="144">
        <v>3057.4806939374744</v>
      </c>
      <c r="J24" s="144">
        <v>3134.0845550179974</v>
      </c>
      <c r="K24" s="145">
        <v>3215.5669857626181</v>
      </c>
      <c r="L24" s="143">
        <v>3178.9089726256925</v>
      </c>
      <c r="M24" s="144">
        <v>3250.1395114584484</v>
      </c>
      <c r="N24" s="144">
        <v>3095.8035911713378</v>
      </c>
      <c r="O24" s="145">
        <v>3922.786371890199</v>
      </c>
      <c r="P24" s="143">
        <v>4796.7092338727261</v>
      </c>
      <c r="Q24" s="144">
        <v>4803.62403355894</v>
      </c>
      <c r="R24" s="144">
        <v>5053.0924721344054</v>
      </c>
      <c r="S24" s="145">
        <v>5831.4360260127542</v>
      </c>
      <c r="T24" s="143">
        <v>5551.9796161940394</v>
      </c>
      <c r="U24" s="144">
        <v>5340.7258895687564</v>
      </c>
      <c r="V24" s="144">
        <v>4926.1396063555476</v>
      </c>
      <c r="W24" s="145">
        <v>4146.9815772572401</v>
      </c>
      <c r="X24" s="143">
        <v>4534.3760766581372</v>
      </c>
      <c r="Y24" s="144">
        <v>4340.4475241329028</v>
      </c>
      <c r="Z24" s="144">
        <v>4428.5429432582678</v>
      </c>
      <c r="AA24" s="145">
        <v>4209.7211366281836</v>
      </c>
      <c r="AB24" s="143">
        <v>4227.0780348279404</v>
      </c>
      <c r="AC24" s="144">
        <v>4643.4125202062751</v>
      </c>
      <c r="AD24" s="144">
        <v>3415.4146603766903</v>
      </c>
      <c r="AE24" s="145">
        <v>3102.9936602025587</v>
      </c>
      <c r="AF24" s="143">
        <v>3735</v>
      </c>
      <c r="AG24" s="144">
        <v>3865</v>
      </c>
      <c r="AH24" s="144">
        <v>6983</v>
      </c>
      <c r="AI24" s="145">
        <v>7854</v>
      </c>
      <c r="AJ24" s="143">
        <v>8990</v>
      </c>
      <c r="AK24" s="144">
        <v>9383</v>
      </c>
      <c r="AL24" s="144">
        <v>4754</v>
      </c>
      <c r="AM24" s="145"/>
    </row>
    <row r="25" spans="1:39" s="28" customFormat="1">
      <c r="A25" s="29"/>
      <c r="B25" s="29"/>
      <c r="C25" s="29"/>
      <c r="D25" s="29"/>
      <c r="E25" s="30"/>
      <c r="F25" s="30"/>
      <c r="G25" s="30"/>
    </row>
    <row r="26" spans="1:39"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39"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P27" s="34"/>
      <c r="Q27" s="34"/>
      <c r="R27" s="34"/>
    </row>
    <row r="28" spans="1:39"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39"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P29" s="34"/>
      <c r="Q29" s="34"/>
      <c r="R29" s="34"/>
    </row>
    <row r="30" spans="1:39"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39"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P31" s="34"/>
      <c r="Q31" s="34"/>
      <c r="R31" s="34"/>
    </row>
    <row r="32" spans="1:39"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P32" s="34"/>
      <c r="Q32" s="34"/>
      <c r="R32" s="34"/>
    </row>
    <row r="33" spans="4:18"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P33" s="34"/>
      <c r="Q33" s="34"/>
      <c r="R33" s="34"/>
    </row>
    <row r="34" spans="4:18"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P34" s="34"/>
      <c r="Q34" s="34"/>
      <c r="R34" s="34"/>
    </row>
    <row r="35" spans="4:18"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P35" s="34"/>
      <c r="Q35" s="34"/>
      <c r="R35" s="34"/>
    </row>
    <row r="36" spans="4:18"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P36" s="34"/>
      <c r="Q36" s="34"/>
      <c r="R36" s="34"/>
    </row>
    <row r="37" spans="4:18"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P37" s="34"/>
      <c r="Q37" s="34"/>
      <c r="R37" s="34"/>
    </row>
    <row r="38" spans="4:18"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P38" s="34"/>
      <c r="Q38" s="34"/>
      <c r="R38" s="34"/>
    </row>
    <row r="41" spans="4:18"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P41" s="33"/>
      <c r="Q41" s="33"/>
      <c r="R41" s="33"/>
    </row>
    <row r="42" spans="4:18"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P42" s="33"/>
      <c r="Q42" s="33"/>
      <c r="R42" s="33"/>
    </row>
    <row r="43" spans="4:18"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P43" s="33"/>
      <c r="Q43" s="33"/>
      <c r="R43" s="33"/>
    </row>
    <row r="44" spans="4:18"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P44" s="33"/>
      <c r="Q44" s="33"/>
      <c r="R44" s="33"/>
    </row>
    <row r="45" spans="4:18"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P45" s="33"/>
      <c r="Q45" s="33"/>
      <c r="R45" s="33"/>
    </row>
    <row r="46" spans="4:18"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P46" s="33"/>
      <c r="Q46" s="33"/>
      <c r="R46" s="33"/>
    </row>
    <row r="47" spans="4:18"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P47" s="33"/>
      <c r="Q47" s="33"/>
      <c r="R47" s="33"/>
    </row>
    <row r="48" spans="4:18"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P48" s="33"/>
      <c r="Q48" s="33"/>
      <c r="R48" s="33"/>
    </row>
    <row r="49" spans="4:18"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P49" s="33"/>
      <c r="Q49" s="33"/>
      <c r="R49" s="33"/>
    </row>
    <row r="50" spans="4:18"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P50" s="33"/>
      <c r="Q50" s="33"/>
      <c r="R50" s="33"/>
    </row>
    <row r="51" spans="4:18"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P51" s="33"/>
      <c r="Q51" s="33"/>
      <c r="R51" s="33"/>
    </row>
    <row r="52" spans="4:18"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P52" s="33"/>
      <c r="Q52" s="33"/>
      <c r="R52" s="33"/>
    </row>
    <row r="53" spans="4:18"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P53" s="33"/>
      <c r="Q53" s="33"/>
      <c r="R53" s="33"/>
    </row>
    <row r="54" spans="4:18"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P54" s="33"/>
      <c r="Q54" s="33"/>
      <c r="R54" s="33"/>
    </row>
    <row r="55" spans="4:18"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P55" s="33"/>
      <c r="Q55" s="33"/>
      <c r="R55" s="33"/>
    </row>
    <row r="56" spans="4:18"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P56" s="33"/>
      <c r="Q56" s="33"/>
      <c r="R56" s="33"/>
    </row>
    <row r="57" spans="4:18"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P57" s="33"/>
      <c r="Q57" s="33"/>
      <c r="R57" s="33"/>
    </row>
    <row r="58" spans="4:18"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P58" s="33"/>
      <c r="Q58" s="33"/>
      <c r="R58" s="33"/>
    </row>
  </sheetData>
  <mergeCells count="4">
    <mergeCell ref="A2:K2"/>
    <mergeCell ref="A5:A6"/>
    <mergeCell ref="B5:B6"/>
    <mergeCell ref="C5:C6"/>
  </mergeCells>
  <hyperlinks>
    <hyperlink ref="A1" r:id="rId1" location="'1'!A1" display="ZB_ShTRM_31_03_19_BPM6_Q_Ukr.xlsx - '1'!A1"/>
  </hyperlinks>
  <pageMargins left="0.23622047244094491" right="0.15748031496062992" top="0.51181102362204722" bottom="0.74803149606299213" header="0.31496062992125984" footer="0.31496062992125984"/>
  <pageSetup paperSize="9" scale="54" fitToHeight="0" orientation="landscape" r:id="rId2"/>
  <headerFooter>
    <oddHeader>&amp;RНаціональний банк України</oddHeader>
    <oddFooter>&amp;LДепартамент статистики та звітності, Управління статистики зовнішнього сектору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4</vt:i4>
      </vt:variant>
    </vt:vector>
  </HeadingPairs>
  <TitlesOfParts>
    <vt:vector size="8" baseType="lpstr">
      <vt:lpstr>1</vt:lpstr>
      <vt:lpstr>1.1</vt:lpstr>
      <vt:lpstr>1.2</vt:lpstr>
      <vt:lpstr>1.3</vt:lpstr>
      <vt:lpstr>'1'!Область_друку</vt:lpstr>
      <vt:lpstr>'1.1'!Область_друку</vt:lpstr>
      <vt:lpstr>'1.2'!Область_друку</vt:lpstr>
      <vt:lpstr>'1.3'!Область_друку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Рябокінь Мирослава Іванівна</dc:creator>
  <cp:lastModifiedBy>Хоменко Тетяна Василівна</cp:lastModifiedBy>
  <cp:lastPrinted>2023-12-25T12:58:08Z</cp:lastPrinted>
  <dcterms:created xsi:type="dcterms:W3CDTF">2016-06-02T08:47:25Z</dcterms:created>
  <dcterms:modified xsi:type="dcterms:W3CDTF">2024-12-19T11:19:44Z</dcterms:modified>
</cp:coreProperties>
</file>