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2024\10\3Q\Shtdt\"/>
    </mc:Choice>
  </mc:AlternateContent>
  <bookViews>
    <workbookView xWindow="0" yWindow="0" windowWidth="27228" windowHeight="14172"/>
  </bookViews>
  <sheets>
    <sheet name="1" sheetId="1" r:id="rId1"/>
    <sheet name="1.1" sheetId="19" r:id="rId2"/>
    <sheet name="1.2" sheetId="21" r:id="rId3"/>
    <sheet name="1.3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2">#REF!</definedName>
    <definedName name="\C">#REF!</definedName>
    <definedName name="\D" localSheetId="2">#REF!</definedName>
    <definedName name="\D">#REF!</definedName>
    <definedName name="\E" localSheetId="2">#REF!</definedName>
    <definedName name="\E">#REF!</definedName>
    <definedName name="\H" localSheetId="2">#REF!</definedName>
    <definedName name="\H">#REF!</definedName>
    <definedName name="\K" localSheetId="2">#REF!</definedName>
    <definedName name="\K">#REF!</definedName>
    <definedName name="\L" localSheetId="2">#REF!</definedName>
    <definedName name="\L">#REF!</definedName>
    <definedName name="\P" localSheetId="2">#REF!</definedName>
    <definedName name="\P">#REF!</definedName>
    <definedName name="\Q" localSheetId="2">#REF!</definedName>
    <definedName name="\Q">#REF!</definedName>
    <definedName name="\S" localSheetId="2">#REF!</definedName>
    <definedName name="\S">#REF!</definedName>
    <definedName name="\T" localSheetId="2">#REF!</definedName>
    <definedName name="\T">#REF!</definedName>
    <definedName name="\V" localSheetId="2">#REF!</definedName>
    <definedName name="\V">#REF!</definedName>
    <definedName name="\W" localSheetId="2">#REF!</definedName>
    <definedName name="\W">#REF!</definedName>
    <definedName name="\X" localSheetId="2">#REF!</definedName>
    <definedName name="\X">#REF!</definedName>
    <definedName name="_______tab06" localSheetId="2">#REF!</definedName>
    <definedName name="_______tab06">#REF!</definedName>
    <definedName name="_______tab07" localSheetId="2">#REF!</definedName>
    <definedName name="_______tab07">#REF!</definedName>
    <definedName name="_______Tab1" localSheetId="2">#REF!</definedName>
    <definedName name="_______Tab1">#REF!</definedName>
    <definedName name="_______UKR1" localSheetId="2">#REF!</definedName>
    <definedName name="_______UKR1">#REF!</definedName>
    <definedName name="_______UKR2" localSheetId="2">#REF!</definedName>
    <definedName name="_______UKR2">#REF!</definedName>
    <definedName name="_______UKR3" localSheetId="2">#REF!</definedName>
    <definedName name="_______UKR3">#REF!</definedName>
    <definedName name="_tab06" localSheetId="2">#REF!</definedName>
    <definedName name="_tab06">#REF!</definedName>
    <definedName name="_tab07" localSheetId="2">#REF!</definedName>
    <definedName name="_tab07">#REF!</definedName>
    <definedName name="_Tab1" localSheetId="2">#REF!</definedName>
    <definedName name="_Tab1">#REF!</definedName>
    <definedName name="_UKR1" localSheetId="2">#REF!</definedName>
    <definedName name="_UKR1">#REF!</definedName>
    <definedName name="_UKR2" localSheetId="2">#REF!</definedName>
    <definedName name="_UKR2">#REF!</definedName>
    <definedName name="_UKR3" localSheetId="2">#REF!</definedName>
    <definedName name="_UKR3">#REF!</definedName>
    <definedName name="a" localSheetId="2">#REF!</definedName>
    <definedName name="a">#REF!</definedName>
    <definedName name="aaa" localSheetId="2">#REF!</definedName>
    <definedName name="aaa">#REF!</definedName>
    <definedName name="Agency_List">[1]Control!$H$17:$H$19</definedName>
    <definedName name="All_Data" localSheetId="2">#REF!</definedName>
    <definedName name="All_Data">#REF!</definedName>
    <definedName name="Balance_of_payments" localSheetId="2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2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2">#REF!</definedName>
    <definedName name="BudArrears">#REF!</definedName>
    <definedName name="budfin" localSheetId="2">#REF!</definedName>
    <definedName name="budfin">#REF!</definedName>
    <definedName name="Budget" localSheetId="2">#REF!</definedName>
    <definedName name="Budget">#REF!</definedName>
    <definedName name="budget_financing" localSheetId="2">#REF!</definedName>
    <definedName name="budget_financing">#REF!</definedName>
    <definedName name="Central" localSheetId="2">#REF!</definedName>
    <definedName name="Central">#REF!</definedName>
    <definedName name="Coordinator_List">[1]Control!$J$20:$J$21</definedName>
    <definedName name="Country">[3]Control!$C$1</definedName>
    <definedName name="ctyList" localSheetId="2">#REF!</definedName>
    <definedName name="ctyList">#REF!</definedName>
    <definedName name="Currency_Def">[1]Control!$BA$330:$BA$487</definedName>
    <definedName name="Current_account" localSheetId="2">#REF!</definedName>
    <definedName name="Current_account">#REF!</definedName>
    <definedName name="DATES" localSheetId="2">#REF!</definedName>
    <definedName name="DATES">#REF!</definedName>
    <definedName name="DATESA" localSheetId="2">#REF!</definedName>
    <definedName name="DATESA">#REF!</definedName>
    <definedName name="DATESM" localSheetId="2">#REF!</definedName>
    <definedName name="DATESM">#REF!</definedName>
    <definedName name="DATESQ" localSheetId="2">#REF!</definedName>
    <definedName name="DATESQ">#REF!</definedName>
    <definedName name="EdssBatchRange" localSheetId="2">#REF!</definedName>
    <definedName name="EdssBatchRange">#REF!</definedName>
    <definedName name="Exp_GDP" localSheetId="2">#REF!</definedName>
    <definedName name="Exp_GDP">#REF!</definedName>
    <definedName name="Exp_nom" localSheetId="2">#REF!</definedName>
    <definedName name="Exp_nom">#REF!</definedName>
    <definedName name="f" localSheetId="2">#REF!</definedName>
    <definedName name="f">#REF!</definedName>
    <definedName name="Foreign_liabilities" localSheetId="2">#REF!</definedName>
    <definedName name="Foreign_liabilities">#REF!</definedName>
    <definedName name="GDPgrowth" localSheetId="2">#REF!</definedName>
    <definedName name="GDPgrowth">#REF!</definedName>
    <definedName name="Gross_reserves" localSheetId="2">#REF!</definedName>
    <definedName name="Gross_reserves">#REF!</definedName>
    <definedName name="HERE" localSheetId="2">#REF!</definedName>
    <definedName name="HERE">#REF!</definedName>
    <definedName name="In_millions_of_lei" localSheetId="2">#REF!</definedName>
    <definedName name="In_millions_of_lei">#REF!</definedName>
    <definedName name="In_millions_of_U.S._dollars" localSheetId="2">#REF!</definedName>
    <definedName name="In_millions_of_U.S._dollars">#REF!</definedName>
    <definedName name="k" hidden="1">{"WEO",#N/A,FALSE,"T"}</definedName>
    <definedName name="KEND" localSheetId="2">#REF!</definedName>
    <definedName name="KEND">#REF!</definedName>
    <definedName name="KMENU" localSheetId="2">#REF!</definedName>
    <definedName name="KMENU">#REF!</definedName>
    <definedName name="liquidity_reserve" localSheetId="2">#REF!</definedName>
    <definedName name="liquidity_reserve">#REF!</definedName>
    <definedName name="Local" localSheetId="2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 localSheetId="2">#REF!</definedName>
    <definedName name="MACROS">#REF!</definedName>
    <definedName name="Medium_term_BOP_scenario" localSheetId="2">#REF!</definedName>
    <definedName name="Medium_term_BOP_scenario">#REF!</definedName>
    <definedName name="mn" hidden="1">{"MONA",#N/A,FALSE,"S"}</definedName>
    <definedName name="Moldova__Balance_of_Payments__1994_98" localSheetId="2">#REF!</definedName>
    <definedName name="Moldova__Balance_of_Payments__1994_98">#REF!</definedName>
    <definedName name="Monetary_Program_Parameters" localSheetId="2">#REF!</definedName>
    <definedName name="Monetary_Program_Parameters">#REF!</definedName>
    <definedName name="moneyprogram" localSheetId="2">#REF!</definedName>
    <definedName name="moneyprogram">#REF!</definedName>
    <definedName name="monprogparameters" localSheetId="2">#REF!</definedName>
    <definedName name="monprogparameters">#REF!</definedName>
    <definedName name="monsurvey" localSheetId="2">#REF!</definedName>
    <definedName name="monsurvey">#REF!</definedName>
    <definedName name="mt_moneyprog" localSheetId="2">#REF!</definedName>
    <definedName name="mt_moneyprog">#REF!</definedName>
    <definedName name="NAMES" localSheetId="2">#REF!</definedName>
    <definedName name="NAMES">#REF!</definedName>
    <definedName name="NAMESA" localSheetId="2">#REF!</definedName>
    <definedName name="NAMESA">#REF!</definedName>
    <definedName name="NAMESM" localSheetId="2">#REF!</definedName>
    <definedName name="NAMESM">#REF!</definedName>
    <definedName name="NAMESQ" localSheetId="2">#REF!</definedName>
    <definedName name="NAMESQ">#REF!</definedName>
    <definedName name="NFA_assumptions" localSheetId="2">#REF!</definedName>
    <definedName name="NFA_assumptions">#REF!</definedName>
    <definedName name="Non_BRO" localSheetId="2">#REF!</definedName>
    <definedName name="Non_BRO">#REF!</definedName>
    <definedName name="Notes" localSheetId="2">#REF!</definedName>
    <definedName name="Notes">#REF!</definedName>
    <definedName name="p" localSheetId="2">[4]labels!#REF!</definedName>
    <definedName name="p">[4]labels!#REF!</definedName>
    <definedName name="PEND" localSheetId="2">#REF!</definedName>
    <definedName name="PEND">#REF!</definedName>
    <definedName name="Pilot2" localSheetId="2">#REF!</definedName>
    <definedName name="Pilot2">#REF!</definedName>
    <definedName name="PMENU" localSheetId="2">#REF!</definedName>
    <definedName name="PMENU">#REF!</definedName>
    <definedName name="PRINT_AREA_MI" localSheetId="2">#REF!</definedName>
    <definedName name="PRINT_AREA_MI">#REF!</definedName>
    <definedName name="Range_Country" localSheetId="2">#REF!</definedName>
    <definedName name="Range_Country">#REF!</definedName>
    <definedName name="Range_DownloadAnnual">[2]Control!$C$4</definedName>
    <definedName name="Range_DownloadDateTime" localSheetId="2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2">#REF!</definedName>
    <definedName name="Range_DSTNotes">#REF!</definedName>
    <definedName name="Range_InValidResultsStart" localSheetId="2">#REF!</definedName>
    <definedName name="Range_InValidResultsStart">#REF!</definedName>
    <definedName name="Range_NumberofFailuresStart" localSheetId="2">#REF!</definedName>
    <definedName name="Range_NumberofFailuresStart">#REF!</definedName>
    <definedName name="Range_ReportFormName" localSheetId="2">#REF!</definedName>
    <definedName name="Range_ReportFormName">#REF!</definedName>
    <definedName name="Range_ValidationResultsStart" localSheetId="2">#REF!</definedName>
    <definedName name="Range_ValidationResultsStart">#REF!</definedName>
    <definedName name="Range_ValidationRulesStart" localSheetId="2">#REF!</definedName>
    <definedName name="Range_ValidationRulesStart">#REF!</definedName>
    <definedName name="REAL" localSheetId="2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2">#REF!</definedName>
    <definedName name="RevA">#REF!</definedName>
    <definedName name="RevB" localSheetId="2">#REF!</definedName>
    <definedName name="RevB">#REF!</definedName>
    <definedName name="rrrrr">[5]Control!$A$19:$A$20</definedName>
    <definedName name="rrrrrrrrrr">[5]Control!$C$4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2">#REF!</definedName>
    <definedName name="SUMMARY1">#REF!</definedName>
    <definedName name="SUMMARY2" localSheetId="2">#REF!</definedName>
    <definedName name="SUMMARY2">#REF!</definedName>
    <definedName name="Taballgastables" localSheetId="2">#REF!</definedName>
    <definedName name="Taballgastables">#REF!</definedName>
    <definedName name="TabAmort2004" localSheetId="2">#REF!</definedName>
    <definedName name="TabAmort2004">#REF!</definedName>
    <definedName name="TabAssumptionsImports" localSheetId="2">#REF!</definedName>
    <definedName name="TabAssumptionsImports">#REF!</definedName>
    <definedName name="TabCapAccount" localSheetId="2">#REF!</definedName>
    <definedName name="TabCapAccount">#REF!</definedName>
    <definedName name="Tabdebt_historic" localSheetId="2">#REF!</definedName>
    <definedName name="Tabdebt_historic">#REF!</definedName>
    <definedName name="Tabdebtflow" localSheetId="2">#REF!</definedName>
    <definedName name="Tabdebtflow">#REF!</definedName>
    <definedName name="TabExports" localSheetId="2">#REF!</definedName>
    <definedName name="TabExports">#REF!</definedName>
    <definedName name="TabFcredit2007" localSheetId="2">#REF!</definedName>
    <definedName name="TabFcredit2007">#REF!</definedName>
    <definedName name="TabFcredit2010" localSheetId="2">#REF!</definedName>
    <definedName name="TabFcredit2010">#REF!</definedName>
    <definedName name="TabGas_arrears_to_Russia" localSheetId="2">#REF!</definedName>
    <definedName name="TabGas_arrears_to_Russia">#REF!</definedName>
    <definedName name="TabImportdetail" localSheetId="2">#REF!</definedName>
    <definedName name="TabImportdetail">#REF!</definedName>
    <definedName name="TabImports" localSheetId="2">#REF!</definedName>
    <definedName name="TabImports">#REF!</definedName>
    <definedName name="Table" localSheetId="2">#REF!</definedName>
    <definedName name="Table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>#REF!</definedName>
    <definedName name="Table129" localSheetId="2">#REF!</definedName>
    <definedName name="Table129">#REF!</definedName>
    <definedName name="table130" localSheetId="2">#REF!</definedName>
    <definedName name="table130">#REF!</definedName>
    <definedName name="Table135" localSheetId="2">#REF!,[6]Contents!$A$87:$H$247</definedName>
    <definedName name="Table135">#REF!,[6]Contents!$A$87:$H$247</definedName>
    <definedName name="Table16_2000" localSheetId="2">#REF!</definedName>
    <definedName name="Table16_2000">#REF!</definedName>
    <definedName name="Table17" localSheetId="2">#REF!</definedName>
    <definedName name="Table17">#REF!</definedName>
    <definedName name="Table19" localSheetId="2">#REF!</definedName>
    <definedName name="Table19">#REF!</definedName>
    <definedName name="Table20" localSheetId="2">#REF!</definedName>
    <definedName name="Table20">#REF!</definedName>
    <definedName name="Table21" localSheetId="2">#REF!,[7]Contents!$A$87:$H$247</definedName>
    <definedName name="Table21">#REF!,[7]Contents!$A$87:$H$247</definedName>
    <definedName name="Table22" localSheetId="2">#REF!</definedName>
    <definedName name="Table22">#REF!</definedName>
    <definedName name="Table23" localSheetId="2">#REF!</definedName>
    <definedName name="Table23">#REF!</definedName>
    <definedName name="Table24" localSheetId="2">#REF!</definedName>
    <definedName name="Table24">#REF!</definedName>
    <definedName name="Table25" localSheetId="2">#REF!</definedName>
    <definedName name="Table25">#REF!</definedName>
    <definedName name="Table26" localSheetId="2">#REF!</definedName>
    <definedName name="Table26">#REF!</definedName>
    <definedName name="Table27" localSheetId="2">#REF!</definedName>
    <definedName name="Table27">#REF!</definedName>
    <definedName name="Table28" localSheetId="2">#REF!</definedName>
    <definedName name="Table28">#REF!</definedName>
    <definedName name="Table29" localSheetId="2">#REF!</definedName>
    <definedName name="Table29">#REF!</definedName>
    <definedName name="Table30" localSheetId="2">#REF!</definedName>
    <definedName name="Table30">#REF!</definedName>
    <definedName name="Table31" localSheetId="2">#REF!</definedName>
    <definedName name="Table31">#REF!</definedName>
    <definedName name="Table32" localSheetId="2">#REF!</definedName>
    <definedName name="Table32">#REF!</definedName>
    <definedName name="Table33" localSheetId="2">#REF!</definedName>
    <definedName name="Table33">#REF!</definedName>
    <definedName name="Table330" localSheetId="2">#REF!</definedName>
    <definedName name="Table330">#REF!</definedName>
    <definedName name="Table336" localSheetId="2">#REF!</definedName>
    <definedName name="Table336">#REF!</definedName>
    <definedName name="Table34" localSheetId="2">#REF!</definedName>
    <definedName name="Table34">#REF!</definedName>
    <definedName name="Table35" localSheetId="2">#REF!</definedName>
    <definedName name="Table35">#REF!</definedName>
    <definedName name="Table36" localSheetId="2">#REF!</definedName>
    <definedName name="Table36">#REF!</definedName>
    <definedName name="Table37" localSheetId="2">#REF!</definedName>
    <definedName name="Table37">#REF!</definedName>
    <definedName name="Table38" localSheetId="2">#REF!</definedName>
    <definedName name="Table38">#REF!</definedName>
    <definedName name="Table39" localSheetId="2">#REF!</definedName>
    <definedName name="Table39">#REF!</definedName>
    <definedName name="Table40" localSheetId="2">#REF!</definedName>
    <definedName name="Table40">#REF!</definedName>
    <definedName name="Table41" localSheetId="2">#REF!</definedName>
    <definedName name="Table41">#REF!</definedName>
    <definedName name="Table42" localSheetId="2">#REF!</definedName>
    <definedName name="Table42">#REF!</definedName>
    <definedName name="Table43" localSheetId="2">#REF!</definedName>
    <definedName name="Table43">#REF!</definedName>
    <definedName name="Table44" localSheetId="2">#REF!</definedName>
    <definedName name="Table44">#REF!</definedName>
    <definedName name="TabMTBOP2006" localSheetId="2">#REF!</definedName>
    <definedName name="TabMTBOP2006">#REF!</definedName>
    <definedName name="TabMTbop2010" localSheetId="2">#REF!</definedName>
    <definedName name="TabMTbop2010">#REF!</definedName>
    <definedName name="TabMTdebt" localSheetId="2">#REF!</definedName>
    <definedName name="TabMTdebt">#REF!</definedName>
    <definedName name="TabNonfactorServices_and_Income" localSheetId="2">#REF!</definedName>
    <definedName name="TabNonfactorServices_and_Income">#REF!</definedName>
    <definedName name="TabOutMon" localSheetId="2">#REF!</definedName>
    <definedName name="TabOutMon">#REF!</definedName>
    <definedName name="TabsimplifiedBOP" localSheetId="2">#REF!</definedName>
    <definedName name="TabsimplifiedBOP">#REF!</definedName>
    <definedName name="TaxArrears" localSheetId="2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2">#REF!</definedName>
    <definedName name="Test">#REF!</definedName>
    <definedName name="Test1" localSheetId="2">#REF!</definedName>
    <definedName name="Test1">#REF!</definedName>
    <definedName name="Trade_balance" localSheetId="2">#REF!</definedName>
    <definedName name="Trade_balance">#REF!</definedName>
    <definedName name="trade_figure" localSheetId="2">#REF!</definedName>
    <definedName name="trade_figure">#REF!</definedName>
    <definedName name="Uploaded_Currency">[3]Control!$F$17</definedName>
    <definedName name="Uploaded_Scale">[3]Control!$F$18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ww">[8]Control!$B$13</definedName>
    <definedName name="Year">[3]Control!$C$3</definedName>
    <definedName name="zDollarGDP">[9]ass!$7:$7</definedName>
    <definedName name="zGDPgrowth" localSheetId="2">#REF!</definedName>
    <definedName name="zGDPgrowth">#REF!</definedName>
    <definedName name="zIGNFS" localSheetId="2">#REF!</definedName>
    <definedName name="zIGNFS">#REF!</definedName>
    <definedName name="zImports" localSheetId="2">#REF!</definedName>
    <definedName name="zImports">#REF!</definedName>
    <definedName name="zLiborUS" localSheetId="2">#REF!</definedName>
    <definedName name="zLiborUS">#REF!</definedName>
    <definedName name="zReserves">[9]oth!$17:$17</definedName>
    <definedName name="zRoWCPIchange" localSheetId="2">#REF!</definedName>
    <definedName name="zRoWCPIchange">#REF!</definedName>
    <definedName name="zSDReRate">[9]ass!$24:$24</definedName>
    <definedName name="zXGNFS" localSheetId="2">#REF!</definedName>
    <definedName name="zXGNFS">#REF!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hidden="1">{"WEO",#N/A,FALSE,"T"}</definedName>
    <definedName name="_xlnm.Database" localSheetId="2">#REF!</definedName>
    <definedName name="_xlnm.Database">#REF!</definedName>
    <definedName name="квефі" hidden="1">{#N/A,#N/A,FALSE,"I";#N/A,#N/A,FALSE,"J";#N/A,#N/A,FALSE,"K";#N/A,#N/A,FALSE,"L";#N/A,#N/A,FALSE,"M";#N/A,#N/A,FALSE,"N";#N/A,#N/A,FALSE,"O"}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'1'!$C$1:$C$7</definedName>
    <definedName name="_xlnm.Print_Area" localSheetId="1">'1.1'!$A$2:$AL$62</definedName>
    <definedName name="_xlnm.Print_Area" localSheetId="2">'1.2'!$A$2:$AL$28</definedName>
    <definedName name="_xlnm.Print_Area" localSheetId="3">'1.3'!$A$2:$AH$24</definedName>
    <definedName name="_xlnm.Print_Area">#REF!</definedName>
    <definedName name="Область_печати_ИМ" localSheetId="2">#REF!</definedName>
    <definedName name="Область_печати_ИМ">#REF!</definedName>
    <definedName name="п" hidden="1">{"MONA",#N/A,FALSE,"S"}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hidden="1">{#N/A,#N/A,FALSE,"I";#N/A,#N/A,FALSE,"J";#N/A,#N/A,FALSE,"K";#N/A,#N/A,FALSE,"L";#N/A,#N/A,FALSE,"M";#N/A,#N/A,FALSE,"N";#N/A,#N/A,FALSE,"O"}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hidden="1">{"MONA",#N/A,FALSE,"S"}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41" i="19" l="1"/>
  <c r="A3" i="22" l="1"/>
  <c r="A5" i="21"/>
  <c r="A5" i="19"/>
  <c r="A14" i="21" l="1"/>
  <c r="A21" i="19"/>
  <c r="A30" i="19"/>
  <c r="A28" i="21" l="1"/>
  <c r="A62" i="19" l="1"/>
  <c r="A54" i="19" l="1"/>
  <c r="A53" i="19"/>
  <c r="A52" i="19"/>
  <c r="A51" i="19"/>
  <c r="A50" i="19"/>
  <c r="A49" i="19"/>
  <c r="A48" i="19"/>
  <c r="A61" i="19" l="1"/>
  <c r="A24" i="21" l="1"/>
  <c r="A23" i="21"/>
  <c r="A58" i="19"/>
  <c r="A57" i="19"/>
  <c r="A6" i="22" l="1"/>
  <c r="A5" i="22"/>
  <c r="A7" i="21" l="1"/>
  <c r="A8" i="21"/>
  <c r="A24" i="22" l="1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2" i="22"/>
  <c r="A1" i="22"/>
  <c r="A27" i="21"/>
  <c r="A26" i="21"/>
  <c r="A22" i="21"/>
  <c r="A20" i="21"/>
  <c r="A19" i="21"/>
  <c r="A18" i="21"/>
  <c r="A17" i="21"/>
  <c r="A16" i="21"/>
  <c r="A13" i="21"/>
  <c r="A12" i="21"/>
  <c r="A11" i="21"/>
  <c r="A10" i="21"/>
  <c r="A9" i="21"/>
  <c r="A4" i="21"/>
  <c r="A2" i="21"/>
  <c r="A1" i="21"/>
  <c r="A60" i="19"/>
  <c r="A56" i="19"/>
  <c r="A47" i="19"/>
  <c r="A46" i="19"/>
  <c r="A45" i="19"/>
  <c r="A44" i="19"/>
  <c r="A43" i="19"/>
  <c r="A42" i="19"/>
  <c r="A40" i="19"/>
  <c r="A39" i="19"/>
  <c r="A38" i="19"/>
  <c r="A37" i="19"/>
  <c r="A36" i="19"/>
  <c r="A34" i="19"/>
  <c r="A33" i="19"/>
  <c r="A32" i="19"/>
  <c r="A31" i="19"/>
  <c r="A29" i="19"/>
  <c r="A28" i="19"/>
  <c r="A27" i="19"/>
  <c r="A26" i="19"/>
  <c r="A25" i="19"/>
  <c r="A23" i="19"/>
  <c r="A22" i="19"/>
  <c r="A20" i="19"/>
  <c r="A19" i="19"/>
  <c r="A18" i="19"/>
  <c r="A17" i="19"/>
  <c r="A15" i="19"/>
  <c r="A14" i="19"/>
  <c r="A13" i="19"/>
  <c r="A12" i="19"/>
  <c r="A11" i="19"/>
  <c r="A10" i="19"/>
  <c r="A9" i="19"/>
  <c r="A8" i="19"/>
  <c r="A7" i="19"/>
  <c r="A4" i="19"/>
  <c r="A3" i="19"/>
  <c r="A2" i="19"/>
  <c r="A1" i="19"/>
  <c r="C5" i="1"/>
  <c r="C4" i="1"/>
  <c r="C3" i="1"/>
  <c r="C1" i="1"/>
</calcChain>
</file>

<file path=xl/sharedStrings.xml><?xml version="1.0" encoding="utf-8"?>
<sst xmlns="http://schemas.openxmlformats.org/spreadsheetml/2006/main" count="284" uniqueCount="75">
  <si>
    <t>укр</t>
  </si>
  <si>
    <t>eng</t>
  </si>
  <si>
    <t>Примітка:</t>
  </si>
  <si>
    <t>Note.</t>
  </si>
  <si>
    <t>II</t>
  </si>
  <si>
    <t>ІV</t>
  </si>
  <si>
    <t xml:space="preserve">І  </t>
  </si>
  <si>
    <t xml:space="preserve">ІІ  </t>
  </si>
  <si>
    <t xml:space="preserve">ІІІ  </t>
  </si>
  <si>
    <t xml:space="preserve">ІV  </t>
  </si>
  <si>
    <t xml:space="preserve">Показники </t>
  </si>
  <si>
    <t>Items</t>
  </si>
  <si>
    <t xml:space="preserve"> Сектор державного управління</t>
  </si>
  <si>
    <t xml:space="preserve">  Короткостроковий борг за первинним терміном погашення</t>
  </si>
  <si>
    <t xml:space="preserve">    Боргові цінні папери</t>
  </si>
  <si>
    <t xml:space="preserve">    Кредити</t>
  </si>
  <si>
    <t xml:space="preserve">  Довгострокові зобов'язання, що підлягають погашенню протягом року</t>
  </si>
  <si>
    <t xml:space="preserve"> Центральний банк</t>
  </si>
  <si>
    <t xml:space="preserve">    Валюта і депозити</t>
  </si>
  <si>
    <t xml:space="preserve"> Інші депозитні корпорації</t>
  </si>
  <si>
    <t xml:space="preserve"> Інші сектори</t>
  </si>
  <si>
    <t xml:space="preserve">    Торгові кредити та аванси</t>
  </si>
  <si>
    <t xml:space="preserve"> Прямі інвестиції: міжфірмовий борг</t>
  </si>
  <si>
    <t xml:space="preserve">в тому числі </t>
  </si>
  <si>
    <t xml:space="preserve"> Довгострокові зобов'язання, що підлягають погашенню протягом року</t>
  </si>
  <si>
    <t>General Government</t>
  </si>
  <si>
    <t>Short-term debt on an original maturity basis</t>
  </si>
  <si>
    <t xml:space="preserve">   Debt securities</t>
  </si>
  <si>
    <t>Loans</t>
  </si>
  <si>
    <t>Long-term debt obligations due for payment within one year or less</t>
  </si>
  <si>
    <t>Central Bank</t>
  </si>
  <si>
    <t xml:space="preserve">Currency and deposits </t>
  </si>
  <si>
    <t>Deposit-Taking Corporations, except the Central Bank</t>
  </si>
  <si>
    <t>Other Sectors</t>
  </si>
  <si>
    <t xml:space="preserve">   Trade credit and advances</t>
  </si>
  <si>
    <t>Direct investment: Intercompany lending</t>
  </si>
  <si>
    <t xml:space="preserve">   including</t>
  </si>
  <si>
    <t xml:space="preserve">        trade credits</t>
  </si>
  <si>
    <t>Короткостоковий борг за первинним терміном погашення</t>
  </si>
  <si>
    <t>Довгострокові зобов'язання, що підлягають погашенню протягом року</t>
  </si>
  <si>
    <t xml:space="preserve">    Кредити (з врахуванням кредитів прямого інвестора)</t>
  </si>
  <si>
    <t>Debt securities</t>
  </si>
  <si>
    <t>Trade credit and advances</t>
  </si>
  <si>
    <t xml:space="preserve">Loans incl. intercompany lending </t>
  </si>
  <si>
    <t>Основна сумма боргу</t>
  </si>
  <si>
    <t>Відсоткові платежі</t>
  </si>
  <si>
    <t>Principal</t>
  </si>
  <si>
    <t>Interest</t>
  </si>
  <si>
    <t xml:space="preserve">  Центральний банк</t>
  </si>
  <si>
    <t xml:space="preserve">  Сектор державного управління</t>
  </si>
  <si>
    <t xml:space="preserve">  Інші депозитні корпорації окрім централього банку</t>
  </si>
  <si>
    <t xml:space="preserve">  Інші сектори</t>
  </si>
  <si>
    <t xml:space="preserve">  Міжфірмовий борг</t>
  </si>
  <si>
    <t xml:space="preserve">  Всього</t>
  </si>
  <si>
    <t xml:space="preserve">  Total</t>
  </si>
  <si>
    <t xml:space="preserve">  Direct Investment: Intercompany Lending</t>
  </si>
  <si>
    <t xml:space="preserve">  Other Sectors</t>
  </si>
  <si>
    <t xml:space="preserve">  Deposit-Taking Corporations, except the Central Bank</t>
  </si>
  <si>
    <t xml:space="preserve">  Central Bank</t>
  </si>
  <si>
    <t xml:space="preserve">  General Government</t>
  </si>
  <si>
    <t>Найменування</t>
  </si>
  <si>
    <t>1 Дані з 2014 року наведені без урахування тимчасово окупованої території  АР Крим  та  м.Севастополь.</t>
  </si>
  <si>
    <t xml:space="preserve">1 Excluding the data on the temporarily occupied territory of the AR Crimea and the city of Sevastopol starting 2014. </t>
  </si>
  <si>
    <t xml:space="preserve"> Короткостоковий борг за залишковим терміном погашення</t>
  </si>
  <si>
    <t>Total Short-Term External Debt (remaining maturity basis)</t>
  </si>
  <si>
    <t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t>
  </si>
  <si>
    <t>Короткостоковий борг за залишковим терміном погашення</t>
  </si>
  <si>
    <t>Боргові зобов'язання підприємств прямого інвестування перед прямими інвесторами</t>
  </si>
  <si>
    <t>Debt liabilities of direct investment enterprises to direct investors</t>
  </si>
  <si>
    <t>Боргові зобов'язання між сестринськими підприємствами</t>
  </si>
  <si>
    <t>Debt liabilities between fellow enterprises</t>
  </si>
  <si>
    <t xml:space="preserve"> Боргові зобов'язання між сестринськими підприємствами</t>
  </si>
  <si>
    <t>2 Data on items “Other sectors, short-term loans”, "Other sectors, long-term loans” and “Direct investment: intercompany lending” for 2015 – Q2 2021 were revised due to incorporation of loans between fellow enterprises.</t>
  </si>
  <si>
    <t>Other debt liabilities</t>
  </si>
  <si>
    <t>Інші боргові зобов'язання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</si>
</sst>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#,##0_);[Red]\(&quot;$&quot;#,##0\)"/>
    <numFmt numFmtId="165" formatCode="_(* #,##0.00_);_(* \(#,##0.00\);_(* &quot;-&quot;??_);_(@_)"/>
    <numFmt numFmtId="166" formatCode="_-* #,##0.00_₴_-;\-* #,##0.00_₴_-;_-* &quot;-&quot;??_₴_-;_-@_-"/>
    <numFmt numFmtId="167" formatCode="_-* #,##0_р_._-;\-* #,##0_р_._-;_-* &quot;-&quot;_р_._-;_-@_-"/>
    <numFmt numFmtId="168" formatCode="_-* #,##0.00_р_._-;\-* #,##0.00_р_._-;_-* &quot;-&quot;??_р_._-;_-@_-"/>
    <numFmt numFmtId="169" formatCode="\M\o\n\t\h\ \D.\y\y\y\y"/>
    <numFmt numFmtId="170" formatCode="_-* #,##0.00\ _г_р_н_._-;\-* #,##0.00\ _г_р_н_._-;_-* &quot;-&quot;??\ _г_р_н_._-;_-@_-"/>
    <numFmt numFmtId="171" formatCode="0.0"/>
    <numFmt numFmtId="172" formatCode="_-* #,##0\ _г_р_н_._-;\-* #,##0\ _г_р_н_._-;_-* &quot;-&quot;\ _г_р_н_._-;_-@_-"/>
  </numFmts>
  <fonts count="88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i/>
      <u/>
      <sz val="9"/>
      <color indexed="12"/>
      <name val="Arial"/>
      <family val="2"/>
      <charset val="204"/>
    </font>
    <font>
      <sz val="11"/>
      <color theme="0"/>
      <name val="Arial"/>
      <family val="2"/>
      <charset val="204"/>
    </font>
    <font>
      <sz val="9"/>
      <color indexed="12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u/>
      <sz val="10"/>
      <color theme="10"/>
      <name val="Arial Cyr"/>
      <charset val="204"/>
    </font>
    <font>
      <sz val="9"/>
      <color theme="0" tint="-0.499984740745262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7" fillId="0" borderId="0">
      <alignment horizontal="centerContinuous" vertical="top" wrapText="1"/>
    </xf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1" fontId="14" fillId="2" borderId="1">
      <alignment horizontal="right" vertical="center"/>
    </xf>
    <xf numFmtId="0" fontId="14" fillId="23" borderId="1">
      <alignment horizontal="center" vertical="center"/>
    </xf>
    <xf numFmtId="1" fontId="14" fillId="2" borderId="1">
      <alignment horizontal="right" vertical="center"/>
    </xf>
    <xf numFmtId="0" fontId="6" fillId="2" borderId="0"/>
    <xf numFmtId="0" fontId="15" fillId="24" borderId="1">
      <alignment horizontal="left" vertical="center"/>
    </xf>
    <xf numFmtId="0" fontId="15" fillId="24" borderId="1">
      <alignment horizontal="left" vertical="center"/>
    </xf>
    <xf numFmtId="0" fontId="3" fillId="2" borderId="1">
      <alignment horizontal="left" vertical="center"/>
    </xf>
    <xf numFmtId="3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9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8" borderId="3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5" fillId="26" borderId="9" applyNumberFormat="0" applyFont="0" applyAlignment="0" applyProtection="0"/>
    <xf numFmtId="165" fontId="25" fillId="0" borderId="0" applyFont="0" applyFill="0" applyBorder="0" applyAlignment="0" applyProtection="0"/>
    <xf numFmtId="0" fontId="31" fillId="21" borderId="10" applyNumberFormat="0" applyAlignment="0" applyProtection="0"/>
    <xf numFmtId="0" fontId="32" fillId="27" borderId="0">
      <alignment horizontal="right" vertical="top"/>
    </xf>
    <xf numFmtId="0" fontId="33" fillId="27" borderId="0">
      <alignment horizontal="center" vertical="center"/>
    </xf>
    <xf numFmtId="0" fontId="32" fillId="27" borderId="0">
      <alignment horizontal="left" vertical="top"/>
    </xf>
    <xf numFmtId="0" fontId="32" fillId="27" borderId="0">
      <alignment horizontal="left" vertical="top"/>
    </xf>
    <xf numFmtId="0" fontId="33" fillId="27" borderId="0">
      <alignment horizontal="left" vertical="top"/>
    </xf>
    <xf numFmtId="0" fontId="33" fillId="27" borderId="0">
      <alignment horizontal="right" vertical="top"/>
    </xf>
    <xf numFmtId="0" fontId="33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1">
      <protection locked="0"/>
    </xf>
    <xf numFmtId="0" fontId="36" fillId="0" borderId="0" applyNumberFormat="0" applyFill="0" applyBorder="0" applyAlignment="0" applyProtection="0"/>
    <xf numFmtId="0" fontId="7" fillId="0" borderId="2">
      <alignment horizontal="centerContinuous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7" fillId="0" borderId="0"/>
    <xf numFmtId="0" fontId="8" fillId="0" borderId="0"/>
    <xf numFmtId="0" fontId="6" fillId="0" borderId="0"/>
    <xf numFmtId="0" fontId="8" fillId="0" borderId="0"/>
    <xf numFmtId="0" fontId="37" fillId="0" borderId="0"/>
    <xf numFmtId="0" fontId="37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170" fontId="8" fillId="0" borderId="0" applyFont="0" applyFill="0" applyBorder="0" applyAlignment="0" applyProtection="0"/>
    <xf numFmtId="49" fontId="7" fillId="0" borderId="1">
      <alignment horizontal="center" vertical="center" wrapText="1"/>
    </xf>
    <xf numFmtId="0" fontId="39" fillId="0" borderId="0"/>
    <xf numFmtId="0" fontId="42" fillId="0" borderId="0"/>
    <xf numFmtId="0" fontId="39" fillId="0" borderId="0"/>
    <xf numFmtId="0" fontId="3" fillId="0" borderId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26" fillId="8" borderId="3" applyNumberFormat="0" applyAlignment="0" applyProtection="0"/>
    <xf numFmtId="0" fontId="31" fillId="21" borderId="10" applyNumberFormat="0" applyAlignment="0" applyProtection="0"/>
    <xf numFmtId="0" fontId="12" fillId="21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25" applyNumberFormat="0" applyFill="0" applyAlignment="0" applyProtection="0"/>
    <xf numFmtId="0" fontId="13" fillId="22" borderId="4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8" fillId="26" borderId="9" applyNumberFormat="0" applyFon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8" applyNumberFormat="0" applyFill="0" applyAlignment="0" applyProtection="0"/>
    <xf numFmtId="0" fontId="36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19" fillId="5" borderId="0" applyNumberFormat="0" applyBorder="0" applyAlignment="0" applyProtection="0"/>
    <xf numFmtId="166" fontId="3" fillId="0" borderId="0" applyFont="0" applyFill="0" applyBorder="0" applyAlignment="0" applyProtection="0"/>
    <xf numFmtId="0" fontId="8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52" fillId="0" borderId="25" applyNumberFormat="0" applyFill="0" applyAlignment="0" applyProtection="0"/>
    <xf numFmtId="0" fontId="61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35" fillId="0" borderId="0" applyNumberFormat="0" applyFill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4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168" fontId="3" fillId="0" borderId="0" applyFont="0" applyFill="0" applyBorder="0" applyAlignment="0" applyProtection="0"/>
    <xf numFmtId="0" fontId="6" fillId="0" borderId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0" fillId="0" borderId="0"/>
    <xf numFmtId="0" fontId="83" fillId="0" borderId="0"/>
  </cellStyleXfs>
  <cellXfs count="200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4" fillId="0" borderId="0" xfId="1" applyFont="1" applyFill="1" applyAlignment="1" applyProtection="1"/>
    <xf numFmtId="171" fontId="43" fillId="0" borderId="0" xfId="16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6" fillId="2" borderId="14" xfId="161" applyFont="1" applyFill="1" applyBorder="1" applyAlignment="1">
      <alignment vertical="center" wrapText="1"/>
    </xf>
    <xf numFmtId="0" fontId="46" fillId="2" borderId="14" xfId="161" applyFont="1" applyFill="1" applyBorder="1" applyAlignment="1">
      <alignment horizontal="left" vertical="center" wrapText="1"/>
    </xf>
    <xf numFmtId="0" fontId="47" fillId="0" borderId="0" xfId="0" applyFont="1"/>
    <xf numFmtId="0" fontId="46" fillId="2" borderId="14" xfId="161" applyFont="1" applyFill="1" applyBorder="1" applyAlignment="1">
      <alignment wrapText="1"/>
    </xf>
    <xf numFmtId="0" fontId="46" fillId="2" borderId="14" xfId="161" applyFont="1" applyFill="1" applyBorder="1" applyAlignment="1">
      <alignment horizontal="left" vertical="center" wrapText="1" indent="1"/>
    </xf>
    <xf numFmtId="0" fontId="46" fillId="2" borderId="14" xfId="161" applyFont="1" applyFill="1" applyBorder="1" applyAlignment="1">
      <alignment horizontal="left" wrapText="1" indent="1"/>
    </xf>
    <xf numFmtId="0" fontId="46" fillId="2" borderId="12" xfId="161" applyFont="1" applyFill="1" applyBorder="1" applyAlignment="1">
      <alignment horizontal="left" vertical="center" wrapText="1"/>
    </xf>
    <xf numFmtId="0" fontId="43" fillId="0" borderId="0" xfId="161" applyFont="1" applyFill="1" applyBorder="1" applyAlignment="1">
      <alignment vertical="center" wrapText="1"/>
    </xf>
    <xf numFmtId="0" fontId="46" fillId="2" borderId="0" xfId="161" applyFont="1" applyFill="1" applyBorder="1" applyAlignment="1">
      <alignment vertical="center" wrapText="1"/>
    </xf>
    <xf numFmtId="1" fontId="46" fillId="2" borderId="14" xfId="161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wrapText="1"/>
    </xf>
    <xf numFmtId="1" fontId="46" fillId="0" borderId="14" xfId="161" applyNumberFormat="1" applyFont="1" applyFill="1" applyBorder="1" applyAlignment="1">
      <alignment horizontal="left" vertical="center"/>
    </xf>
    <xf numFmtId="0" fontId="46" fillId="2" borderId="0" xfId="162" applyFont="1" applyFill="1" applyBorder="1" applyAlignment="1">
      <alignment wrapText="1"/>
    </xf>
    <xf numFmtId="0" fontId="46" fillId="0" borderId="0" xfId="163" applyFont="1" applyFill="1" applyBorder="1" applyAlignment="1"/>
    <xf numFmtId="0" fontId="4" fillId="0" borderId="0" xfId="0" applyFont="1" applyBorder="1" applyAlignment="1">
      <alignment wrapText="1"/>
    </xf>
    <xf numFmtId="0" fontId="49" fillId="0" borderId="0" xfId="0" applyFont="1"/>
    <xf numFmtId="0" fontId="50" fillId="0" borderId="0" xfId="0" applyFont="1" applyAlignment="1">
      <alignment wrapText="1"/>
    </xf>
    <xf numFmtId="0" fontId="50" fillId="0" borderId="0" xfId="0" applyFont="1"/>
    <xf numFmtId="0" fontId="51" fillId="0" borderId="0" xfId="1" applyFont="1" applyAlignment="1" applyProtection="1"/>
    <xf numFmtId="3" fontId="4" fillId="0" borderId="0" xfId="0" applyNumberFormat="1" applyFont="1"/>
    <xf numFmtId="0" fontId="2" fillId="0" borderId="0" xfId="0" applyFont="1" applyAlignment="1">
      <alignment wrapText="1"/>
    </xf>
    <xf numFmtId="3" fontId="50" fillId="0" borderId="0" xfId="0" applyNumberFormat="1" applyFont="1"/>
    <xf numFmtId="0" fontId="0" fillId="0" borderId="0" xfId="0" applyFill="1"/>
    <xf numFmtId="0" fontId="30" fillId="0" borderId="0" xfId="61" applyFill="1"/>
    <xf numFmtId="0" fontId="30" fillId="0" borderId="0" xfId="61" applyFont="1" applyFill="1" applyProtection="1"/>
    <xf numFmtId="0" fontId="41" fillId="0" borderId="0" xfId="1" applyFont="1" applyFill="1" applyAlignment="1" applyProtection="1">
      <alignment horizontal="left" wrapText="1"/>
    </xf>
    <xf numFmtId="0" fontId="41" fillId="0" borderId="0" xfId="1" applyFont="1" applyFill="1" applyAlignment="1" applyProtection="1">
      <alignment horizontal="left" wrapText="1"/>
    </xf>
    <xf numFmtId="171" fontId="0" fillId="0" borderId="0" xfId="0" applyNumberFormat="1"/>
    <xf numFmtId="1" fontId="0" fillId="0" borderId="0" xfId="0" applyNumberFormat="1"/>
    <xf numFmtId="3" fontId="4" fillId="0" borderId="0" xfId="0" applyNumberFormat="1" applyFont="1"/>
    <xf numFmtId="1" fontId="68" fillId="0" borderId="20" xfId="0" applyNumberFormat="1" applyFont="1" applyFill="1" applyBorder="1" applyAlignment="1">
      <alignment horizontal="centerContinuous"/>
    </xf>
    <xf numFmtId="0" fontId="69" fillId="0" borderId="20" xfId="0" applyFont="1" applyFill="1" applyBorder="1" applyAlignment="1">
      <alignment horizontal="centerContinuous"/>
    </xf>
    <xf numFmtId="0" fontId="69" fillId="0" borderId="16" xfId="0" applyFont="1" applyFill="1" applyBorder="1" applyAlignment="1">
      <alignment horizontal="centerContinuous"/>
    </xf>
    <xf numFmtId="0" fontId="69" fillId="0" borderId="17" xfId="0" applyFont="1" applyFill="1" applyBorder="1" applyAlignment="1">
      <alignment horizontal="centerContinuous"/>
    </xf>
    <xf numFmtId="1" fontId="68" fillId="0" borderId="12" xfId="0" applyNumberFormat="1" applyFont="1" applyFill="1" applyBorder="1" applyAlignment="1">
      <alignment horizontal="centerContinuous"/>
    </xf>
    <xf numFmtId="49" fontId="69" fillId="0" borderId="16" xfId="161" applyNumberFormat="1" applyFont="1" applyFill="1" applyBorder="1" applyAlignment="1">
      <alignment horizontal="center" vertical="center"/>
    </xf>
    <xf numFmtId="49" fontId="69" fillId="0" borderId="1" xfId="161" applyNumberFormat="1" applyFont="1" applyFill="1" applyBorder="1" applyAlignment="1">
      <alignment horizontal="center" vertical="center"/>
    </xf>
    <xf numFmtId="1" fontId="69" fillId="0" borderId="2" xfId="0" applyNumberFormat="1" applyFont="1" applyFill="1" applyBorder="1" applyAlignment="1">
      <alignment horizontal="center"/>
    </xf>
    <xf numFmtId="1" fontId="69" fillId="0" borderId="13" xfId="0" applyNumberFormat="1" applyFont="1" applyFill="1" applyBorder="1" applyAlignment="1">
      <alignment horizontal="center"/>
    </xf>
    <xf numFmtId="1" fontId="69" fillId="0" borderId="19" xfId="0" applyNumberFormat="1" applyFont="1" applyFill="1" applyBorder="1" applyAlignment="1">
      <alignment horizontal="center"/>
    </xf>
    <xf numFmtId="1" fontId="69" fillId="0" borderId="1" xfId="0" applyNumberFormat="1" applyFont="1" applyFill="1" applyBorder="1" applyAlignment="1">
      <alignment horizontal="center"/>
    </xf>
    <xf numFmtId="3" fontId="69" fillId="0" borderId="0" xfId="161" applyNumberFormat="1" applyFont="1" applyFill="1" applyBorder="1" applyAlignment="1">
      <alignment horizontal="right" vertical="center"/>
    </xf>
    <xf numFmtId="3" fontId="68" fillId="0" borderId="0" xfId="161" applyNumberFormat="1" applyFont="1" applyFill="1" applyBorder="1" applyAlignment="1">
      <alignment horizontal="right" vertical="center"/>
    </xf>
    <xf numFmtId="3" fontId="71" fillId="0" borderId="0" xfId="161" applyNumberFormat="1" applyFont="1" applyFill="1" applyBorder="1" applyAlignment="1">
      <alignment horizontal="right" vertical="center"/>
    </xf>
    <xf numFmtId="3" fontId="68" fillId="28" borderId="0" xfId="161" applyNumberFormat="1" applyFont="1" applyFill="1" applyBorder="1" applyAlignment="1">
      <alignment horizontal="right" vertical="center"/>
    </xf>
    <xf numFmtId="3" fontId="68" fillId="28" borderId="15" xfId="161" applyNumberFormat="1" applyFont="1" applyFill="1" applyBorder="1" applyAlignment="1">
      <alignment horizontal="right" vertical="center"/>
    </xf>
    <xf numFmtId="3" fontId="68" fillId="28" borderId="18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horizontal="right" vertical="center"/>
    </xf>
    <xf numFmtId="3" fontId="68" fillId="28" borderId="18" xfId="0" applyNumberFormat="1" applyFont="1" applyFill="1" applyBorder="1" applyAlignment="1">
      <alignment horizontal="right" vertical="center" indent="1"/>
    </xf>
    <xf numFmtId="0" fontId="68" fillId="0" borderId="0" xfId="1" applyFont="1" applyFill="1" applyAlignment="1" applyProtection="1"/>
    <xf numFmtId="0" fontId="69" fillId="0" borderId="0" xfId="1" applyFont="1" applyFill="1" applyAlignment="1" applyProtection="1">
      <alignment wrapText="1"/>
    </xf>
    <xf numFmtId="0" fontId="69" fillId="0" borderId="14" xfId="161" applyFont="1" applyFill="1" applyBorder="1" applyAlignment="1">
      <alignment horizontal="left" vertical="center" wrapText="1" indent="1"/>
    </xf>
    <xf numFmtId="0" fontId="68" fillId="0" borderId="14" xfId="161" applyFont="1" applyFill="1" applyBorder="1" applyAlignment="1">
      <alignment vertical="center" wrapText="1"/>
    </xf>
    <xf numFmtId="0" fontId="71" fillId="0" borderId="14" xfId="161" applyFont="1" applyFill="1" applyBorder="1" applyAlignment="1">
      <alignment horizontal="left" vertical="center" wrapText="1"/>
    </xf>
    <xf numFmtId="0" fontId="68" fillId="28" borderId="12" xfId="161" applyFont="1" applyFill="1" applyBorder="1" applyAlignment="1">
      <alignment horizontal="left" vertical="center" wrapText="1"/>
    </xf>
    <xf numFmtId="0" fontId="68" fillId="28" borderId="14" xfId="161" applyFont="1" applyFill="1" applyBorder="1" applyAlignment="1">
      <alignment vertical="center" wrapText="1"/>
    </xf>
    <xf numFmtId="1" fontId="69" fillId="2" borderId="16" xfId="0" applyNumberFormat="1" applyFont="1" applyFill="1" applyBorder="1" applyAlignment="1">
      <alignment horizontal="center"/>
    </xf>
    <xf numFmtId="1" fontId="69" fillId="2" borderId="1" xfId="0" applyNumberFormat="1" applyFont="1" applyFill="1" applyBorder="1" applyAlignment="1">
      <alignment horizontal="center"/>
    </xf>
    <xf numFmtId="1" fontId="68" fillId="2" borderId="19" xfId="0" applyNumberFormat="1" applyFont="1" applyFill="1" applyBorder="1" applyAlignment="1">
      <alignment horizontal="centerContinuous"/>
    </xf>
    <xf numFmtId="1" fontId="68" fillId="2" borderId="20" xfId="0" applyNumberFormat="1" applyFont="1" applyFill="1" applyBorder="1" applyAlignment="1">
      <alignment horizontal="centerContinuous"/>
    </xf>
    <xf numFmtId="1" fontId="68" fillId="2" borderId="16" xfId="0" applyNumberFormat="1" applyFont="1" applyFill="1" applyBorder="1" applyAlignment="1">
      <alignment horizontal="centerContinuous"/>
    </xf>
    <xf numFmtId="0" fontId="69" fillId="0" borderId="14" xfId="161" applyFont="1" applyFill="1" applyBorder="1" applyAlignment="1">
      <alignment vertical="center" wrapText="1"/>
    </xf>
    <xf numFmtId="0" fontId="69" fillId="0" borderId="14" xfId="161" applyFont="1" applyFill="1" applyBorder="1" applyAlignment="1">
      <alignment horizontal="left" vertical="center" wrapText="1" indent="2"/>
    </xf>
    <xf numFmtId="0" fontId="69" fillId="0" borderId="14" xfId="163" applyFont="1" applyFill="1" applyBorder="1" applyAlignment="1"/>
    <xf numFmtId="3" fontId="69" fillId="0" borderId="0" xfId="161" applyNumberFormat="1" applyFont="1" applyFill="1" applyBorder="1" applyAlignment="1">
      <alignment horizontal="right"/>
    </xf>
    <xf numFmtId="0" fontId="45" fillId="28" borderId="14" xfId="162" applyFont="1" applyFill="1" applyBorder="1" applyAlignment="1">
      <alignment wrapText="1"/>
    </xf>
    <xf numFmtId="3" fontId="73" fillId="28" borderId="15" xfId="0" applyNumberFormat="1" applyFont="1" applyFill="1" applyBorder="1"/>
    <xf numFmtId="0" fontId="45" fillId="28" borderId="14" xfId="161" applyFont="1" applyFill="1" applyBorder="1" applyAlignment="1">
      <alignment vertical="center" wrapText="1"/>
    </xf>
    <xf numFmtId="0" fontId="45" fillId="28" borderId="12" xfId="161" applyFont="1" applyFill="1" applyBorder="1" applyAlignment="1">
      <alignment horizontal="left" vertical="center" wrapText="1"/>
    </xf>
    <xf numFmtId="3" fontId="70" fillId="0" borderId="0" xfId="0" applyNumberFormat="1" applyFont="1" applyBorder="1"/>
    <xf numFmtId="3" fontId="73" fillId="28" borderId="0" xfId="0" applyNumberFormat="1" applyFont="1" applyFill="1" applyBorder="1"/>
    <xf numFmtId="0" fontId="74" fillId="0" borderId="0" xfId="0" applyFont="1" applyFill="1" applyBorder="1" applyProtection="1"/>
    <xf numFmtId="0" fontId="75" fillId="0" borderId="0" xfId="61" applyFont="1" applyFill="1" applyBorder="1" applyProtection="1"/>
    <xf numFmtId="0" fontId="76" fillId="0" borderId="0" xfId="0" applyFont="1" applyFill="1"/>
    <xf numFmtId="1" fontId="75" fillId="0" borderId="12" xfId="0" applyNumberFormat="1" applyFont="1" applyFill="1" applyBorder="1" applyAlignment="1">
      <alignment horizontal="centerContinuous"/>
    </xf>
    <xf numFmtId="1" fontId="6" fillId="0" borderId="19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49" fontId="6" fillId="0" borderId="1" xfId="161" applyNumberFormat="1" applyFont="1" applyFill="1" applyBorder="1" applyAlignment="1">
      <alignment horizontal="center" vertical="center"/>
    </xf>
    <xf numFmtId="0" fontId="6" fillId="0" borderId="14" xfId="61" applyFont="1" applyFill="1" applyBorder="1" applyAlignment="1" applyProtection="1">
      <alignment horizontal="left" indent="2"/>
    </xf>
    <xf numFmtId="0" fontId="78" fillId="0" borderId="0" xfId="61" applyFont="1" applyFill="1" applyBorder="1" applyAlignment="1" applyProtection="1">
      <alignment horizontal="left" indent="2"/>
    </xf>
    <xf numFmtId="0" fontId="6" fillId="0" borderId="13" xfId="61" applyFont="1" applyFill="1" applyBorder="1" applyAlignment="1" applyProtection="1">
      <alignment horizontal="left" indent="2"/>
    </xf>
    <xf numFmtId="0" fontId="6" fillId="0" borderId="12" xfId="61" applyFont="1" applyFill="1" applyBorder="1" applyAlignment="1" applyProtection="1">
      <alignment horizontal="left" indent="2"/>
    </xf>
    <xf numFmtId="0" fontId="78" fillId="0" borderId="2" xfId="61" applyFont="1" applyFill="1" applyBorder="1" applyAlignment="1" applyProtection="1">
      <alignment horizontal="left" indent="2"/>
    </xf>
    <xf numFmtId="0" fontId="69" fillId="0" borderId="0" xfId="161" applyFont="1" applyFill="1" applyBorder="1" applyAlignment="1">
      <alignment vertical="center"/>
    </xf>
    <xf numFmtId="0" fontId="79" fillId="0" borderId="0" xfId="1" applyFont="1" applyAlignment="1" applyProtection="1"/>
    <xf numFmtId="0" fontId="76" fillId="0" borderId="0" xfId="0" applyFont="1"/>
    <xf numFmtId="0" fontId="80" fillId="0" borderId="0" xfId="1" applyFont="1" applyFill="1" applyAlignment="1" applyProtection="1">
      <alignment wrapText="1"/>
    </xf>
    <xf numFmtId="2" fontId="80" fillId="0" borderId="0" xfId="1" applyNumberFormat="1" applyFont="1" applyFill="1" applyAlignment="1" applyProtection="1">
      <alignment horizontal="left" wrapText="1"/>
    </xf>
    <xf numFmtId="0" fontId="76" fillId="0" borderId="0" xfId="0" applyFont="1" applyAlignment="1">
      <alignment wrapText="1"/>
    </xf>
    <xf numFmtId="0" fontId="81" fillId="0" borderId="0" xfId="1" applyFont="1" applyFill="1" applyAlignment="1" applyProtection="1">
      <alignment wrapText="1"/>
    </xf>
    <xf numFmtId="0" fontId="70" fillId="0" borderId="0" xfId="0" applyFont="1" applyFill="1" applyAlignment="1">
      <alignment wrapText="1"/>
    </xf>
    <xf numFmtId="0" fontId="82" fillId="0" borderId="0" xfId="0" applyFont="1" applyFill="1" applyBorder="1" applyProtection="1"/>
    <xf numFmtId="3" fontId="68" fillId="28" borderId="21" xfId="161" applyNumberFormat="1" applyFont="1" applyFill="1" applyBorder="1" applyAlignment="1">
      <alignment horizontal="right" vertical="center"/>
    </xf>
    <xf numFmtId="3" fontId="69" fillId="0" borderId="22" xfId="161" applyNumberFormat="1" applyFont="1" applyFill="1" applyBorder="1" applyAlignment="1">
      <alignment horizontal="right" vertical="center"/>
    </xf>
    <xf numFmtId="3" fontId="68" fillId="28" borderId="22" xfId="161" applyNumberFormat="1" applyFont="1" applyFill="1" applyBorder="1" applyAlignment="1">
      <alignment horizontal="right" vertical="center"/>
    </xf>
    <xf numFmtId="3" fontId="69" fillId="28" borderId="0" xfId="161" applyNumberFormat="1" applyFont="1" applyFill="1" applyBorder="1" applyAlignment="1">
      <alignment horizontal="right" vertical="center"/>
    </xf>
    <xf numFmtId="3" fontId="71" fillId="0" borderId="22" xfId="161" applyNumberFormat="1" applyFont="1" applyFill="1" applyBorder="1" applyAlignment="1">
      <alignment horizontal="right" vertical="center"/>
    </xf>
    <xf numFmtId="3" fontId="71" fillId="28" borderId="0" xfId="161" applyNumberFormat="1" applyFont="1" applyFill="1" applyBorder="1" applyAlignment="1">
      <alignment horizontal="right" vertical="center"/>
    </xf>
    <xf numFmtId="3" fontId="69" fillId="0" borderId="22" xfId="161" applyNumberFormat="1" applyFont="1" applyFill="1" applyBorder="1" applyAlignment="1">
      <alignment horizontal="right"/>
    </xf>
    <xf numFmtId="3" fontId="70" fillId="0" borderId="22" xfId="0" applyNumberFormat="1" applyFont="1" applyBorder="1"/>
    <xf numFmtId="3" fontId="73" fillId="28" borderId="22" xfId="0" applyNumberFormat="1" applyFont="1" applyFill="1" applyBorder="1"/>
    <xf numFmtId="0" fontId="71" fillId="0" borderId="0" xfId="162" applyFont="1" applyFill="1" applyAlignment="1"/>
    <xf numFmtId="0" fontId="69" fillId="0" borderId="0" xfId="163" applyFont="1" applyFill="1" applyAlignment="1"/>
    <xf numFmtId="3" fontId="73" fillId="30" borderId="0" xfId="0" applyNumberFormat="1" applyFont="1" applyFill="1" applyBorder="1"/>
    <xf numFmtId="3" fontId="73" fillId="0" borderId="0" xfId="0" applyNumberFormat="1" applyFont="1" applyFill="1" applyBorder="1"/>
    <xf numFmtId="0" fontId="73" fillId="30" borderId="14" xfId="0" applyFont="1" applyFill="1" applyBorder="1" applyAlignment="1">
      <alignment wrapText="1"/>
    </xf>
    <xf numFmtId="0" fontId="47" fillId="30" borderId="14" xfId="0" applyFont="1" applyFill="1" applyBorder="1" applyAlignment="1">
      <alignment wrapText="1"/>
    </xf>
    <xf numFmtId="3" fontId="73" fillId="30" borderId="22" xfId="0" applyNumberFormat="1" applyFont="1" applyFill="1" applyBorder="1"/>
    <xf numFmtId="0" fontId="47" fillId="0" borderId="14" xfId="0" applyFont="1" applyFill="1" applyBorder="1" applyAlignment="1">
      <alignment wrapText="1"/>
    </xf>
    <xf numFmtId="3" fontId="73" fillId="0" borderId="22" xfId="0" applyNumberFormat="1" applyFont="1" applyFill="1" applyBorder="1"/>
    <xf numFmtId="0" fontId="47" fillId="0" borderId="13" xfId="0" applyFont="1" applyFill="1" applyBorder="1" applyAlignment="1">
      <alignment wrapText="1"/>
    </xf>
    <xf numFmtId="3" fontId="73" fillId="30" borderId="15" xfId="0" applyNumberFormat="1" applyFont="1" applyFill="1" applyBorder="1"/>
    <xf numFmtId="3" fontId="73" fillId="0" borderId="15" xfId="0" applyNumberFormat="1" applyFont="1" applyFill="1" applyBorder="1"/>
    <xf numFmtId="3" fontId="69" fillId="0" borderId="2" xfId="161" applyNumberFormat="1" applyFont="1" applyFill="1" applyBorder="1" applyAlignment="1">
      <alignment horizontal="right" vertical="center"/>
    </xf>
    <xf numFmtId="3" fontId="69" fillId="0" borderId="24" xfId="161" applyNumberFormat="1" applyFont="1" applyFill="1" applyBorder="1" applyAlignment="1">
      <alignment horizontal="right" vertical="center"/>
    </xf>
    <xf numFmtId="3" fontId="72" fillId="0" borderId="22" xfId="161" applyNumberFormat="1" applyFont="1" applyFill="1" applyBorder="1" applyAlignment="1">
      <alignment horizontal="right" vertical="center"/>
    </xf>
    <xf numFmtId="0" fontId="48" fillId="30" borderId="2" xfId="161" applyFont="1" applyFill="1" applyBorder="1" applyAlignment="1">
      <alignment vertical="center" wrapText="1"/>
    </xf>
    <xf numFmtId="3" fontId="72" fillId="30" borderId="15" xfId="161" applyNumberFormat="1" applyFont="1" applyFill="1" applyBorder="1" applyAlignment="1">
      <alignment horizontal="right" vertical="center"/>
    </xf>
    <xf numFmtId="0" fontId="48" fillId="30" borderId="14" xfId="161" applyFont="1" applyFill="1" applyBorder="1" applyAlignment="1">
      <alignment vertical="center" wrapText="1"/>
    </xf>
    <xf numFmtId="0" fontId="68" fillId="30" borderId="14" xfId="161" applyFont="1" applyFill="1" applyBorder="1" applyAlignment="1">
      <alignment vertical="center" wrapText="1"/>
    </xf>
    <xf numFmtId="3" fontId="72" fillId="0" borderId="0" xfId="161" applyNumberFormat="1" applyFont="1" applyFill="1" applyBorder="1" applyAlignment="1">
      <alignment horizontal="right" vertical="center"/>
    </xf>
    <xf numFmtId="3" fontId="72" fillId="30" borderId="0" xfId="161" applyNumberFormat="1" applyFont="1" applyFill="1" applyBorder="1" applyAlignment="1">
      <alignment horizontal="right" vertical="center"/>
    </xf>
    <xf numFmtId="0" fontId="48" fillId="30" borderId="0" xfId="161" applyFont="1" applyFill="1" applyBorder="1" applyAlignment="1">
      <alignment vertical="center" wrapText="1"/>
    </xf>
    <xf numFmtId="3" fontId="70" fillId="0" borderId="23" xfId="0" applyNumberFormat="1" applyFont="1" applyFill="1" applyBorder="1"/>
    <xf numFmtId="3" fontId="70" fillId="0" borderId="2" xfId="0" applyNumberFormat="1" applyFont="1" applyFill="1" applyBorder="1"/>
    <xf numFmtId="3" fontId="70" fillId="0" borderId="24" xfId="0" applyNumberFormat="1" applyFont="1" applyFill="1" applyBorder="1"/>
    <xf numFmtId="0" fontId="69" fillId="0" borderId="14" xfId="164" applyFont="1" applyFill="1" applyBorder="1" applyAlignment="1">
      <alignment horizontal="left" vertical="center"/>
    </xf>
    <xf numFmtId="0" fontId="69" fillId="0" borderId="13" xfId="164" applyFont="1" applyFill="1" applyBorder="1" applyAlignment="1">
      <alignment horizontal="left" vertical="center" wrapText="1"/>
    </xf>
    <xf numFmtId="0" fontId="1" fillId="0" borderId="0" xfId="1" applyFill="1" applyAlignment="1" applyProtection="1"/>
    <xf numFmtId="3" fontId="72" fillId="0" borderId="15" xfId="161" applyNumberFormat="1" applyFont="1" applyFill="1" applyBorder="1" applyAlignment="1">
      <alignment horizontal="right" vertical="center"/>
    </xf>
    <xf numFmtId="3" fontId="69" fillId="0" borderId="23" xfId="161" applyNumberFormat="1" applyFont="1" applyFill="1" applyBorder="1" applyAlignment="1">
      <alignment horizontal="right" vertical="center"/>
    </xf>
    <xf numFmtId="3" fontId="69" fillId="0" borderId="22" xfId="61" applyNumberFormat="1" applyFont="1" applyFill="1" applyBorder="1" applyAlignment="1" applyProtection="1">
      <alignment horizontal="right"/>
      <protection locked="0"/>
    </xf>
    <xf numFmtId="3" fontId="69" fillId="0" borderId="0" xfId="61" applyNumberFormat="1" applyFont="1" applyFill="1" applyBorder="1" applyAlignment="1" applyProtection="1">
      <alignment horizontal="right"/>
      <protection locked="0"/>
    </xf>
    <xf numFmtId="3" fontId="69" fillId="0" borderId="15" xfId="61" applyNumberFormat="1" applyFont="1" applyFill="1" applyBorder="1" applyAlignment="1" applyProtection="1">
      <alignment horizontal="right"/>
      <protection locked="0"/>
    </xf>
    <xf numFmtId="3" fontId="69" fillId="0" borderId="24" xfId="61" applyNumberFormat="1" applyFont="1" applyFill="1" applyBorder="1" applyAlignment="1" applyProtection="1">
      <alignment horizontal="right"/>
      <protection locked="0"/>
    </xf>
    <xf numFmtId="3" fontId="69" fillId="0" borderId="2" xfId="61" applyNumberFormat="1" applyFont="1" applyFill="1" applyBorder="1" applyAlignment="1" applyProtection="1">
      <alignment horizontal="right"/>
      <protection locked="0"/>
    </xf>
    <xf numFmtId="3" fontId="69" fillId="0" borderId="23" xfId="61" applyNumberFormat="1" applyFont="1" applyFill="1" applyBorder="1" applyAlignment="1" applyProtection="1">
      <alignment horizontal="right"/>
      <protection locked="0"/>
    </xf>
    <xf numFmtId="3" fontId="69" fillId="0" borderId="21" xfId="0" applyNumberFormat="1" applyFont="1" applyFill="1" applyBorder="1" applyAlignment="1" applyProtection="1">
      <alignment horizontal="right"/>
    </xf>
    <xf numFmtId="3" fontId="69" fillId="0" borderId="18" xfId="0" applyNumberFormat="1" applyFont="1" applyFill="1" applyBorder="1" applyAlignment="1" applyProtection="1">
      <alignment horizontal="right"/>
    </xf>
    <xf numFmtId="3" fontId="69" fillId="0" borderId="17" xfId="0" applyNumberFormat="1" applyFont="1" applyFill="1" applyBorder="1" applyAlignment="1" applyProtection="1">
      <alignment horizontal="right"/>
    </xf>
    <xf numFmtId="3" fontId="69" fillId="0" borderId="24" xfId="0" applyNumberFormat="1" applyFont="1" applyFill="1" applyBorder="1" applyAlignment="1" applyProtection="1">
      <alignment horizontal="right"/>
    </xf>
    <xf numFmtId="3" fontId="69" fillId="0" borderId="2" xfId="0" applyNumberFormat="1" applyFont="1" applyFill="1" applyBorder="1" applyAlignment="1" applyProtection="1">
      <alignment horizontal="right"/>
    </xf>
    <xf numFmtId="3" fontId="69" fillId="0" borderId="23" xfId="0" applyNumberFormat="1" applyFont="1" applyFill="1" applyBorder="1" applyAlignment="1" applyProtection="1">
      <alignment horizontal="right"/>
    </xf>
    <xf numFmtId="0" fontId="75" fillId="28" borderId="12" xfId="61" applyFont="1" applyFill="1" applyBorder="1" applyAlignment="1" applyProtection="1">
      <alignment horizontal="left" vertical="center" wrapText="1"/>
    </xf>
    <xf numFmtId="0" fontId="77" fillId="28" borderId="0" xfId="61" applyFont="1" applyFill="1" applyBorder="1" applyAlignment="1" applyProtection="1">
      <alignment horizontal="left" vertical="center" wrapText="1"/>
    </xf>
    <xf numFmtId="3" fontId="68" fillId="28" borderId="21" xfId="61" applyNumberFormat="1" applyFont="1" applyFill="1" applyBorder="1" applyAlignment="1" applyProtection="1">
      <alignment horizontal="right" vertical="center"/>
    </xf>
    <xf numFmtId="3" fontId="68" fillId="28" borderId="18" xfId="61" applyNumberFormat="1" applyFont="1" applyFill="1" applyBorder="1" applyAlignment="1" applyProtection="1">
      <alignment horizontal="right" vertical="center"/>
    </xf>
    <xf numFmtId="3" fontId="68" fillId="28" borderId="17" xfId="61" applyNumberFormat="1" applyFont="1" applyFill="1" applyBorder="1" applyAlignment="1" applyProtection="1">
      <alignment horizontal="right" vertical="center"/>
    </xf>
    <xf numFmtId="0" fontId="75" fillId="28" borderId="14" xfId="61" applyFont="1" applyFill="1" applyBorder="1" applyAlignment="1" applyProtection="1">
      <alignment horizontal="left" vertical="center" wrapText="1"/>
    </xf>
    <xf numFmtId="3" fontId="68" fillId="28" borderId="22" xfId="61" applyNumberFormat="1" applyFont="1" applyFill="1" applyBorder="1" applyAlignment="1" applyProtection="1">
      <alignment horizontal="right" vertical="center"/>
    </xf>
    <xf numFmtId="3" fontId="68" fillId="28" borderId="0" xfId="61" applyNumberFormat="1" applyFont="1" applyFill="1" applyBorder="1" applyAlignment="1" applyProtection="1">
      <alignment horizontal="right" vertical="center"/>
    </xf>
    <xf numFmtId="3" fontId="68" fillId="28" borderId="15" xfId="61" applyNumberFormat="1" applyFont="1" applyFill="1" applyBorder="1" applyAlignment="1" applyProtection="1">
      <alignment horizontal="right" vertical="center"/>
    </xf>
    <xf numFmtId="0" fontId="75" fillId="29" borderId="1" xfId="61" applyFont="1" applyFill="1" applyBorder="1" applyAlignment="1">
      <alignment horizontal="left" vertical="center"/>
    </xf>
    <xf numFmtId="0" fontId="77" fillId="29" borderId="20" xfId="61" applyFont="1" applyFill="1" applyBorder="1" applyAlignment="1">
      <alignment horizontal="left" vertical="center"/>
    </xf>
    <xf numFmtId="3" fontId="68" fillId="29" borderId="19" xfId="0" quotePrefix="1" applyNumberFormat="1" applyFont="1" applyFill="1" applyBorder="1" applyAlignment="1" applyProtection="1">
      <alignment horizontal="right" vertical="center"/>
    </xf>
    <xf numFmtId="3" fontId="68" fillId="29" borderId="20" xfId="0" quotePrefix="1" applyNumberFormat="1" applyFont="1" applyFill="1" applyBorder="1" applyAlignment="1" applyProtection="1">
      <alignment horizontal="right" vertical="center"/>
    </xf>
    <xf numFmtId="3" fontId="68" fillId="29" borderId="16" xfId="0" quotePrefix="1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3" fontId="69" fillId="28" borderId="15" xfId="161" applyNumberFormat="1" applyFont="1" applyFill="1" applyBorder="1" applyAlignment="1">
      <alignment horizontal="right" vertical="center"/>
    </xf>
    <xf numFmtId="3" fontId="71" fillId="28" borderId="15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vertical="center"/>
    </xf>
    <xf numFmtId="3" fontId="69" fillId="28" borderId="15" xfId="805" applyNumberFormat="1" applyFont="1" applyFill="1" applyBorder="1" applyAlignment="1">
      <alignment vertical="center"/>
    </xf>
    <xf numFmtId="3" fontId="69" fillId="28" borderId="15" xfId="161" applyNumberFormat="1" applyFont="1" applyFill="1" applyBorder="1" applyAlignment="1">
      <alignment horizontal="right"/>
    </xf>
    <xf numFmtId="3" fontId="70" fillId="28" borderId="15" xfId="0" applyNumberFormat="1" applyFont="1" applyFill="1" applyBorder="1"/>
    <xf numFmtId="0" fontId="87" fillId="0" borderId="14" xfId="162" applyFont="1" applyFill="1" applyBorder="1" applyAlignment="1">
      <alignment wrapText="1"/>
    </xf>
    <xf numFmtId="0" fontId="46" fillId="0" borderId="14" xfId="163" applyFont="1" applyFill="1" applyBorder="1" applyAlignment="1">
      <alignment wrapText="1"/>
    </xf>
    <xf numFmtId="0" fontId="46" fillId="0" borderId="14" xfId="163" applyFont="1" applyFill="1" applyBorder="1" applyAlignment="1">
      <alignment horizontal="left" wrapText="1" indent="1"/>
    </xf>
    <xf numFmtId="0" fontId="87" fillId="0" borderId="14" xfId="163" applyFont="1" applyFill="1" applyBorder="1" applyAlignment="1"/>
    <xf numFmtId="0" fontId="87" fillId="2" borderId="14" xfId="161" applyFont="1" applyFill="1" applyBorder="1" applyAlignment="1">
      <alignment vertical="center" wrapText="1"/>
    </xf>
    <xf numFmtId="0" fontId="87" fillId="0" borderId="14" xfId="163" applyFont="1" applyFill="1" applyBorder="1" applyAlignment="1">
      <alignment wrapText="1"/>
    </xf>
    <xf numFmtId="1" fontId="69" fillId="0" borderId="16" xfId="0" applyNumberFormat="1" applyFont="1" applyFill="1" applyBorder="1" applyAlignment="1">
      <alignment horizontal="center"/>
    </xf>
    <xf numFmtId="0" fontId="71" fillId="0" borderId="0" xfId="0" applyFont="1"/>
    <xf numFmtId="49" fontId="6" fillId="0" borderId="16" xfId="161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/>
    </xf>
    <xf numFmtId="1" fontId="68" fillId="2" borderId="1" xfId="0" applyNumberFormat="1" applyFont="1" applyFill="1" applyBorder="1" applyAlignment="1">
      <alignment horizontal="centerContinuous"/>
    </xf>
    <xf numFmtId="49" fontId="69" fillId="0" borderId="19" xfId="161" applyNumberFormat="1" applyFont="1" applyFill="1" applyBorder="1" applyAlignment="1">
      <alignment horizontal="center" vertical="center"/>
    </xf>
    <xf numFmtId="3" fontId="68" fillId="0" borderId="22" xfId="161" applyNumberFormat="1" applyFont="1" applyFill="1" applyBorder="1" applyAlignment="1">
      <alignment horizontal="right" vertical="center"/>
    </xf>
    <xf numFmtId="3" fontId="72" fillId="30" borderId="22" xfId="161" applyNumberFormat="1" applyFont="1" applyFill="1" applyBorder="1" applyAlignment="1">
      <alignment horizontal="right" vertical="center"/>
    </xf>
    <xf numFmtId="0" fontId="46" fillId="2" borderId="21" xfId="161" applyFont="1" applyFill="1" applyBorder="1" applyAlignment="1">
      <alignment horizontal="left" vertical="center" wrapText="1"/>
    </xf>
    <xf numFmtId="0" fontId="46" fillId="2" borderId="22" xfId="161" applyFont="1" applyFill="1" applyBorder="1" applyAlignment="1">
      <alignment vertical="center" wrapText="1"/>
    </xf>
    <xf numFmtId="0" fontId="46" fillId="2" borderId="22" xfId="161" applyFont="1" applyFill="1" applyBorder="1" applyAlignment="1">
      <alignment horizontal="left" vertical="center" wrapText="1"/>
    </xf>
    <xf numFmtId="0" fontId="48" fillId="30" borderId="22" xfId="161" applyFont="1" applyFill="1" applyBorder="1" applyAlignment="1">
      <alignment vertical="center" wrapText="1"/>
    </xf>
    <xf numFmtId="0" fontId="81" fillId="0" borderId="0" xfId="1" applyFont="1" applyFill="1" applyAlignment="1" applyProtection="1">
      <alignment vertical="top" wrapText="1"/>
    </xf>
    <xf numFmtId="3" fontId="70" fillId="0" borderId="24" xfId="0" applyNumberFormat="1" applyFont="1" applyFill="1" applyBorder="1" applyAlignment="1"/>
    <xf numFmtId="3" fontId="70" fillId="0" borderId="2" xfId="0" applyNumberFormat="1" applyFont="1" applyFill="1" applyBorder="1" applyAlignment="1"/>
    <xf numFmtId="3" fontId="70" fillId="0" borderId="23" xfId="0" applyNumberFormat="1" applyFont="1" applyFill="1" applyBorder="1" applyAlignment="1"/>
    <xf numFmtId="0" fontId="45" fillId="2" borderId="12" xfId="160" applyFont="1" applyFill="1" applyBorder="1" applyAlignment="1">
      <alignment horizontal="center" vertical="center" wrapText="1"/>
    </xf>
    <xf numFmtId="0" fontId="46" fillId="2" borderId="13" xfId="160" applyFont="1" applyFill="1" applyBorder="1" applyAlignment="1">
      <alignment horizontal="center" vertical="center" wrapText="1"/>
    </xf>
    <xf numFmtId="0" fontId="69" fillId="0" borderId="0" xfId="1" applyFont="1" applyFill="1" applyAlignment="1" applyProtection="1">
      <alignment horizontal="left" wrapText="1"/>
    </xf>
    <xf numFmtId="0" fontId="40" fillId="0" borderId="12" xfId="160" applyFont="1" applyFill="1" applyBorder="1" applyAlignment="1">
      <alignment horizontal="center" vertical="center"/>
    </xf>
    <xf numFmtId="0" fontId="41" fillId="0" borderId="13" xfId="160" applyFont="1" applyFill="1" applyBorder="1" applyAlignment="1">
      <alignment horizontal="center" vertical="center"/>
    </xf>
    <xf numFmtId="0" fontId="40" fillId="0" borderId="13" xfId="160" applyFont="1" applyFill="1" applyBorder="1" applyAlignment="1">
      <alignment horizontal="center" vertical="center"/>
    </xf>
    <xf numFmtId="0" fontId="46" fillId="2" borderId="24" xfId="160" applyFont="1" applyFill="1" applyBorder="1" applyAlignment="1">
      <alignment horizontal="center" vertical="center" wrapText="1"/>
    </xf>
    <xf numFmtId="0" fontId="68" fillId="0" borderId="0" xfId="61" applyFont="1" applyFill="1" applyAlignment="1" applyProtection="1">
      <alignment horizontal="left" wrapText="1"/>
    </xf>
  </cellXfs>
  <cellStyles count="815">
    <cellStyle name="100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294"/>
    <cellStyle name="20% - Акцент1 11" xfId="293"/>
    <cellStyle name="20% - Акцент1 12" xfId="301"/>
    <cellStyle name="20% - Акцент1 13" xfId="289"/>
    <cellStyle name="20% - Акцент1 2" xfId="288"/>
    <cellStyle name="20% - Акцент1 2 2" xfId="287"/>
    <cellStyle name="20% - Акцент1 2 3" xfId="286"/>
    <cellStyle name="20% - Акцент1 2_Borg_01_11_2012" xfId="285"/>
    <cellStyle name="20% - Акцент1 3" xfId="284"/>
    <cellStyle name="20% - Акцент1 4" xfId="283"/>
    <cellStyle name="20% - Акцент1 5" xfId="282"/>
    <cellStyle name="20% - Акцент1 6" xfId="281"/>
    <cellStyle name="20% - Акцент1 7" xfId="280"/>
    <cellStyle name="20% - Акцент1 8" xfId="279"/>
    <cellStyle name="20% - Акцент1 9" xfId="278"/>
    <cellStyle name="20% - Акцент2 10" xfId="277"/>
    <cellStyle name="20% - Акцент2 11" xfId="276"/>
    <cellStyle name="20% - Акцент2 12" xfId="275"/>
    <cellStyle name="20% - Акцент2 13" xfId="274"/>
    <cellStyle name="20% - Акцент2 2" xfId="273"/>
    <cellStyle name="20% - Акцент2 2 2" xfId="272"/>
    <cellStyle name="20% - Акцент2 2 3" xfId="271"/>
    <cellStyle name="20% - Акцент2 2_Borg_01_11_2012" xfId="270"/>
    <cellStyle name="20% - Акцент2 3" xfId="269"/>
    <cellStyle name="20% - Акцент2 4" xfId="268"/>
    <cellStyle name="20% - Акцент2 5" xfId="267"/>
    <cellStyle name="20% - Акцент2 6" xfId="266"/>
    <cellStyle name="20% - Акцент2 7" xfId="265"/>
    <cellStyle name="20% - Акцент2 8" xfId="264"/>
    <cellStyle name="20% - Акцент2 9" xfId="263"/>
    <cellStyle name="20% - Акцент3 10" xfId="262"/>
    <cellStyle name="20% - Акцент3 11" xfId="261"/>
    <cellStyle name="20% - Акцент3 12" xfId="260"/>
    <cellStyle name="20% - Акцент3 13" xfId="259"/>
    <cellStyle name="20% - Акцент3 2" xfId="258"/>
    <cellStyle name="20% - Акцент3 2 2" xfId="257"/>
    <cellStyle name="20% - Акцент3 2 3" xfId="256"/>
    <cellStyle name="20% - Акцент3 2_Borg_01_11_2012" xfId="255"/>
    <cellStyle name="20% - Акцент3 3" xfId="254"/>
    <cellStyle name="20% - Акцент3 4" xfId="253"/>
    <cellStyle name="20% - Акцент3 5" xfId="252"/>
    <cellStyle name="20% - Акцент3 6" xfId="251"/>
    <cellStyle name="20% - Акцент3 7" xfId="250"/>
    <cellStyle name="20% - Акцент3 8" xfId="249"/>
    <cellStyle name="20% - Акцент3 9" xfId="248"/>
    <cellStyle name="20% - Акцент4 10" xfId="247"/>
    <cellStyle name="20% - Акцент4 11" xfId="246"/>
    <cellStyle name="20% - Акцент4 12" xfId="245"/>
    <cellStyle name="20% - Акцент4 13" xfId="244"/>
    <cellStyle name="20% - Акцент4 2" xfId="243"/>
    <cellStyle name="20% - Акцент4 2 2" xfId="242"/>
    <cellStyle name="20% - Акцент4 2 3" xfId="241"/>
    <cellStyle name="20% - Акцент4 2_Borg_01_11_2012" xfId="240"/>
    <cellStyle name="20% - Акцент4 3" xfId="239"/>
    <cellStyle name="20% - Акцент4 4" xfId="238"/>
    <cellStyle name="20% - Акцент4 5" xfId="237"/>
    <cellStyle name="20% - Акцент4 6" xfId="236"/>
    <cellStyle name="20% - Акцент4 7" xfId="235"/>
    <cellStyle name="20% - Акцент4 8" xfId="234"/>
    <cellStyle name="20% - Акцент4 9" xfId="233"/>
    <cellStyle name="20% - Акцент5 10" xfId="232"/>
    <cellStyle name="20% - Акцент5 11" xfId="231"/>
    <cellStyle name="20% - Акцент5 12" xfId="230"/>
    <cellStyle name="20% - Акцент5 2" xfId="229"/>
    <cellStyle name="20% - Акцент5 2 2" xfId="228"/>
    <cellStyle name="20% - Акцент5 2 3" xfId="227"/>
    <cellStyle name="20% - Акцент5 2_Borg_01_11_2012" xfId="226"/>
    <cellStyle name="20% - Акцент5 3" xfId="225"/>
    <cellStyle name="20% - Акцент5 4" xfId="224"/>
    <cellStyle name="20% - Акцент5 5" xfId="223"/>
    <cellStyle name="20% - Акцент5 6" xfId="222"/>
    <cellStyle name="20% - Акцент5 7" xfId="221"/>
    <cellStyle name="20% - Акцент5 8" xfId="220"/>
    <cellStyle name="20% - Акцент5 9" xfId="219"/>
    <cellStyle name="20% - Акцент6 10" xfId="218"/>
    <cellStyle name="20% - Акцент6 11" xfId="217"/>
    <cellStyle name="20% - Акцент6 12" xfId="216"/>
    <cellStyle name="20% - Акцент6 2" xfId="198"/>
    <cellStyle name="20% - Акцент6 2 2" xfId="197"/>
    <cellStyle name="20% - Акцент6 2 3" xfId="300"/>
    <cellStyle name="20% - Акцент6 2_Borg_01_11_2012" xfId="194"/>
    <cellStyle name="20% - Акцент6 3" xfId="193"/>
    <cellStyle name="20% - Акцент6 4" xfId="192"/>
    <cellStyle name="20% - Акцент6 5" xfId="191"/>
    <cellStyle name="20% - Акцент6 6" xfId="190"/>
    <cellStyle name="20% - Акцент6 7" xfId="189"/>
    <cellStyle name="20% - Акцент6 8" xfId="188"/>
    <cellStyle name="20% - Акцент6 9" xfId="187"/>
    <cellStyle name="20% – Акцентування1 2" xfId="165"/>
    <cellStyle name="20% – Акцентування2 2" xfId="166"/>
    <cellStyle name="20% – Акцентування3 2" xfId="167"/>
    <cellStyle name="20% – Акцентування4 2" xfId="168"/>
    <cellStyle name="20% – Акцентування5 2" xfId="169"/>
    <cellStyle name="20% – Акцентування6 2" xfId="170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40% - Акцент1 10" xfId="186"/>
    <cellStyle name="40% - Акцент1 11" xfId="185"/>
    <cellStyle name="40% - Акцент1 12" xfId="184"/>
    <cellStyle name="40% - Акцент1 13" xfId="183"/>
    <cellStyle name="40% - Акцент1 2" xfId="302"/>
    <cellStyle name="40% - Акцент1 2 2" xfId="303"/>
    <cellStyle name="40% - Акцент1 2 3" xfId="304"/>
    <cellStyle name="40% - Акцент1 2_Borg_01_11_2012" xfId="305"/>
    <cellStyle name="40% - Акцент1 3" xfId="306"/>
    <cellStyle name="40% - Акцент1 4" xfId="307"/>
    <cellStyle name="40% - Акцент1 5" xfId="308"/>
    <cellStyle name="40% - Акцент1 6" xfId="309"/>
    <cellStyle name="40% - Акцент1 7" xfId="310"/>
    <cellStyle name="40% - Акцент1 8" xfId="311"/>
    <cellStyle name="40% - Акцент1 9" xfId="312"/>
    <cellStyle name="40% - Акцент2 10" xfId="313"/>
    <cellStyle name="40% - Акцент2 11" xfId="314"/>
    <cellStyle name="40% - Акцент2 12" xfId="315"/>
    <cellStyle name="40% - Акцент2 2" xfId="316"/>
    <cellStyle name="40% - Акцент2 2 2" xfId="317"/>
    <cellStyle name="40% - Акцент2 2 3" xfId="318"/>
    <cellStyle name="40% - Акцент2 2_Borg_01_11_2012" xfId="319"/>
    <cellStyle name="40% - Акцент2 3" xfId="320"/>
    <cellStyle name="40% - Акцент2 4" xfId="321"/>
    <cellStyle name="40% - Акцент2 5" xfId="322"/>
    <cellStyle name="40% - Акцент2 6" xfId="323"/>
    <cellStyle name="40% - Акцент2 7" xfId="324"/>
    <cellStyle name="40% - Акцент2 8" xfId="325"/>
    <cellStyle name="40% - Акцент2 9" xfId="326"/>
    <cellStyle name="40% - Акцент3 10" xfId="327"/>
    <cellStyle name="40% - Акцент3 11" xfId="328"/>
    <cellStyle name="40% - Акцент3 12" xfId="329"/>
    <cellStyle name="40% - Акцент3 13" xfId="330"/>
    <cellStyle name="40% - Акцент3 2" xfId="331"/>
    <cellStyle name="40% - Акцент3 2 2" xfId="332"/>
    <cellStyle name="40% - Акцент3 2 3" xfId="333"/>
    <cellStyle name="40% - Акцент3 2_Borg_01_11_2012" xfId="334"/>
    <cellStyle name="40% - Акцент3 3" xfId="335"/>
    <cellStyle name="40% - Акцент3 4" xfId="336"/>
    <cellStyle name="40% - Акцент3 5" xfId="337"/>
    <cellStyle name="40% - Акцент3 6" xfId="338"/>
    <cellStyle name="40% - Акцент3 7" xfId="339"/>
    <cellStyle name="40% - Акцент3 8" xfId="340"/>
    <cellStyle name="40% - Акцент3 9" xfId="341"/>
    <cellStyle name="40% - Акцент4 10" xfId="342"/>
    <cellStyle name="40% - Акцент4 11" xfId="343"/>
    <cellStyle name="40% - Акцент4 12" xfId="344"/>
    <cellStyle name="40% - Акцент4 13" xfId="345"/>
    <cellStyle name="40% - Акцент4 2" xfId="346"/>
    <cellStyle name="40% - Акцент4 2 2" xfId="347"/>
    <cellStyle name="40% - Акцент4 2 3" xfId="348"/>
    <cellStyle name="40% - Акцент4 2_Borg_01_11_2012" xfId="349"/>
    <cellStyle name="40% - Акцент4 3" xfId="350"/>
    <cellStyle name="40% - Акцент4 4" xfId="351"/>
    <cellStyle name="40% - Акцент4 5" xfId="352"/>
    <cellStyle name="40% - Акцент4 6" xfId="353"/>
    <cellStyle name="40% - Акцент4 7" xfId="354"/>
    <cellStyle name="40% - Акцент4 8" xfId="355"/>
    <cellStyle name="40% - Акцент4 9" xfId="356"/>
    <cellStyle name="40% - Акцент5 10" xfId="357"/>
    <cellStyle name="40% - Акцент5 11" xfId="358"/>
    <cellStyle name="40% - Акцент5 12" xfId="359"/>
    <cellStyle name="40% - Акцент5 2" xfId="360"/>
    <cellStyle name="40% - Акцент5 2 2" xfId="361"/>
    <cellStyle name="40% - Акцент5 2 3" xfId="362"/>
    <cellStyle name="40% - Акцент5 2_Borg_01_11_2012" xfId="363"/>
    <cellStyle name="40% - Акцент5 3" xfId="364"/>
    <cellStyle name="40% - Акцент5 4" xfId="365"/>
    <cellStyle name="40% - Акцент5 5" xfId="366"/>
    <cellStyle name="40% - Акцент5 6" xfId="367"/>
    <cellStyle name="40% - Акцент5 7" xfId="368"/>
    <cellStyle name="40% - Акцент5 8" xfId="369"/>
    <cellStyle name="40% - Акцент5 9" xfId="370"/>
    <cellStyle name="40% - Акцент6 10" xfId="371"/>
    <cellStyle name="40% - Акцент6 11" xfId="372"/>
    <cellStyle name="40% - Акцент6 12" xfId="373"/>
    <cellStyle name="40% - Акцент6 13" xfId="374"/>
    <cellStyle name="40% - Акцент6 2" xfId="375"/>
    <cellStyle name="40% - Акцент6 2 2" xfId="376"/>
    <cellStyle name="40% - Акцент6 2 3" xfId="377"/>
    <cellStyle name="40% - Акцент6 2_Borg_01_11_2012" xfId="378"/>
    <cellStyle name="40% - Акцент6 3" xfId="379"/>
    <cellStyle name="40% - Акцент6 4" xfId="380"/>
    <cellStyle name="40% - Акцент6 5" xfId="381"/>
    <cellStyle name="40% - Акцент6 6" xfId="382"/>
    <cellStyle name="40% - Акцент6 7" xfId="383"/>
    <cellStyle name="40% - Акцент6 8" xfId="384"/>
    <cellStyle name="40% - Акцент6 9" xfId="385"/>
    <cellStyle name="40% – Акцентування1 2" xfId="171"/>
    <cellStyle name="40% – Акцентування2 2" xfId="172"/>
    <cellStyle name="40% – Акцентування3 2" xfId="173"/>
    <cellStyle name="40% – Акцентування4 2" xfId="174"/>
    <cellStyle name="40% – Акцентування5 2" xfId="175"/>
    <cellStyle name="40% – Акцентування6 2" xfId="176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60% - Акцент1 10" xfId="386"/>
    <cellStyle name="60% - Акцент1 11" xfId="387"/>
    <cellStyle name="60% - Акцент1 12" xfId="388"/>
    <cellStyle name="60% - Акцент1 13" xfId="389"/>
    <cellStyle name="60% - Акцент1 2" xfId="390"/>
    <cellStyle name="60% - Акцент1 2 2" xfId="391"/>
    <cellStyle name="60% - Акцент1 2 3" xfId="392"/>
    <cellStyle name="60% - Акцент1 3" xfId="393"/>
    <cellStyle name="60% - Акцент1 4" xfId="394"/>
    <cellStyle name="60% - Акцент1 5" xfId="395"/>
    <cellStyle name="60% - Акцент1 6" xfId="396"/>
    <cellStyle name="60% - Акцент1 7" xfId="397"/>
    <cellStyle name="60% - Акцент1 8" xfId="398"/>
    <cellStyle name="60% - Акцент1 9" xfId="399"/>
    <cellStyle name="60% - Акцент2 10" xfId="400"/>
    <cellStyle name="60% - Акцент2 11" xfId="401"/>
    <cellStyle name="60% - Акцент2 12" xfId="402"/>
    <cellStyle name="60% - Акцент2 2" xfId="403"/>
    <cellStyle name="60% - Акцент2 2 2" xfId="404"/>
    <cellStyle name="60% - Акцент2 2 3" xfId="405"/>
    <cellStyle name="60% - Акцент2 3" xfId="406"/>
    <cellStyle name="60% - Акцент2 4" xfId="407"/>
    <cellStyle name="60% - Акцент2 5" xfId="408"/>
    <cellStyle name="60% - Акцент2 6" xfId="409"/>
    <cellStyle name="60% - Акцент2 7" xfId="410"/>
    <cellStyle name="60% - Акцент2 8" xfId="411"/>
    <cellStyle name="60% - Акцент2 9" xfId="412"/>
    <cellStyle name="60% - Акцент3 10" xfId="413"/>
    <cellStyle name="60% - Акцент3 11" xfId="414"/>
    <cellStyle name="60% - Акцент3 12" xfId="415"/>
    <cellStyle name="60% - Акцент3 13" xfId="416"/>
    <cellStyle name="60% - Акцент3 2" xfId="417"/>
    <cellStyle name="60% - Акцент3 2 2" xfId="418"/>
    <cellStyle name="60% - Акцент3 2 3" xfId="419"/>
    <cellStyle name="60% - Акцент3 3" xfId="420"/>
    <cellStyle name="60% - Акцент3 4" xfId="421"/>
    <cellStyle name="60% - Акцент3 5" xfId="422"/>
    <cellStyle name="60% - Акцент3 6" xfId="423"/>
    <cellStyle name="60% - Акцент3 7" xfId="424"/>
    <cellStyle name="60% - Акцент3 8" xfId="425"/>
    <cellStyle name="60% - Акцент3 9" xfId="426"/>
    <cellStyle name="60% - Акцент4 10" xfId="427"/>
    <cellStyle name="60% - Акцент4 11" xfId="428"/>
    <cellStyle name="60% - Акцент4 12" xfId="429"/>
    <cellStyle name="60% - Акцент4 13" xfId="430"/>
    <cellStyle name="60% - Акцент4 2" xfId="431"/>
    <cellStyle name="60% - Акцент4 2 2" xfId="432"/>
    <cellStyle name="60% - Акцент4 2 3" xfId="433"/>
    <cellStyle name="60% - Акцент4 3" xfId="434"/>
    <cellStyle name="60% - Акцент4 4" xfId="435"/>
    <cellStyle name="60% - Акцент4 5" xfId="436"/>
    <cellStyle name="60% - Акцент4 6" xfId="437"/>
    <cellStyle name="60% - Акцент4 7" xfId="438"/>
    <cellStyle name="60% - Акцент4 8" xfId="439"/>
    <cellStyle name="60% - Акцент4 9" xfId="440"/>
    <cellStyle name="60% - Акцент5 10" xfId="441"/>
    <cellStyle name="60% - Акцент5 11" xfId="442"/>
    <cellStyle name="60% - Акцент5 12" xfId="443"/>
    <cellStyle name="60% - Акцент5 2" xfId="444"/>
    <cellStyle name="60% - Акцент5 2 2" xfId="445"/>
    <cellStyle name="60% - Акцент5 2 3" xfId="446"/>
    <cellStyle name="60% - Акцент5 3" xfId="447"/>
    <cellStyle name="60% - Акцент5 4" xfId="448"/>
    <cellStyle name="60% - Акцент5 5" xfId="449"/>
    <cellStyle name="60% - Акцент5 6" xfId="450"/>
    <cellStyle name="60% - Акцент5 7" xfId="451"/>
    <cellStyle name="60% - Акцент5 8" xfId="452"/>
    <cellStyle name="60% - Акцент5 9" xfId="453"/>
    <cellStyle name="60% - Акцент6 10" xfId="454"/>
    <cellStyle name="60% - Акцент6 11" xfId="455"/>
    <cellStyle name="60% - Акцент6 12" xfId="456"/>
    <cellStyle name="60% - Акцент6 13" xfId="457"/>
    <cellStyle name="60% - Акцент6 2" xfId="458"/>
    <cellStyle name="60% - Акцент6 2 2" xfId="459"/>
    <cellStyle name="60% - Акцент6 2 3" xfId="460"/>
    <cellStyle name="60% - Акцент6 3" xfId="461"/>
    <cellStyle name="60% - Акцент6 4" xfId="462"/>
    <cellStyle name="60% - Акцент6 5" xfId="463"/>
    <cellStyle name="60% - Акцент6 6" xfId="464"/>
    <cellStyle name="60% - Акцент6 7" xfId="465"/>
    <cellStyle name="60% - Акцент6 8" xfId="466"/>
    <cellStyle name="60% - Акцент6 9" xfId="467"/>
    <cellStyle name="60% – Акцентування1 2" xfId="177"/>
    <cellStyle name="60% – Акцентування2 2" xfId="178"/>
    <cellStyle name="60% – Акцентування3 2" xfId="179"/>
    <cellStyle name="60% – Акцентування4 2" xfId="180"/>
    <cellStyle name="60% – Акцентування5 2" xfId="181"/>
    <cellStyle name="60% – Акцентування6 2" xfId="182"/>
    <cellStyle name="Accent1" xfId="22"/>
    <cellStyle name="Accent2" xfId="23"/>
    <cellStyle name="Accent3" xfId="24"/>
    <cellStyle name="Accent4" xfId="25"/>
    <cellStyle name="Accent5" xfId="26"/>
    <cellStyle name="Accent6" xfId="27"/>
    <cellStyle name="Aeia?nnueea" xfId="28"/>
    <cellStyle name="Ãèïåðññûëêà" xfId="29"/>
    <cellStyle name="Bad" xfId="30"/>
    <cellStyle name="Calculation" xfId="31"/>
    <cellStyle name="Check Cell" xfId="32"/>
    <cellStyle name="clsAltData" xfId="33"/>
    <cellStyle name="clsColumnHeader" xfId="34"/>
    <cellStyle name="clsData" xfId="35"/>
    <cellStyle name="clsDefault" xfId="36"/>
    <cellStyle name="clsReportFooter" xfId="37"/>
    <cellStyle name="clsReportHeader" xfId="38"/>
    <cellStyle name="clsRowHeader" xfId="39"/>
    <cellStyle name="Comma [0]" xfId="40"/>
    <cellStyle name="Comma [0]䧟Лист3" xfId="41"/>
    <cellStyle name="Comma [0]䧟Лист3 2" xfId="42"/>
    <cellStyle name="Currency [0]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Ioe?uaaaoayny aeia?nnueea 2" xfId="195"/>
    <cellStyle name="Îòêðûâàâøàÿñÿ ãèïåðññûëêà" xfId="58"/>
    <cellStyle name="Îòêðûâàâøàÿñÿ ãèïåðññûëêà 2" xfId="196"/>
    <cellStyle name="Linked Cell" xfId="59"/>
    <cellStyle name="Neutral" xfId="60"/>
    <cellStyle name="Normal 2" xfId="61"/>
    <cellStyle name="Normal 2 2" xfId="813"/>
    <cellStyle name="Note" xfId="62"/>
    <cellStyle name="Ôèíàíñîâûé_Tranche" xfId="63"/>
    <cellStyle name="Output" xfId="64"/>
    <cellStyle name="S0" xfId="65"/>
    <cellStyle name="S1" xfId="66"/>
    <cellStyle name="S2" xfId="67"/>
    <cellStyle name="S3" xfId="68"/>
    <cellStyle name="S4" xfId="69"/>
    <cellStyle name="S5" xfId="70"/>
    <cellStyle name="S6" xfId="71"/>
    <cellStyle name="Style 1" xfId="72"/>
    <cellStyle name="Title" xfId="73"/>
    <cellStyle name="Total" xfId="74"/>
    <cellStyle name="Warning Text" xfId="75"/>
    <cellStyle name="Акцент1 10" xfId="468"/>
    <cellStyle name="Акцент1 11" xfId="469"/>
    <cellStyle name="Акцент1 12" xfId="470"/>
    <cellStyle name="Акцент1 13" xfId="471"/>
    <cellStyle name="Акцент1 2" xfId="472"/>
    <cellStyle name="Акцент1 2 2" xfId="473"/>
    <cellStyle name="Акцент1 2 3" xfId="474"/>
    <cellStyle name="Акцент1 3" xfId="475"/>
    <cellStyle name="Акцент1 4" xfId="476"/>
    <cellStyle name="Акцент1 5" xfId="477"/>
    <cellStyle name="Акцент1 6" xfId="478"/>
    <cellStyle name="Акцент1 7" xfId="479"/>
    <cellStyle name="Акцент1 8" xfId="480"/>
    <cellStyle name="Акцент1 9" xfId="481"/>
    <cellStyle name="Акцент2 10" xfId="482"/>
    <cellStyle name="Акцент2 11" xfId="483"/>
    <cellStyle name="Акцент2 12" xfId="484"/>
    <cellStyle name="Акцент2 2" xfId="485"/>
    <cellStyle name="Акцент2 2 2" xfId="486"/>
    <cellStyle name="Акцент2 2 3" xfId="487"/>
    <cellStyle name="Акцент2 3" xfId="488"/>
    <cellStyle name="Акцент2 4" xfId="489"/>
    <cellStyle name="Акцент2 5" xfId="490"/>
    <cellStyle name="Акцент2 6" xfId="491"/>
    <cellStyle name="Акцент2 7" xfId="492"/>
    <cellStyle name="Акцент2 8" xfId="493"/>
    <cellStyle name="Акцент2 9" xfId="494"/>
    <cellStyle name="Акцент3 10" xfId="495"/>
    <cellStyle name="Акцент3 11" xfId="496"/>
    <cellStyle name="Акцент3 12" xfId="497"/>
    <cellStyle name="Акцент3 2" xfId="498"/>
    <cellStyle name="Акцент3 2 2" xfId="499"/>
    <cellStyle name="Акцент3 2 3" xfId="500"/>
    <cellStyle name="Акцент3 3" xfId="501"/>
    <cellStyle name="Акцент3 4" xfId="502"/>
    <cellStyle name="Акцент3 5" xfId="503"/>
    <cellStyle name="Акцент3 6" xfId="504"/>
    <cellStyle name="Акцент3 7" xfId="505"/>
    <cellStyle name="Акцент3 8" xfId="506"/>
    <cellStyle name="Акцент3 9" xfId="507"/>
    <cellStyle name="Акцент4 10" xfId="508"/>
    <cellStyle name="Акцент4 11" xfId="509"/>
    <cellStyle name="Акцент4 12" xfId="510"/>
    <cellStyle name="Акцент4 13" xfId="511"/>
    <cellStyle name="Акцент4 2" xfId="512"/>
    <cellStyle name="Акцент4 2 2" xfId="513"/>
    <cellStyle name="Акцент4 2 3" xfId="514"/>
    <cellStyle name="Акцент4 3" xfId="515"/>
    <cellStyle name="Акцент4 4" xfId="516"/>
    <cellStyle name="Акцент4 5" xfId="517"/>
    <cellStyle name="Акцент4 6" xfId="518"/>
    <cellStyle name="Акцент4 7" xfId="519"/>
    <cellStyle name="Акцент4 8" xfId="520"/>
    <cellStyle name="Акцент4 9" xfId="521"/>
    <cellStyle name="Акцент5 10" xfId="522"/>
    <cellStyle name="Акцент5 11" xfId="523"/>
    <cellStyle name="Акцент5 12" xfId="524"/>
    <cellStyle name="Акцент5 2" xfId="525"/>
    <cellStyle name="Акцент5 2 2" xfId="526"/>
    <cellStyle name="Акцент5 2 3" xfId="527"/>
    <cellStyle name="Акцент5 3" xfId="528"/>
    <cellStyle name="Акцент5 4" xfId="529"/>
    <cellStyle name="Акцент5 5" xfId="530"/>
    <cellStyle name="Акцент5 6" xfId="531"/>
    <cellStyle name="Акцент5 7" xfId="532"/>
    <cellStyle name="Акцент5 8" xfId="533"/>
    <cellStyle name="Акцент5 9" xfId="534"/>
    <cellStyle name="Акцент6 10" xfId="535"/>
    <cellStyle name="Акцент6 11" xfId="536"/>
    <cellStyle name="Акцент6 12" xfId="537"/>
    <cellStyle name="Акцент6 2" xfId="538"/>
    <cellStyle name="Акцент6 2 2" xfId="539"/>
    <cellStyle name="Акцент6 2 3" xfId="540"/>
    <cellStyle name="Акцент6 3" xfId="541"/>
    <cellStyle name="Акцент6 4" xfId="542"/>
    <cellStyle name="Акцент6 5" xfId="543"/>
    <cellStyle name="Акцент6 6" xfId="544"/>
    <cellStyle name="Акцент6 7" xfId="545"/>
    <cellStyle name="Акцент6 8" xfId="546"/>
    <cellStyle name="Акцент6 9" xfId="547"/>
    <cellStyle name="Акцентування1 2" xfId="199"/>
    <cellStyle name="Акцентування2 2" xfId="200"/>
    <cellStyle name="Акцентування3 2" xfId="201"/>
    <cellStyle name="Акцентування4 2" xfId="202"/>
    <cellStyle name="Акцентування5 2" xfId="203"/>
    <cellStyle name="Акцентування6 2" xfId="204"/>
    <cellStyle name="Ввід 2" xfId="205"/>
    <cellStyle name="Ввод  10" xfId="548"/>
    <cellStyle name="Ввод  11" xfId="549"/>
    <cellStyle name="Ввод  12" xfId="550"/>
    <cellStyle name="Ввод  2" xfId="551"/>
    <cellStyle name="Ввод  2 2" xfId="552"/>
    <cellStyle name="Ввод  2 3" xfId="553"/>
    <cellStyle name="Ввод  3" xfId="554"/>
    <cellStyle name="Ввод  4" xfId="555"/>
    <cellStyle name="Ввод  5" xfId="556"/>
    <cellStyle name="Ввод  6" xfId="557"/>
    <cellStyle name="Ввод  7" xfId="558"/>
    <cellStyle name="Ввод  8" xfId="559"/>
    <cellStyle name="Ввод  9" xfId="560"/>
    <cellStyle name="Вывод 10" xfId="561"/>
    <cellStyle name="Вывод 11" xfId="562"/>
    <cellStyle name="Вывод 12" xfId="563"/>
    <cellStyle name="Вывод 13" xfId="564"/>
    <cellStyle name="Вывод 2" xfId="565"/>
    <cellStyle name="Вывод 2 2" xfId="566"/>
    <cellStyle name="Вывод 2 3" xfId="567"/>
    <cellStyle name="Вывод 3" xfId="568"/>
    <cellStyle name="Вывод 4" xfId="569"/>
    <cellStyle name="Вывод 5" xfId="570"/>
    <cellStyle name="Вывод 6" xfId="571"/>
    <cellStyle name="Вывод 7" xfId="572"/>
    <cellStyle name="Вывод 8" xfId="573"/>
    <cellStyle name="Вывод 9" xfId="574"/>
    <cellStyle name="Вычисление 10" xfId="575"/>
    <cellStyle name="Вычисление 11" xfId="576"/>
    <cellStyle name="Вычисление 12" xfId="577"/>
    <cellStyle name="Вычисление 13" xfId="578"/>
    <cellStyle name="Вычисление 2" xfId="579"/>
    <cellStyle name="Вычисление 2 2" xfId="580"/>
    <cellStyle name="Вычисление 2 3" xfId="581"/>
    <cellStyle name="Вычисление 3" xfId="582"/>
    <cellStyle name="Вычисление 4" xfId="583"/>
    <cellStyle name="Вычисление 5" xfId="584"/>
    <cellStyle name="Вычисление 6" xfId="585"/>
    <cellStyle name="Вычисление 7" xfId="586"/>
    <cellStyle name="Вычисление 8" xfId="587"/>
    <cellStyle name="Вычисление 9" xfId="588"/>
    <cellStyle name="Гарний 2" xfId="298"/>
    <cellStyle name="Гіперпосилання" xfId="1" builtinId="8"/>
    <cellStyle name="Гіперпосилання 2" xfId="806"/>
    <cellStyle name="Заголовки до таблиць в бюлетень" xfId="76"/>
    <cellStyle name="Заголовок 1 10" xfId="589"/>
    <cellStyle name="Заголовок 1 11" xfId="590"/>
    <cellStyle name="Заголовок 1 12" xfId="591"/>
    <cellStyle name="Заголовок 1 13" xfId="592"/>
    <cellStyle name="Заголовок 1 2" xfId="208"/>
    <cellStyle name="Заголовок 1 2 2" xfId="594"/>
    <cellStyle name="Заголовок 1 2 3" xfId="595"/>
    <cellStyle name="Заголовок 1 2 4" xfId="593"/>
    <cellStyle name="Заголовок 1 3" xfId="596"/>
    <cellStyle name="Заголовок 1 4" xfId="597"/>
    <cellStyle name="Заголовок 1 5" xfId="598"/>
    <cellStyle name="Заголовок 1 6" xfId="599"/>
    <cellStyle name="Заголовок 1 7" xfId="600"/>
    <cellStyle name="Заголовок 1 8" xfId="601"/>
    <cellStyle name="Заголовок 1 9" xfId="602"/>
    <cellStyle name="Заголовок 2 10" xfId="603"/>
    <cellStyle name="Заголовок 2 11" xfId="604"/>
    <cellStyle name="Заголовок 2 12" xfId="605"/>
    <cellStyle name="Заголовок 2 13" xfId="606"/>
    <cellStyle name="Заголовок 2 2" xfId="209"/>
    <cellStyle name="Заголовок 2 2 2" xfId="608"/>
    <cellStyle name="Заголовок 2 2 3" xfId="609"/>
    <cellStyle name="Заголовок 2 2 4" xfId="607"/>
    <cellStyle name="Заголовок 2 3" xfId="610"/>
    <cellStyle name="Заголовок 2 4" xfId="611"/>
    <cellStyle name="Заголовок 2 5" xfId="612"/>
    <cellStyle name="Заголовок 2 6" xfId="613"/>
    <cellStyle name="Заголовок 2 7" xfId="614"/>
    <cellStyle name="Заголовок 2 8" xfId="615"/>
    <cellStyle name="Заголовок 2 9" xfId="616"/>
    <cellStyle name="Заголовок 3 10" xfId="617"/>
    <cellStyle name="Заголовок 3 11" xfId="618"/>
    <cellStyle name="Заголовок 3 12" xfId="619"/>
    <cellStyle name="Заголовок 3 13" xfId="620"/>
    <cellStyle name="Заголовок 3 2" xfId="210"/>
    <cellStyle name="Заголовок 3 2 2" xfId="622"/>
    <cellStyle name="Заголовок 3 2 3" xfId="623"/>
    <cellStyle name="Заголовок 3 2 4" xfId="621"/>
    <cellStyle name="Заголовок 3 3" xfId="624"/>
    <cellStyle name="Заголовок 3 4" xfId="625"/>
    <cellStyle name="Заголовок 3 5" xfId="626"/>
    <cellStyle name="Заголовок 3 6" xfId="627"/>
    <cellStyle name="Заголовок 3 7" xfId="628"/>
    <cellStyle name="Заголовок 3 8" xfId="629"/>
    <cellStyle name="Заголовок 3 9" xfId="630"/>
    <cellStyle name="Заголовок 4 10" xfId="631"/>
    <cellStyle name="Заголовок 4 11" xfId="632"/>
    <cellStyle name="Заголовок 4 12" xfId="633"/>
    <cellStyle name="Заголовок 4 13" xfId="634"/>
    <cellStyle name="Заголовок 4 2" xfId="211"/>
    <cellStyle name="Заголовок 4 2 2" xfId="636"/>
    <cellStyle name="Заголовок 4 2 3" xfId="637"/>
    <cellStyle name="Заголовок 4 2 4" xfId="635"/>
    <cellStyle name="Заголовок 4 3" xfId="638"/>
    <cellStyle name="Заголовок 4 4" xfId="639"/>
    <cellStyle name="Заголовок 4 5" xfId="640"/>
    <cellStyle name="Заголовок 4 6" xfId="641"/>
    <cellStyle name="Заголовок 4 7" xfId="642"/>
    <cellStyle name="Заголовок 4 8" xfId="643"/>
    <cellStyle name="Заголовок 4 9" xfId="644"/>
    <cellStyle name="Звичайний" xfId="0" builtinId="0"/>
    <cellStyle name="Звичайний 2" xfId="164"/>
    <cellStyle name="Зв'язана клітинка 2" xfId="295"/>
    <cellStyle name="Итог 10" xfId="645"/>
    <cellStyle name="Итог 11" xfId="646"/>
    <cellStyle name="Итог 12" xfId="647"/>
    <cellStyle name="Итог 13" xfId="648"/>
    <cellStyle name="Итог 2" xfId="649"/>
    <cellStyle name="Итог 2 2" xfId="650"/>
    <cellStyle name="Итог 2 3" xfId="651"/>
    <cellStyle name="Итог 3" xfId="652"/>
    <cellStyle name="Итог 4" xfId="653"/>
    <cellStyle name="Итог 5" xfId="654"/>
    <cellStyle name="Итог 6" xfId="655"/>
    <cellStyle name="Итог 7" xfId="656"/>
    <cellStyle name="Итог 8" xfId="657"/>
    <cellStyle name="Итог 9" xfId="658"/>
    <cellStyle name="Контрольна клітинка 2" xfId="213"/>
    <cellStyle name="Контрольная ячейка 10" xfId="659"/>
    <cellStyle name="Контрольная ячейка 11" xfId="660"/>
    <cellStyle name="Контрольная ячейка 12" xfId="661"/>
    <cellStyle name="Контрольная ячейка 2" xfId="662"/>
    <cellStyle name="Контрольная ячейка 2 2" xfId="663"/>
    <cellStyle name="Контрольная ячейка 2 3" xfId="664"/>
    <cellStyle name="Контрольная ячейка 3" xfId="665"/>
    <cellStyle name="Контрольная ячейка 4" xfId="666"/>
    <cellStyle name="Контрольная ячейка 5" xfId="667"/>
    <cellStyle name="Контрольная ячейка 6" xfId="668"/>
    <cellStyle name="Контрольная ячейка 7" xfId="669"/>
    <cellStyle name="Контрольная ячейка 8" xfId="670"/>
    <cellStyle name="Контрольная ячейка 9" xfId="671"/>
    <cellStyle name="Назва 2" xfId="214"/>
    <cellStyle name="Название 2" xfId="672"/>
    <cellStyle name="Нейтральний 2" xfId="215"/>
    <cellStyle name="Нейтральный 10" xfId="673"/>
    <cellStyle name="Нейтральный 11" xfId="674"/>
    <cellStyle name="Нейтральный 12" xfId="675"/>
    <cellStyle name="Нейтральный 2" xfId="676"/>
    <cellStyle name="Нейтральный 2 2" xfId="677"/>
    <cellStyle name="Нейтральный 2 3" xfId="678"/>
    <cellStyle name="Нейтральный 3" xfId="679"/>
    <cellStyle name="Нейтральный 4" xfId="680"/>
    <cellStyle name="Нейтральный 5" xfId="681"/>
    <cellStyle name="Нейтральный 6" xfId="682"/>
    <cellStyle name="Нейтральный 7" xfId="683"/>
    <cellStyle name="Нейтральный 8" xfId="684"/>
    <cellStyle name="Нейтральный 9" xfId="685"/>
    <cellStyle name="Обчислення 2" xfId="207"/>
    <cellStyle name="Обычный 10" xfId="77"/>
    <cellStyle name="Обычный 11" xfId="78"/>
    <cellStyle name="Обычный 12" xfId="79"/>
    <cellStyle name="Обычный 12 2" xfId="686"/>
    <cellStyle name="Обычный 13" xfId="80"/>
    <cellStyle name="Обычный 14" xfId="81"/>
    <cellStyle name="Обычный 15" xfId="82"/>
    <cellStyle name="Обычный 16" xfId="83"/>
    <cellStyle name="Обычный 17" xfId="84"/>
    <cellStyle name="Обычный 18" xfId="85"/>
    <cellStyle name="Обычный 19" xfId="86"/>
    <cellStyle name="Обычный 2" xfId="2"/>
    <cellStyle name="Обычный 2 2" xfId="87"/>
    <cellStyle name="Обычный 2 2 2" xfId="88"/>
    <cellStyle name="Обычный 2 2 2 2" xfId="688"/>
    <cellStyle name="Обычный 2 2 2 3" xfId="689"/>
    <cellStyle name="Обычный 2 2 2 4" xfId="690"/>
    <cellStyle name="Обычный 2 2 2 4 2" xfId="691"/>
    <cellStyle name="Обычный 2 2 2 4_Borg_01_11_2012" xfId="692"/>
    <cellStyle name="Обычный 2 2 2 5" xfId="693"/>
    <cellStyle name="Обычный 2 2 2 6" xfId="687"/>
    <cellStyle name="Обычный 2 2 2_Borg_01_11_2012" xfId="694"/>
    <cellStyle name="Обычный 2 2 3" xfId="89"/>
    <cellStyle name="Обычный 2 2 3 2" xfId="696"/>
    <cellStyle name="Обычный 2 2 3 2 2" xfId="697"/>
    <cellStyle name="Обычный 2 2 3 2_Borg_01_11_2012" xfId="698"/>
    <cellStyle name="Обычный 2 2 3 3" xfId="699"/>
    <cellStyle name="Обычный 2 2 3 4" xfId="695"/>
    <cellStyle name="Обычный 2 2 3_Borg_01_11_2012" xfId="700"/>
    <cellStyle name="Обычный 2 2 4" xfId="90"/>
    <cellStyle name="Обычный 2 2 5" xfId="91"/>
    <cellStyle name="Обычный 2 2 6" xfId="92"/>
    <cellStyle name="Обычный 2 2 7" xfId="93"/>
    <cellStyle name="Обычный 2 2_ZB_3KV_2014" xfId="94"/>
    <cellStyle name="Обычный 2 3" xfId="95"/>
    <cellStyle name="Обычный 2 4" xfId="96"/>
    <cellStyle name="Обычный 2 5" xfId="97"/>
    <cellStyle name="Обычный 2 5 2" xfId="701"/>
    <cellStyle name="Обычный 2 5_Borg_01_11_2012" xfId="702"/>
    <cellStyle name="Обычный 2 6" xfId="98"/>
    <cellStyle name="Обычный 2 7" xfId="99"/>
    <cellStyle name="Обычный 2_Borg_01_11_2012" xfId="100"/>
    <cellStyle name="Обычный 20" xfId="101"/>
    <cellStyle name="Обычный 21" xfId="102"/>
    <cellStyle name="Обычный 22" xfId="103"/>
    <cellStyle name="Обычный 23" xfId="104"/>
    <cellStyle name="Обычный 24" xfId="105"/>
    <cellStyle name="Обычный 25" xfId="106"/>
    <cellStyle name="Обычный 26" xfId="107"/>
    <cellStyle name="Обычный 27" xfId="108"/>
    <cellStyle name="Обычный 28" xfId="109"/>
    <cellStyle name="Обычный 29" xfId="110"/>
    <cellStyle name="Обычный 3" xfId="111"/>
    <cellStyle name="Обычный 3 2" xfId="112"/>
    <cellStyle name="Обычный 3 2 2" xfId="113"/>
    <cellStyle name="Обычный 3 2_Borg_01_11_2012" xfId="703"/>
    <cellStyle name="Обычный 3_ZB_3KV_2014" xfId="114"/>
    <cellStyle name="Обычный 30" xfId="115"/>
    <cellStyle name="Обычный 31" xfId="116"/>
    <cellStyle name="Обычный 32" xfId="117"/>
    <cellStyle name="Обычный 33" xfId="118"/>
    <cellStyle name="Обычный 34" xfId="119"/>
    <cellStyle name="Обычный 35" xfId="120"/>
    <cellStyle name="Обычный 36" xfId="121"/>
    <cellStyle name="Обычный 37" xfId="122"/>
    <cellStyle name="Обычный 38" xfId="123"/>
    <cellStyle name="Обычный 39" xfId="124"/>
    <cellStyle name="Обычный 4" xfId="125"/>
    <cellStyle name="Обычный 4 2" xfId="126"/>
    <cellStyle name="Обычный 4 3" xfId="704"/>
    <cellStyle name="Обычный 4_ZB_3KV_2014" xfId="127"/>
    <cellStyle name="Обычный 40" xfId="128"/>
    <cellStyle name="Обычный 41" xfId="129"/>
    <cellStyle name="Обычный 42" xfId="130"/>
    <cellStyle name="Обычный 43" xfId="814"/>
    <cellStyle name="Обычный 45" xfId="131"/>
    <cellStyle name="Обычный 46" xfId="132"/>
    <cellStyle name="Обычный 47" xfId="133"/>
    <cellStyle name="Обычный 48" xfId="134"/>
    <cellStyle name="Обычный 49" xfId="135"/>
    <cellStyle name="Обычный 5" xfId="136"/>
    <cellStyle name="Обычный 5 2" xfId="137"/>
    <cellStyle name="Обычный 50" xfId="138"/>
    <cellStyle name="Обычный 51" xfId="139"/>
    <cellStyle name="Обычный 52" xfId="140"/>
    <cellStyle name="Обычный 53" xfId="141"/>
    <cellStyle name="Обычный 54" xfId="142"/>
    <cellStyle name="Обычный 6" xfId="143"/>
    <cellStyle name="Обычный 6 2" xfId="144"/>
    <cellStyle name="Обычный 6_ZB_3KV_2014" xfId="145"/>
    <cellStyle name="Обычный 7" xfId="146"/>
    <cellStyle name="Обычный 8" xfId="147"/>
    <cellStyle name="Обычный 9" xfId="148"/>
    <cellStyle name="Обычный_PLB_2006" xfId="162"/>
    <cellStyle name="Обычный_Експорт" xfId="161"/>
    <cellStyle name="Обычный_МІП_4КВ_2012" xfId="805"/>
    <cellStyle name="Обычный_ПБ_4кв2012_АНФОР_2" xfId="163"/>
    <cellStyle name="Обычный_ТОВ_СТР_КВ_2011(КПБ6)" xfId="160"/>
    <cellStyle name="Підсумок 2" xfId="212"/>
    <cellStyle name="Плохой 10" xfId="707"/>
    <cellStyle name="Плохой 11" xfId="708"/>
    <cellStyle name="Плохой 12" xfId="709"/>
    <cellStyle name="Плохой 2" xfId="710"/>
    <cellStyle name="Плохой 2 2" xfId="711"/>
    <cellStyle name="Плохой 2 3" xfId="712"/>
    <cellStyle name="Плохой 3" xfId="713"/>
    <cellStyle name="Плохой 4" xfId="714"/>
    <cellStyle name="Плохой 5" xfId="715"/>
    <cellStyle name="Плохой 6" xfId="716"/>
    <cellStyle name="Плохой 7" xfId="717"/>
    <cellStyle name="Плохой 8" xfId="718"/>
    <cellStyle name="Плохой 9" xfId="719"/>
    <cellStyle name="Поганий 2" xfId="290"/>
    <cellStyle name="Пояснение 10" xfId="720"/>
    <cellStyle name="Пояснение 11" xfId="721"/>
    <cellStyle name="Пояснение 12" xfId="722"/>
    <cellStyle name="Пояснение 2" xfId="723"/>
    <cellStyle name="Пояснение 2 2" xfId="724"/>
    <cellStyle name="Пояснение 2 3" xfId="725"/>
    <cellStyle name="Пояснение 3" xfId="726"/>
    <cellStyle name="Пояснение 4" xfId="727"/>
    <cellStyle name="Пояснение 5" xfId="728"/>
    <cellStyle name="Пояснение 6" xfId="729"/>
    <cellStyle name="Пояснение 7" xfId="730"/>
    <cellStyle name="Пояснение 8" xfId="731"/>
    <cellStyle name="Пояснение 9" xfId="732"/>
    <cellStyle name="Примечание 10" xfId="733"/>
    <cellStyle name="Примечание 11" xfId="734"/>
    <cellStyle name="Примечание 12" xfId="735"/>
    <cellStyle name="Примечание 13" xfId="736"/>
    <cellStyle name="Примечание 13 2" xfId="737"/>
    <cellStyle name="Примечание 13 2 2" xfId="738"/>
    <cellStyle name="Примечание 13 3" xfId="739"/>
    <cellStyle name="Примечание 14" xfId="740"/>
    <cellStyle name="Примечание 14 2" xfId="741"/>
    <cellStyle name="Примечание 15" xfId="742"/>
    <cellStyle name="Примечание 2" xfId="743"/>
    <cellStyle name="Примечание 2 2" xfId="744"/>
    <cellStyle name="Примечание 2 2 2" xfId="745"/>
    <cellStyle name="Примечание 2 2 2 2" xfId="746"/>
    <cellStyle name="Примечание 2 2 2 2 2" xfId="747"/>
    <cellStyle name="Примечание 2 2 3" xfId="748"/>
    <cellStyle name="Примечание 2 3" xfId="749"/>
    <cellStyle name="Примечание 2 3 2" xfId="750"/>
    <cellStyle name="Примечание 2 3 2 2" xfId="751"/>
    <cellStyle name="Примечание 2 3 3" xfId="752"/>
    <cellStyle name="Примечание 2 4" xfId="753"/>
    <cellStyle name="Примечание 2 4 2" xfId="754"/>
    <cellStyle name="Примечание 3" xfId="755"/>
    <cellStyle name="Примечание 3 2" xfId="756"/>
    <cellStyle name="Примечание 4" xfId="757"/>
    <cellStyle name="Примечание 5" xfId="758"/>
    <cellStyle name="Примечание 6" xfId="759"/>
    <cellStyle name="Примечание 7" xfId="760"/>
    <cellStyle name="Примечание 8" xfId="761"/>
    <cellStyle name="Примечание 9" xfId="762"/>
    <cellStyle name="Примітка 2" xfId="292"/>
    <cellStyle name="Процентный 2" xfId="149"/>
    <cellStyle name="Процентный 2 2" xfId="150"/>
    <cellStyle name="Процентный 2 3" xfId="151"/>
    <cellStyle name="Процентный 2 4" xfId="152"/>
    <cellStyle name="Процентный 2 5" xfId="153"/>
    <cellStyle name="Процентный 2 6" xfId="154"/>
    <cellStyle name="Процентный 2 7" xfId="155"/>
    <cellStyle name="Процентный 3" xfId="156"/>
    <cellStyle name="Результат 2" xfId="206"/>
    <cellStyle name="РівеньРядків_2 3" xfId="807"/>
    <cellStyle name="РівеньСтовпців_1 2" xfId="808"/>
    <cellStyle name="Связанная ячейка 10" xfId="763"/>
    <cellStyle name="Связанная ячейка 11" xfId="764"/>
    <cellStyle name="Связанная ячейка 12" xfId="765"/>
    <cellStyle name="Связанная ячейка 2" xfId="766"/>
    <cellStyle name="Связанная ячейка 2 2" xfId="767"/>
    <cellStyle name="Связанная ячейка 2 3" xfId="768"/>
    <cellStyle name="Связанная ячейка 3" xfId="769"/>
    <cellStyle name="Связанная ячейка 4" xfId="770"/>
    <cellStyle name="Связанная ячейка 5" xfId="771"/>
    <cellStyle name="Связанная ячейка 6" xfId="772"/>
    <cellStyle name="Связанная ячейка 7" xfId="773"/>
    <cellStyle name="Связанная ячейка 8" xfId="774"/>
    <cellStyle name="Связанная ячейка 9" xfId="775"/>
    <cellStyle name="Стиль 1" xfId="157"/>
    <cellStyle name="Текст попередження 2" xfId="296"/>
    <cellStyle name="Текст пояснення 2" xfId="291"/>
    <cellStyle name="Текст предупреждения 10" xfId="776"/>
    <cellStyle name="Текст предупреждения 11" xfId="777"/>
    <cellStyle name="Текст предупреждения 12" xfId="778"/>
    <cellStyle name="Текст предупреждения 2" xfId="779"/>
    <cellStyle name="Текст предупреждения 2 2" xfId="780"/>
    <cellStyle name="Текст предупреждения 2 3" xfId="781"/>
    <cellStyle name="Текст предупреждения 3" xfId="782"/>
    <cellStyle name="Текст предупреждения 4" xfId="783"/>
    <cellStyle name="Текст предупреждения 5" xfId="784"/>
    <cellStyle name="Текст предупреждения 6" xfId="785"/>
    <cellStyle name="Текст предупреждения 7" xfId="786"/>
    <cellStyle name="Текст предупреждения 8" xfId="787"/>
    <cellStyle name="Текст предупреждения 9" xfId="788"/>
    <cellStyle name="УровеньСтолб_1_Template for MoF_01 14 2015 for MoF" xfId="809"/>
    <cellStyle name="УровеньСтрок_1_Template for MoF_01 14 2015 for MoF" xfId="810"/>
    <cellStyle name="Финансовый [0] 2" xfId="811"/>
    <cellStyle name="Финансовый 2" xfId="158"/>
    <cellStyle name="Фінансовий [0] 2" xfId="297"/>
    <cellStyle name="Фінансовий [0] 3" xfId="790"/>
    <cellStyle name="Фінансовий 2" xfId="299"/>
    <cellStyle name="Фінансовий 3" xfId="789"/>
    <cellStyle name="Фінансовий 4" xfId="804"/>
    <cellStyle name="Фінансовий 5" xfId="706"/>
    <cellStyle name="Фінансовий 6" xfId="705"/>
    <cellStyle name="Фінансовий 7" xfId="812"/>
    <cellStyle name="Хороший 10" xfId="791"/>
    <cellStyle name="Хороший 11" xfId="792"/>
    <cellStyle name="Хороший 12" xfId="793"/>
    <cellStyle name="Хороший 2" xfId="794"/>
    <cellStyle name="Хороший 2 2" xfId="795"/>
    <cellStyle name="Хороший 2 3" xfId="796"/>
    <cellStyle name="Хороший 3" xfId="797"/>
    <cellStyle name="Хороший 4" xfId="798"/>
    <cellStyle name="Хороший 5" xfId="799"/>
    <cellStyle name="Хороший 6" xfId="800"/>
    <cellStyle name="Хороший 7" xfId="801"/>
    <cellStyle name="Хороший 8" xfId="802"/>
    <cellStyle name="Хороший 9" xfId="803"/>
    <cellStyle name="Шапка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9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22860</xdr:rowOff>
        </xdr:from>
        <xdr:to>
          <xdr:col>0</xdr:col>
          <xdr:colOff>579120</xdr:colOff>
          <xdr:row>1</xdr:row>
          <xdr:rowOff>121920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DSZ\UsersNBU\007650\Downloads\ZB_ShTRM_31_03_19_BPM6_Q_Ukr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C7"/>
  <sheetViews>
    <sheetView tabSelected="1" zoomScaleNormal="100" zoomScaleSheetLayoutView="100" workbookViewId="0">
      <selection activeCell="A4" sqref="A4"/>
    </sheetView>
  </sheetViews>
  <sheetFormatPr defaultColWidth="8.88671875" defaultRowHeight="13.8"/>
  <cols>
    <col min="1" max="1" width="8.88671875" style="91"/>
    <col min="2" max="2" width="5.44140625" style="91" customWidth="1"/>
    <col min="3" max="3" width="95.5546875" style="94" customWidth="1"/>
    <col min="4" max="16384" width="8.88671875" style="91"/>
  </cols>
  <sheetData>
    <row r="1" spans="1:3">
      <c r="A1" s="79">
        <v>1</v>
      </c>
      <c r="B1" s="79"/>
      <c r="C1" s="95" t="str">
        <f>IF('1'!$A$1=1,"1. Короткостроковий зовнішній борг України за залишковим терміном погашення (за методологією МВФ, КПБ 6)","1.Gross External Debt Position: Short-Term Remaining Maturity  (IMF Methodology, BPM 6)")</f>
        <v>1. Короткостроковий зовнішній борг України за залишковим терміном погашення (за методологією МВФ, КПБ 6)</v>
      </c>
    </row>
    <row r="2" spans="1:3">
      <c r="A2" s="79"/>
      <c r="B2" s="79"/>
      <c r="C2" s="96"/>
    </row>
    <row r="3" spans="1:3">
      <c r="A3" s="92" t="s">
        <v>0</v>
      </c>
      <c r="B3" s="92"/>
      <c r="C3" s="188" t="str">
        <f>IF('1'!$A$1=1,"1.1  Короткостроковий зовнішній борг України за залишковим терміном погашення за секторами економіки","1.1 Gross External Debt Position: Short-Term Remaining Maturity   (by sectors)")</f>
        <v>1.1  Короткостроковий зовнішній борг України за залишковим терміном погашення за секторами економіки</v>
      </c>
    </row>
    <row r="4" spans="1:3">
      <c r="A4" s="93" t="s">
        <v>1</v>
      </c>
      <c r="B4" s="93"/>
      <c r="C4" s="188" t="str">
        <f>IF('1'!$A$1=1,"1.2 Короткостроковий зовнішній борг України за залишковим терміном погашення за інструментами","1.2 Gross External Debt Position: Short-Term Remaining Maturity   (by financial instruments)")</f>
        <v>1.2 Короткостроковий зовнішній борг України за залишковим терміном погашення за інструментами</v>
      </c>
    </row>
    <row r="5" spans="1:3">
      <c r="C5" s="188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Sector")</f>
        <v>1.3 Зовнішній борг України  та  відсотки за основною сумою, що мають бути погашені вподовж 12 місяців за секторами</v>
      </c>
    </row>
    <row r="7" spans="1:3">
      <c r="C7" s="177"/>
    </row>
  </sheetData>
  <hyperlinks>
    <hyperlink ref="C3" location="'1.1'!A1" display="'1.1'!A1"/>
    <hyperlink ref="C4" location="'1.2'!A1" display="'1.2'!A1"/>
    <hyperlink ref="C5" location="'1.3'!A1" display="'1.3'!A1"/>
  </hyperlinks>
  <pageMargins left="0.35433070866141736" right="0.15748031496062992" top="0.74803149606299213" bottom="0.74803149606299213" header="0.31496062992125984" footer="0.31496062992125984"/>
  <pageSetup paperSize="9" fitToHeight="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22860</xdr:rowOff>
                  </from>
                  <to>
                    <xdr:col>0</xdr:col>
                    <xdr:colOff>579120</xdr:colOff>
                    <xdr:row>1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3"/>
  <sheetViews>
    <sheetView zoomScale="80" zoomScaleNormal="80" zoomScaleSheetLayoutView="100" workbookViewId="0">
      <pane xSplit="3" ySplit="8" topLeftCell="AA36" activePane="bottomRight" state="frozen"/>
      <selection activeCell="C14" sqref="C14"/>
      <selection pane="topRight" activeCell="C14" sqref="C14"/>
      <selection pane="bottomLeft" activeCell="C14" sqref="C14"/>
      <selection pane="bottomRight" activeCell="A5" sqref="A5"/>
    </sheetView>
  </sheetViews>
  <sheetFormatPr defaultColWidth="8.88671875" defaultRowHeight="13.8" outlineLevelCol="1"/>
  <cols>
    <col min="1" max="1" width="49.33203125" style="1" customWidth="1"/>
    <col min="2" max="2" width="72.109375" style="2" hidden="1" customWidth="1" outlineLevel="1"/>
    <col min="3" max="3" width="57.6640625" style="2" hidden="1" customWidth="1" outlineLevel="1"/>
    <col min="4" max="4" width="8.88671875" style="1" customWidth="1" collapsed="1"/>
    <col min="5" max="7" width="8.88671875" style="1" customWidth="1"/>
    <col min="8" max="38" width="8.5546875" style="1" bestFit="1" customWidth="1"/>
    <col min="39" max="39" width="8.88671875" style="1" customWidth="1"/>
    <col min="40" max="40" width="8.5546875" style="1" bestFit="1" customWidth="1"/>
    <col min="41" max="42" width="8.5546875" style="1" customWidth="1"/>
    <col min="43" max="43" width="8.88671875" style="1" hidden="1" customWidth="1"/>
    <col min="44" max="44" width="8.88671875" style="1" customWidth="1"/>
    <col min="45" max="16384" width="8.88671875" style="1"/>
  </cols>
  <sheetData>
    <row r="1" spans="1:43">
      <c r="A1" s="90" t="str">
        <f>IF('1'!A1=1,"до змісту","to title")</f>
        <v>до змісту</v>
      </c>
    </row>
    <row r="2" spans="1:43" s="23" customFormat="1" ht="15.6">
      <c r="A2" s="55" t="str">
        <f>IF('1'!$A$1=1,"1.1 Короткостроковий зовнішній борг України за залишковим терміном погашення","1.1 Gross External Debt Position: Short-Term Remaining Maturity   (by sectors)")</f>
        <v>1.1 Короткостроковий зовнішній борг України за залишковим терміном погашення</v>
      </c>
      <c r="B2" s="22"/>
      <c r="C2" s="22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43" ht="24" customHeight="1">
      <c r="A3" s="194" t="str">
        <f>IF('1'!$A$1=1,"(сума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року)"," ")</f>
        <v>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31"/>
      <c r="Q3" s="32"/>
      <c r="T3" s="32"/>
      <c r="U3" s="32"/>
      <c r="X3" s="32"/>
      <c r="Y3" s="32"/>
    </row>
    <row r="4" spans="1:43">
      <c r="A4" s="56" t="str">
        <f>IF('1'!$A$1=1,"(за методологією МВФ, КПБ 6)","(according to BPM6 methodology)")</f>
        <v>(за методологією МВФ, КПБ 6)</v>
      </c>
    </row>
    <row r="5" spans="1:43">
      <c r="A5" s="56" t="str">
        <f>IF('1'!$A$1=1,"на кінець періоду, млн гривень","Millions of hryvnia , end of the period")</f>
        <v>на кінець періоду, млн гривень</v>
      </c>
      <c r="B5" s="26"/>
    </row>
    <row r="6" spans="1:43">
      <c r="I6" s="25"/>
    </row>
    <row r="7" spans="1:43">
      <c r="A7" s="195" t="str">
        <f>IF('1'!$A$1=1,B7,C7)</f>
        <v xml:space="preserve">Показники </v>
      </c>
      <c r="B7" s="192" t="s">
        <v>10</v>
      </c>
      <c r="C7" s="192" t="s">
        <v>11</v>
      </c>
      <c r="D7" s="64">
        <v>2015</v>
      </c>
      <c r="E7" s="65"/>
      <c r="F7" s="65"/>
      <c r="G7" s="66"/>
      <c r="H7" s="64">
        <v>2016</v>
      </c>
      <c r="I7" s="65"/>
      <c r="J7" s="65"/>
      <c r="K7" s="66"/>
      <c r="L7" s="64">
        <v>2017</v>
      </c>
      <c r="M7" s="65"/>
      <c r="N7" s="65"/>
      <c r="O7" s="66"/>
      <c r="P7" s="64">
        <v>2018</v>
      </c>
      <c r="Q7" s="65"/>
      <c r="R7" s="65"/>
      <c r="S7" s="66"/>
      <c r="T7" s="64">
        <v>2019</v>
      </c>
      <c r="U7" s="65"/>
      <c r="V7" s="65"/>
      <c r="W7" s="66"/>
      <c r="X7" s="65">
        <v>2020</v>
      </c>
      <c r="Y7" s="65"/>
      <c r="Z7" s="65"/>
      <c r="AA7" s="66"/>
      <c r="AB7" s="65">
        <v>2021</v>
      </c>
      <c r="AC7" s="65"/>
      <c r="AD7" s="65"/>
      <c r="AE7" s="66"/>
      <c r="AF7" s="65">
        <v>2022</v>
      </c>
      <c r="AG7" s="66"/>
      <c r="AH7" s="65"/>
      <c r="AI7" s="66"/>
      <c r="AJ7" s="65">
        <v>2023</v>
      </c>
      <c r="AK7" s="66"/>
      <c r="AL7" s="180"/>
      <c r="AM7" s="66"/>
      <c r="AN7" s="65">
        <v>2024</v>
      </c>
      <c r="AO7" s="66"/>
      <c r="AP7" s="180"/>
      <c r="AQ7" s="66"/>
    </row>
    <row r="8" spans="1:43">
      <c r="A8" s="196">
        <f>IF('1'!$A$1=1,B8,C8)</f>
        <v>0</v>
      </c>
      <c r="B8" s="193"/>
      <c r="C8" s="193"/>
      <c r="D8" s="63" t="s">
        <v>6</v>
      </c>
      <c r="E8" s="62" t="s">
        <v>7</v>
      </c>
      <c r="F8" s="63" t="s">
        <v>8</v>
      </c>
      <c r="G8" s="62" t="s">
        <v>9</v>
      </c>
      <c r="H8" s="63" t="s">
        <v>6</v>
      </c>
      <c r="I8" s="62" t="s">
        <v>7</v>
      </c>
      <c r="J8" s="63" t="s">
        <v>8</v>
      </c>
      <c r="K8" s="62" t="s">
        <v>9</v>
      </c>
      <c r="L8" s="63" t="s">
        <v>6</v>
      </c>
      <c r="M8" s="62" t="s">
        <v>7</v>
      </c>
      <c r="N8" s="63" t="s">
        <v>8</v>
      </c>
      <c r="O8" s="62" t="s">
        <v>9</v>
      </c>
      <c r="P8" s="63" t="s">
        <v>6</v>
      </c>
      <c r="Q8" s="62" t="s">
        <v>4</v>
      </c>
      <c r="R8" s="63" t="s">
        <v>8</v>
      </c>
      <c r="S8" s="62" t="s">
        <v>9</v>
      </c>
      <c r="T8" s="63" t="s">
        <v>6</v>
      </c>
      <c r="U8" s="62" t="s">
        <v>4</v>
      </c>
      <c r="V8" s="63" t="s">
        <v>8</v>
      </c>
      <c r="W8" s="62" t="s">
        <v>9</v>
      </c>
      <c r="X8" s="62" t="s">
        <v>6</v>
      </c>
      <c r="Y8" s="62" t="s">
        <v>4</v>
      </c>
      <c r="Z8" s="63" t="s">
        <v>8</v>
      </c>
      <c r="AA8" s="62" t="s">
        <v>9</v>
      </c>
      <c r="AB8" s="62" t="s">
        <v>6</v>
      </c>
      <c r="AC8" s="62" t="s">
        <v>4</v>
      </c>
      <c r="AD8" s="63" t="s">
        <v>8</v>
      </c>
      <c r="AE8" s="62" t="s">
        <v>9</v>
      </c>
      <c r="AF8" s="62" t="s">
        <v>6</v>
      </c>
      <c r="AG8" s="62" t="s">
        <v>4</v>
      </c>
      <c r="AH8" s="63" t="s">
        <v>8</v>
      </c>
      <c r="AI8" s="62" t="s">
        <v>9</v>
      </c>
      <c r="AJ8" s="62" t="s">
        <v>6</v>
      </c>
      <c r="AK8" s="62" t="s">
        <v>4</v>
      </c>
      <c r="AL8" s="63" t="s">
        <v>8</v>
      </c>
      <c r="AM8" s="62" t="s">
        <v>9</v>
      </c>
      <c r="AN8" s="62" t="s">
        <v>6</v>
      </c>
      <c r="AO8" s="62" t="s">
        <v>4</v>
      </c>
      <c r="AP8" s="63" t="s">
        <v>8</v>
      </c>
      <c r="AQ8" s="62" t="s">
        <v>9</v>
      </c>
    </row>
    <row r="9" spans="1:43" s="8" customFormat="1">
      <c r="A9" s="60" t="str">
        <f>IF('1'!$A$1=1,B9,C9)</f>
        <v xml:space="preserve"> Сектор державного управління</v>
      </c>
      <c r="B9" s="74" t="s">
        <v>12</v>
      </c>
      <c r="C9" s="74" t="s">
        <v>25</v>
      </c>
      <c r="D9" s="98">
        <v>134554</v>
      </c>
      <c r="E9" s="52">
        <v>135982</v>
      </c>
      <c r="F9" s="52">
        <v>115208</v>
      </c>
      <c r="G9" s="166">
        <v>101610</v>
      </c>
      <c r="H9" s="98">
        <v>26483</v>
      </c>
      <c r="I9" s="52">
        <v>31516</v>
      </c>
      <c r="J9" s="52">
        <v>32304</v>
      </c>
      <c r="K9" s="166">
        <v>37009</v>
      </c>
      <c r="L9" s="52">
        <v>58876</v>
      </c>
      <c r="M9" s="52">
        <v>76750</v>
      </c>
      <c r="N9" s="52">
        <v>68489</v>
      </c>
      <c r="O9" s="166">
        <v>59419</v>
      </c>
      <c r="P9" s="52">
        <v>66353</v>
      </c>
      <c r="Q9" s="52">
        <v>83324</v>
      </c>
      <c r="R9" s="52">
        <v>139830</v>
      </c>
      <c r="S9" s="166">
        <v>92530</v>
      </c>
      <c r="T9" s="52">
        <v>104461</v>
      </c>
      <c r="U9" s="52">
        <v>110900</v>
      </c>
      <c r="V9" s="52">
        <v>127370</v>
      </c>
      <c r="W9" s="166">
        <v>120464</v>
      </c>
      <c r="X9" s="52">
        <v>139493</v>
      </c>
      <c r="Y9" s="52">
        <v>100266</v>
      </c>
      <c r="Z9" s="52">
        <v>102919</v>
      </c>
      <c r="AA9" s="166">
        <v>133298</v>
      </c>
      <c r="AB9" s="52">
        <v>117328</v>
      </c>
      <c r="AC9" s="52">
        <v>120899</v>
      </c>
      <c r="AD9" s="52">
        <v>92269</v>
      </c>
      <c r="AE9" s="166">
        <v>92719</v>
      </c>
      <c r="AF9" s="52">
        <v>89289</v>
      </c>
      <c r="AG9" s="52">
        <v>89645</v>
      </c>
      <c r="AH9" s="52">
        <v>88990</v>
      </c>
      <c r="AI9" s="166">
        <v>92485</v>
      </c>
      <c r="AJ9" s="52">
        <v>106963</v>
      </c>
      <c r="AK9" s="52">
        <v>139583</v>
      </c>
      <c r="AL9" s="52">
        <v>167521</v>
      </c>
      <c r="AM9" s="166">
        <v>185012</v>
      </c>
      <c r="AN9" s="52">
        <v>203010</v>
      </c>
      <c r="AO9" s="52">
        <v>188175</v>
      </c>
      <c r="AP9" s="52">
        <v>142477</v>
      </c>
      <c r="AQ9" s="166"/>
    </row>
    <row r="10" spans="1:43">
      <c r="A10" s="67" t="str">
        <f>IF('1'!$A$1=1,B10,C10)</f>
        <v xml:space="preserve">  Короткостроковий борг за первинним терміном погашення</v>
      </c>
      <c r="B10" s="6" t="s">
        <v>13</v>
      </c>
      <c r="C10" s="6" t="s">
        <v>26</v>
      </c>
      <c r="D10" s="99">
        <v>94</v>
      </c>
      <c r="E10" s="47">
        <v>84</v>
      </c>
      <c r="F10" s="47">
        <v>0</v>
      </c>
      <c r="G10" s="167">
        <v>0</v>
      </c>
      <c r="H10" s="99">
        <v>0</v>
      </c>
      <c r="I10" s="47">
        <v>0</v>
      </c>
      <c r="J10" s="47">
        <v>0</v>
      </c>
      <c r="K10" s="167">
        <v>0</v>
      </c>
      <c r="L10" s="47">
        <v>0</v>
      </c>
      <c r="M10" s="47">
        <v>0</v>
      </c>
      <c r="N10" s="47">
        <v>0</v>
      </c>
      <c r="O10" s="167">
        <v>0</v>
      </c>
      <c r="P10" s="47">
        <v>6238</v>
      </c>
      <c r="Q10" s="47">
        <v>1179</v>
      </c>
      <c r="R10" s="47">
        <v>19865</v>
      </c>
      <c r="S10" s="167">
        <v>138</v>
      </c>
      <c r="T10" s="47">
        <v>6540</v>
      </c>
      <c r="U10" s="47">
        <v>20200</v>
      </c>
      <c r="V10" s="47">
        <v>11247</v>
      </c>
      <c r="W10" s="167">
        <v>6040</v>
      </c>
      <c r="X10" s="47">
        <v>4742</v>
      </c>
      <c r="Y10" s="47">
        <v>2669</v>
      </c>
      <c r="Z10" s="47">
        <v>1443</v>
      </c>
      <c r="AA10" s="167">
        <v>12356</v>
      </c>
      <c r="AB10" s="47">
        <v>5883</v>
      </c>
      <c r="AC10" s="47">
        <v>4049</v>
      </c>
      <c r="AD10" s="47">
        <v>3109</v>
      </c>
      <c r="AE10" s="167">
        <v>818</v>
      </c>
      <c r="AF10" s="47">
        <v>117</v>
      </c>
      <c r="AG10" s="47">
        <v>1229</v>
      </c>
      <c r="AH10" s="47">
        <v>1134</v>
      </c>
      <c r="AI10" s="167">
        <v>2231</v>
      </c>
      <c r="AJ10" s="47">
        <v>6326</v>
      </c>
      <c r="AK10" s="47">
        <v>3767</v>
      </c>
      <c r="AL10" s="47">
        <v>841</v>
      </c>
      <c r="AM10" s="167">
        <v>1101</v>
      </c>
      <c r="AN10" s="47">
        <v>196</v>
      </c>
      <c r="AO10" s="47">
        <v>81</v>
      </c>
      <c r="AP10" s="47">
        <v>41</v>
      </c>
      <c r="AQ10" s="167"/>
    </row>
    <row r="11" spans="1:43">
      <c r="A11" s="57" t="str">
        <f>IF('1'!$A$1=1,B11,C11)</f>
        <v xml:space="preserve">    Боргові цінні папери</v>
      </c>
      <c r="B11" s="6" t="s">
        <v>14</v>
      </c>
      <c r="C11" s="6" t="s">
        <v>27</v>
      </c>
      <c r="D11" s="99">
        <v>94</v>
      </c>
      <c r="E11" s="47">
        <v>84</v>
      </c>
      <c r="F11" s="47">
        <v>0</v>
      </c>
      <c r="G11" s="167">
        <v>0</v>
      </c>
      <c r="H11" s="99">
        <v>0</v>
      </c>
      <c r="I11" s="47">
        <v>0</v>
      </c>
      <c r="J11" s="47">
        <v>0</v>
      </c>
      <c r="K11" s="167">
        <v>0</v>
      </c>
      <c r="L11" s="47">
        <v>0</v>
      </c>
      <c r="M11" s="47">
        <v>0</v>
      </c>
      <c r="N11" s="47">
        <v>0</v>
      </c>
      <c r="O11" s="167">
        <v>0</v>
      </c>
      <c r="P11" s="47">
        <v>6238</v>
      </c>
      <c r="Q11" s="47">
        <v>1179</v>
      </c>
      <c r="R11" s="47">
        <v>19865</v>
      </c>
      <c r="S11" s="167">
        <v>138</v>
      </c>
      <c r="T11" s="47">
        <v>6540</v>
      </c>
      <c r="U11" s="47">
        <v>20200</v>
      </c>
      <c r="V11" s="47">
        <v>11247</v>
      </c>
      <c r="W11" s="167">
        <v>6040</v>
      </c>
      <c r="X11" s="47">
        <v>4742</v>
      </c>
      <c r="Y11" s="47">
        <v>2669</v>
      </c>
      <c r="Z11" s="47">
        <v>1443</v>
      </c>
      <c r="AA11" s="167">
        <v>2630</v>
      </c>
      <c r="AB11" s="47">
        <v>5883</v>
      </c>
      <c r="AC11" s="47">
        <v>4049</v>
      </c>
      <c r="AD11" s="47">
        <v>3109</v>
      </c>
      <c r="AE11" s="167">
        <v>818</v>
      </c>
      <c r="AF11" s="47">
        <v>117</v>
      </c>
      <c r="AG11" s="47">
        <v>1229</v>
      </c>
      <c r="AH11" s="47">
        <v>1134</v>
      </c>
      <c r="AI11" s="167">
        <v>2231</v>
      </c>
      <c r="AJ11" s="47">
        <v>6326</v>
      </c>
      <c r="AK11" s="47">
        <v>3767</v>
      </c>
      <c r="AL11" s="47">
        <v>841</v>
      </c>
      <c r="AM11" s="167">
        <v>1101</v>
      </c>
      <c r="AN11" s="47">
        <v>196</v>
      </c>
      <c r="AO11" s="47">
        <v>81</v>
      </c>
      <c r="AP11" s="47">
        <v>41</v>
      </c>
      <c r="AQ11" s="167"/>
    </row>
    <row r="12" spans="1:43">
      <c r="A12" s="68" t="str">
        <f>IF('1'!$A$1=1,B12,C12)</f>
        <v xml:space="preserve">    Кредити</v>
      </c>
      <c r="B12" s="6" t="s">
        <v>15</v>
      </c>
      <c r="C12" s="10" t="s">
        <v>28</v>
      </c>
      <c r="D12" s="99">
        <v>0</v>
      </c>
      <c r="E12" s="47">
        <v>0</v>
      </c>
      <c r="F12" s="47">
        <v>0</v>
      </c>
      <c r="G12" s="167">
        <v>0</v>
      </c>
      <c r="H12" s="99">
        <v>0</v>
      </c>
      <c r="I12" s="47">
        <v>0</v>
      </c>
      <c r="J12" s="47">
        <v>0</v>
      </c>
      <c r="K12" s="167">
        <v>0</v>
      </c>
      <c r="L12" s="47">
        <v>0</v>
      </c>
      <c r="M12" s="47">
        <v>0</v>
      </c>
      <c r="N12" s="47">
        <v>0</v>
      </c>
      <c r="O12" s="167">
        <v>0</v>
      </c>
      <c r="P12" s="47">
        <v>0</v>
      </c>
      <c r="Q12" s="47">
        <v>0</v>
      </c>
      <c r="R12" s="47">
        <v>0</v>
      </c>
      <c r="S12" s="167">
        <v>0</v>
      </c>
      <c r="T12" s="47">
        <v>0</v>
      </c>
      <c r="U12" s="47">
        <v>0</v>
      </c>
      <c r="V12" s="47">
        <v>0</v>
      </c>
      <c r="W12" s="167">
        <v>0</v>
      </c>
      <c r="X12" s="47">
        <v>0</v>
      </c>
      <c r="Y12" s="47">
        <v>0</v>
      </c>
      <c r="Z12" s="47">
        <v>0</v>
      </c>
      <c r="AA12" s="167">
        <v>9726</v>
      </c>
      <c r="AB12" s="47">
        <v>0</v>
      </c>
      <c r="AC12" s="47">
        <v>0</v>
      </c>
      <c r="AD12" s="47">
        <v>0</v>
      </c>
      <c r="AE12" s="167">
        <v>0</v>
      </c>
      <c r="AF12" s="47">
        <v>0</v>
      </c>
      <c r="AG12" s="47">
        <v>0</v>
      </c>
      <c r="AH12" s="47">
        <v>0</v>
      </c>
      <c r="AI12" s="167">
        <v>0</v>
      </c>
      <c r="AJ12" s="47">
        <v>0</v>
      </c>
      <c r="AK12" s="47">
        <v>0</v>
      </c>
      <c r="AL12" s="47">
        <v>0</v>
      </c>
      <c r="AM12" s="167">
        <v>0</v>
      </c>
      <c r="AN12" s="47">
        <v>0</v>
      </c>
      <c r="AO12" s="47">
        <v>0</v>
      </c>
      <c r="AP12" s="47">
        <v>0</v>
      </c>
      <c r="AQ12" s="167"/>
    </row>
    <row r="13" spans="1:43" ht="21.6" customHeight="1">
      <c r="A13" s="67" t="str">
        <f>IF('1'!$A$1=1,B13,C13)</f>
        <v xml:space="preserve">  Довгострокові зобов'язання, що підлягають погашенню протягом року</v>
      </c>
      <c r="B13" s="6" t="s">
        <v>16</v>
      </c>
      <c r="C13" s="6" t="s">
        <v>29</v>
      </c>
      <c r="D13" s="99">
        <v>134460</v>
      </c>
      <c r="E13" s="47">
        <v>135898</v>
      </c>
      <c r="F13" s="47">
        <v>115208</v>
      </c>
      <c r="G13" s="167">
        <v>101610</v>
      </c>
      <c r="H13" s="99">
        <v>26483</v>
      </c>
      <c r="I13" s="47">
        <v>31516</v>
      </c>
      <c r="J13" s="47">
        <v>32304</v>
      </c>
      <c r="K13" s="167">
        <v>37009</v>
      </c>
      <c r="L13" s="47">
        <v>58876</v>
      </c>
      <c r="M13" s="47">
        <v>76750</v>
      </c>
      <c r="N13" s="47">
        <v>68489</v>
      </c>
      <c r="O13" s="167">
        <v>59419</v>
      </c>
      <c r="P13" s="47">
        <v>60115</v>
      </c>
      <c r="Q13" s="47">
        <v>82145</v>
      </c>
      <c r="R13" s="47">
        <v>119965</v>
      </c>
      <c r="S13" s="167">
        <v>92392</v>
      </c>
      <c r="T13" s="47">
        <v>97921</v>
      </c>
      <c r="U13" s="47">
        <v>90700</v>
      </c>
      <c r="V13" s="47">
        <v>116123</v>
      </c>
      <c r="W13" s="167">
        <v>114424</v>
      </c>
      <c r="X13" s="47">
        <v>134751</v>
      </c>
      <c r="Y13" s="47">
        <v>97597</v>
      </c>
      <c r="Z13" s="47">
        <v>101476</v>
      </c>
      <c r="AA13" s="167">
        <v>120942</v>
      </c>
      <c r="AB13" s="47">
        <v>111445</v>
      </c>
      <c r="AC13" s="47">
        <v>116850</v>
      </c>
      <c r="AD13" s="47">
        <v>89160</v>
      </c>
      <c r="AE13" s="167">
        <v>91901</v>
      </c>
      <c r="AF13" s="47">
        <v>89172</v>
      </c>
      <c r="AG13" s="47">
        <v>88416</v>
      </c>
      <c r="AH13" s="47">
        <v>87856</v>
      </c>
      <c r="AI13" s="167">
        <v>90254</v>
      </c>
      <c r="AJ13" s="47">
        <v>100637</v>
      </c>
      <c r="AK13" s="47">
        <v>135816</v>
      </c>
      <c r="AL13" s="47">
        <v>166680</v>
      </c>
      <c r="AM13" s="167">
        <v>183911</v>
      </c>
      <c r="AN13" s="47">
        <v>202814</v>
      </c>
      <c r="AO13" s="47">
        <v>188094</v>
      </c>
      <c r="AP13" s="47">
        <v>142436</v>
      </c>
      <c r="AQ13" s="167"/>
    </row>
    <row r="14" spans="1:43">
      <c r="A14" s="67" t="str">
        <f>IF('1'!$A$1=1,B14,C14)</f>
        <v xml:space="preserve">    Боргові цінні папери</v>
      </c>
      <c r="B14" s="6" t="s">
        <v>14</v>
      </c>
      <c r="C14" s="6" t="s">
        <v>27</v>
      </c>
      <c r="D14" s="99">
        <v>112062</v>
      </c>
      <c r="E14" s="47">
        <v>120897</v>
      </c>
      <c r="F14" s="47">
        <v>103389</v>
      </c>
      <c r="G14" s="167">
        <v>92094</v>
      </c>
      <c r="H14" s="99">
        <v>12933</v>
      </c>
      <c r="I14" s="47">
        <v>19917</v>
      </c>
      <c r="J14" s="47">
        <v>18836</v>
      </c>
      <c r="K14" s="167">
        <v>18776</v>
      </c>
      <c r="L14" s="47">
        <v>29419</v>
      </c>
      <c r="M14" s="47">
        <v>28185</v>
      </c>
      <c r="N14" s="47">
        <v>15624</v>
      </c>
      <c r="O14" s="167">
        <v>4940</v>
      </c>
      <c r="P14" s="47">
        <v>6196</v>
      </c>
      <c r="Q14" s="47">
        <v>31301</v>
      </c>
      <c r="R14" s="47">
        <v>68912</v>
      </c>
      <c r="S14" s="167">
        <v>46868</v>
      </c>
      <c r="T14" s="47">
        <v>48867</v>
      </c>
      <c r="U14" s="47">
        <v>51267</v>
      </c>
      <c r="V14" s="47">
        <v>68993</v>
      </c>
      <c r="W14" s="167">
        <v>68354</v>
      </c>
      <c r="X14" s="47">
        <v>84016</v>
      </c>
      <c r="Y14" s="47">
        <v>50758</v>
      </c>
      <c r="Z14" s="47">
        <v>68600</v>
      </c>
      <c r="AA14" s="167">
        <v>69450</v>
      </c>
      <c r="AB14" s="47">
        <v>71495</v>
      </c>
      <c r="AC14" s="47">
        <v>76648</v>
      </c>
      <c r="AD14" s="47">
        <v>48438</v>
      </c>
      <c r="AE14" s="167">
        <v>51238</v>
      </c>
      <c r="AF14" s="47">
        <v>44913</v>
      </c>
      <c r="AG14" s="47">
        <v>44574</v>
      </c>
      <c r="AH14" s="47">
        <v>19431</v>
      </c>
      <c r="AI14" s="167">
        <v>18880</v>
      </c>
      <c r="AJ14" s="47">
        <v>21539</v>
      </c>
      <c r="AK14" s="47">
        <v>22270</v>
      </c>
      <c r="AL14" s="47">
        <v>50721</v>
      </c>
      <c r="AM14" s="167">
        <v>49757</v>
      </c>
      <c r="AN14" s="47">
        <v>59734</v>
      </c>
      <c r="AO14" s="47">
        <v>56266</v>
      </c>
      <c r="AP14" s="47">
        <v>12144</v>
      </c>
      <c r="AQ14" s="167"/>
    </row>
    <row r="15" spans="1:43">
      <c r="A15" s="57" t="str">
        <f>IF('1'!$A$1=1,B15,C15)</f>
        <v xml:space="preserve">    Кредити</v>
      </c>
      <c r="B15" s="6" t="s">
        <v>15</v>
      </c>
      <c r="C15" s="10" t="s">
        <v>28</v>
      </c>
      <c r="D15" s="99">
        <v>22398</v>
      </c>
      <c r="E15" s="47">
        <v>15001</v>
      </c>
      <c r="F15" s="47">
        <v>11819</v>
      </c>
      <c r="G15" s="167">
        <v>9516</v>
      </c>
      <c r="H15" s="99">
        <v>13550</v>
      </c>
      <c r="I15" s="47">
        <v>11599</v>
      </c>
      <c r="J15" s="47">
        <v>13468</v>
      </c>
      <c r="K15" s="167">
        <v>18233</v>
      </c>
      <c r="L15" s="47">
        <v>29457</v>
      </c>
      <c r="M15" s="47">
        <v>48565</v>
      </c>
      <c r="N15" s="47">
        <v>52865</v>
      </c>
      <c r="O15" s="167">
        <v>54479</v>
      </c>
      <c r="P15" s="47">
        <v>53919</v>
      </c>
      <c r="Q15" s="47">
        <v>50844</v>
      </c>
      <c r="R15" s="47">
        <v>51053</v>
      </c>
      <c r="S15" s="167">
        <v>45524</v>
      </c>
      <c r="T15" s="47">
        <v>49054</v>
      </c>
      <c r="U15" s="47">
        <v>39433</v>
      </c>
      <c r="V15" s="47">
        <v>47130</v>
      </c>
      <c r="W15" s="167">
        <v>46070</v>
      </c>
      <c r="X15" s="47">
        <v>50735</v>
      </c>
      <c r="Y15" s="47">
        <v>46839</v>
      </c>
      <c r="Z15" s="47">
        <v>32876</v>
      </c>
      <c r="AA15" s="167">
        <v>51492</v>
      </c>
      <c r="AB15" s="47">
        <v>39950</v>
      </c>
      <c r="AC15" s="47">
        <v>40202</v>
      </c>
      <c r="AD15" s="47">
        <v>40722</v>
      </c>
      <c r="AE15" s="167">
        <v>40663</v>
      </c>
      <c r="AF15" s="47">
        <v>44259</v>
      </c>
      <c r="AG15" s="47">
        <v>43842</v>
      </c>
      <c r="AH15" s="47">
        <v>68425</v>
      </c>
      <c r="AI15" s="167">
        <v>71374</v>
      </c>
      <c r="AJ15" s="47">
        <v>79098</v>
      </c>
      <c r="AK15" s="47">
        <v>113546</v>
      </c>
      <c r="AL15" s="47">
        <v>115959</v>
      </c>
      <c r="AM15" s="167">
        <v>134154</v>
      </c>
      <c r="AN15" s="47">
        <v>143080</v>
      </c>
      <c r="AO15" s="47">
        <v>131828</v>
      </c>
      <c r="AP15" s="47">
        <v>130292</v>
      </c>
      <c r="AQ15" s="167"/>
    </row>
    <row r="16" spans="1:43" ht="6" customHeight="1">
      <c r="A16" s="67"/>
      <c r="B16" s="6"/>
      <c r="C16" s="6"/>
      <c r="D16" s="99"/>
      <c r="E16" s="47"/>
      <c r="F16" s="47"/>
      <c r="G16" s="167"/>
      <c r="H16" s="99"/>
      <c r="I16" s="47"/>
      <c r="J16" s="47"/>
      <c r="K16" s="167"/>
      <c r="L16" s="47"/>
      <c r="M16" s="47"/>
      <c r="N16" s="47"/>
      <c r="O16" s="167"/>
      <c r="P16" s="47"/>
      <c r="Q16" s="47"/>
      <c r="R16" s="47"/>
      <c r="S16" s="167"/>
      <c r="T16" s="47"/>
      <c r="U16" s="47"/>
      <c r="V16" s="47"/>
      <c r="W16" s="167"/>
      <c r="X16" s="47"/>
      <c r="Y16" s="47"/>
      <c r="Z16" s="47"/>
      <c r="AA16" s="167"/>
      <c r="AB16" s="47"/>
      <c r="AC16" s="47"/>
      <c r="AD16" s="47"/>
      <c r="AE16" s="167"/>
      <c r="AF16" s="47"/>
      <c r="AG16" s="47"/>
      <c r="AH16" s="47"/>
      <c r="AI16" s="167"/>
      <c r="AJ16" s="47"/>
      <c r="AK16" s="47"/>
      <c r="AL16" s="47"/>
      <c r="AM16" s="167"/>
      <c r="AN16" s="47"/>
      <c r="AO16" s="47"/>
      <c r="AP16" s="47"/>
      <c r="AQ16" s="167"/>
    </row>
    <row r="17" spans="1:43" s="8" customFormat="1">
      <c r="A17" s="61" t="str">
        <f>IF('1'!$A$1=1,B17,C17)</f>
        <v xml:space="preserve"> Центральний банк</v>
      </c>
      <c r="B17" s="73" t="s">
        <v>17</v>
      </c>
      <c r="C17" s="73" t="s">
        <v>30</v>
      </c>
      <c r="D17" s="100">
        <v>8983</v>
      </c>
      <c r="E17" s="50">
        <v>16796</v>
      </c>
      <c r="F17" s="50">
        <v>13286</v>
      </c>
      <c r="G17" s="51">
        <v>31225</v>
      </c>
      <c r="H17" s="100">
        <v>21840</v>
      </c>
      <c r="I17" s="50">
        <v>0</v>
      </c>
      <c r="J17" s="50">
        <v>3472</v>
      </c>
      <c r="K17" s="51">
        <v>8228</v>
      </c>
      <c r="L17" s="50">
        <v>12963</v>
      </c>
      <c r="M17" s="50">
        <v>17549</v>
      </c>
      <c r="N17" s="50">
        <v>19353</v>
      </c>
      <c r="O17" s="51">
        <v>20639</v>
      </c>
      <c r="P17" s="50">
        <v>19926</v>
      </c>
      <c r="Q17" s="50">
        <v>19023</v>
      </c>
      <c r="R17" s="50">
        <v>20657</v>
      </c>
      <c r="S17" s="51">
        <v>16450</v>
      </c>
      <c r="T17" s="50">
        <v>20145</v>
      </c>
      <c r="U17" s="50">
        <v>14679</v>
      </c>
      <c r="V17" s="50">
        <v>15365</v>
      </c>
      <c r="W17" s="51">
        <v>15349</v>
      </c>
      <c r="X17" s="50">
        <v>20232</v>
      </c>
      <c r="Y17" s="50">
        <v>19408</v>
      </c>
      <c r="Z17" s="50">
        <v>23430</v>
      </c>
      <c r="AA17" s="51">
        <v>26445</v>
      </c>
      <c r="AB17" s="50">
        <v>33386</v>
      </c>
      <c r="AC17" s="50">
        <v>39954</v>
      </c>
      <c r="AD17" s="50">
        <v>43303</v>
      </c>
      <c r="AE17" s="51">
        <v>48945</v>
      </c>
      <c r="AF17" s="50">
        <v>49030</v>
      </c>
      <c r="AG17" s="50">
        <v>47052</v>
      </c>
      <c r="AH17" s="50">
        <v>56695</v>
      </c>
      <c r="AI17" s="51">
        <v>58988</v>
      </c>
      <c r="AJ17" s="50">
        <v>53463</v>
      </c>
      <c r="AK17" s="50">
        <v>46772</v>
      </c>
      <c r="AL17" s="50">
        <v>40299</v>
      </c>
      <c r="AM17" s="51">
        <v>36197</v>
      </c>
      <c r="AN17" s="50">
        <v>36944</v>
      </c>
      <c r="AO17" s="50">
        <v>37943</v>
      </c>
      <c r="AP17" s="50">
        <v>32151</v>
      </c>
      <c r="AQ17" s="51"/>
    </row>
    <row r="18" spans="1:43" s="5" customFormat="1">
      <c r="A18" s="67" t="str">
        <f>IF('1'!$A$1=1,B18,C18)</f>
        <v xml:space="preserve">  Короткостроковий борг за первинним терміном погашення</v>
      </c>
      <c r="B18" s="6" t="s">
        <v>13</v>
      </c>
      <c r="C18" s="6" t="s">
        <v>26</v>
      </c>
      <c r="D18" s="99">
        <v>0</v>
      </c>
      <c r="E18" s="47">
        <v>12126</v>
      </c>
      <c r="F18" s="47">
        <v>11969</v>
      </c>
      <c r="G18" s="164">
        <v>31225</v>
      </c>
      <c r="H18" s="99">
        <v>21840</v>
      </c>
      <c r="I18" s="47">
        <v>0</v>
      </c>
      <c r="J18" s="47">
        <v>0</v>
      </c>
      <c r="K18" s="164">
        <v>0</v>
      </c>
      <c r="L18" s="47">
        <v>0</v>
      </c>
      <c r="M18" s="47">
        <v>0</v>
      </c>
      <c r="N18" s="47">
        <v>0</v>
      </c>
      <c r="O18" s="164">
        <v>0</v>
      </c>
      <c r="P18" s="47">
        <v>0</v>
      </c>
      <c r="Q18" s="47">
        <v>0</v>
      </c>
      <c r="R18" s="47">
        <v>0</v>
      </c>
      <c r="S18" s="164">
        <v>0</v>
      </c>
      <c r="T18" s="47">
        <v>0</v>
      </c>
      <c r="U18" s="47">
        <v>0</v>
      </c>
      <c r="V18" s="47">
        <v>0</v>
      </c>
      <c r="W18" s="164">
        <v>0</v>
      </c>
      <c r="X18" s="47">
        <v>0</v>
      </c>
      <c r="Y18" s="47">
        <v>0</v>
      </c>
      <c r="Z18" s="47">
        <v>0</v>
      </c>
      <c r="AA18" s="164">
        <v>0</v>
      </c>
      <c r="AB18" s="47">
        <v>0</v>
      </c>
      <c r="AC18" s="47">
        <v>0</v>
      </c>
      <c r="AD18" s="47">
        <v>0</v>
      </c>
      <c r="AE18" s="164">
        <v>0</v>
      </c>
      <c r="AF18" s="47">
        <v>73</v>
      </c>
      <c r="AG18" s="47">
        <v>29</v>
      </c>
      <c r="AH18" s="47">
        <v>37</v>
      </c>
      <c r="AI18" s="164">
        <v>73</v>
      </c>
      <c r="AJ18" s="47">
        <v>73</v>
      </c>
      <c r="AK18" s="47">
        <v>37</v>
      </c>
      <c r="AL18" s="47">
        <v>110</v>
      </c>
      <c r="AM18" s="164">
        <v>0</v>
      </c>
      <c r="AN18" s="47">
        <v>37</v>
      </c>
      <c r="AO18" s="47">
        <v>41</v>
      </c>
      <c r="AP18" s="47">
        <v>82</v>
      </c>
      <c r="AQ18" s="164"/>
    </row>
    <row r="19" spans="1:43">
      <c r="A19" s="57" t="str">
        <f>IF('1'!$A$1=1,B19,C19)</f>
        <v xml:space="preserve">    Кредити</v>
      </c>
      <c r="B19" s="7" t="s">
        <v>15</v>
      </c>
      <c r="C19" s="10" t="s">
        <v>28</v>
      </c>
      <c r="D19" s="99">
        <v>0</v>
      </c>
      <c r="E19" s="47">
        <v>12126</v>
      </c>
      <c r="F19" s="47">
        <v>11969</v>
      </c>
      <c r="G19" s="164">
        <v>31225</v>
      </c>
      <c r="H19" s="99">
        <v>21840</v>
      </c>
      <c r="I19" s="47">
        <v>0</v>
      </c>
      <c r="J19" s="47">
        <v>0</v>
      </c>
      <c r="K19" s="164">
        <v>0</v>
      </c>
      <c r="L19" s="47">
        <v>0</v>
      </c>
      <c r="M19" s="47">
        <v>0</v>
      </c>
      <c r="N19" s="47">
        <v>0</v>
      </c>
      <c r="O19" s="164">
        <v>0</v>
      </c>
      <c r="P19" s="47">
        <v>0</v>
      </c>
      <c r="Q19" s="47">
        <v>0</v>
      </c>
      <c r="R19" s="47">
        <v>0</v>
      </c>
      <c r="S19" s="164">
        <v>0</v>
      </c>
      <c r="T19" s="47">
        <v>0</v>
      </c>
      <c r="U19" s="47">
        <v>0</v>
      </c>
      <c r="V19" s="47">
        <v>0</v>
      </c>
      <c r="W19" s="164">
        <v>0</v>
      </c>
      <c r="X19" s="47">
        <v>0</v>
      </c>
      <c r="Y19" s="47">
        <v>0</v>
      </c>
      <c r="Z19" s="47">
        <v>0</v>
      </c>
      <c r="AA19" s="164">
        <v>0</v>
      </c>
      <c r="AB19" s="47">
        <v>0</v>
      </c>
      <c r="AC19" s="47">
        <v>0</v>
      </c>
      <c r="AD19" s="47">
        <v>0</v>
      </c>
      <c r="AE19" s="164">
        <v>0</v>
      </c>
      <c r="AF19" s="47">
        <v>0</v>
      </c>
      <c r="AG19" s="47">
        <v>0</v>
      </c>
      <c r="AH19" s="47">
        <v>0</v>
      </c>
      <c r="AI19" s="164">
        <v>0</v>
      </c>
      <c r="AJ19" s="47">
        <v>0</v>
      </c>
      <c r="AK19" s="47">
        <v>0</v>
      </c>
      <c r="AL19" s="47">
        <v>0</v>
      </c>
      <c r="AM19" s="164">
        <v>0</v>
      </c>
      <c r="AN19" s="47">
        <v>0</v>
      </c>
      <c r="AO19" s="47">
        <v>0</v>
      </c>
      <c r="AP19" s="47">
        <v>0</v>
      </c>
      <c r="AQ19" s="164"/>
    </row>
    <row r="20" spans="1:43">
      <c r="A20" s="57" t="str">
        <f>IF('1'!$A$1=1,B20,C20)</f>
        <v xml:space="preserve">    Валюта і депозити</v>
      </c>
      <c r="B20" s="7" t="s">
        <v>18</v>
      </c>
      <c r="C20" s="10" t="s">
        <v>31</v>
      </c>
      <c r="D20" s="99">
        <v>0</v>
      </c>
      <c r="E20" s="47">
        <v>0</v>
      </c>
      <c r="F20" s="47">
        <v>0</v>
      </c>
      <c r="G20" s="164">
        <v>0</v>
      </c>
      <c r="H20" s="99">
        <v>0</v>
      </c>
      <c r="I20" s="47">
        <v>0</v>
      </c>
      <c r="J20" s="47">
        <v>0</v>
      </c>
      <c r="K20" s="164">
        <v>0</v>
      </c>
      <c r="L20" s="47">
        <v>0</v>
      </c>
      <c r="M20" s="47">
        <v>0</v>
      </c>
      <c r="N20" s="47">
        <v>0</v>
      </c>
      <c r="O20" s="164">
        <v>0</v>
      </c>
      <c r="P20" s="47">
        <v>0</v>
      </c>
      <c r="Q20" s="47">
        <v>0</v>
      </c>
      <c r="R20" s="47">
        <v>0</v>
      </c>
      <c r="S20" s="164">
        <v>0</v>
      </c>
      <c r="T20" s="47">
        <v>0</v>
      </c>
      <c r="U20" s="47">
        <v>0</v>
      </c>
      <c r="V20" s="47">
        <v>0</v>
      </c>
      <c r="W20" s="164">
        <v>0</v>
      </c>
      <c r="X20" s="47">
        <v>0</v>
      </c>
      <c r="Y20" s="47">
        <v>0</v>
      </c>
      <c r="Z20" s="47">
        <v>0</v>
      </c>
      <c r="AA20" s="164">
        <v>0</v>
      </c>
      <c r="AB20" s="47">
        <v>0</v>
      </c>
      <c r="AC20" s="47">
        <v>0</v>
      </c>
      <c r="AD20" s="47">
        <v>0</v>
      </c>
      <c r="AE20" s="164">
        <v>0</v>
      </c>
      <c r="AF20" s="47">
        <v>0</v>
      </c>
      <c r="AG20" s="47">
        <v>0</v>
      </c>
      <c r="AH20" s="47">
        <v>0</v>
      </c>
      <c r="AI20" s="164">
        <v>0</v>
      </c>
      <c r="AJ20" s="47">
        <v>0</v>
      </c>
      <c r="AK20" s="47">
        <v>0</v>
      </c>
      <c r="AL20" s="47">
        <v>0</v>
      </c>
      <c r="AM20" s="164">
        <v>0</v>
      </c>
      <c r="AN20" s="47">
        <v>0</v>
      </c>
      <c r="AO20" s="47">
        <v>0</v>
      </c>
      <c r="AP20" s="47">
        <v>0</v>
      </c>
      <c r="AQ20" s="164"/>
    </row>
    <row r="21" spans="1:43">
      <c r="A21" s="57" t="str">
        <f>IF('1'!$A$1=1,B21,C21)</f>
        <v>Інші боргові зобов'язання</v>
      </c>
      <c r="B21" s="10" t="s">
        <v>74</v>
      </c>
      <c r="C21" s="10" t="s">
        <v>73</v>
      </c>
      <c r="D21" s="99"/>
      <c r="E21" s="47"/>
      <c r="F21" s="47"/>
      <c r="G21" s="164"/>
      <c r="H21" s="99"/>
      <c r="I21" s="47"/>
      <c r="J21" s="47"/>
      <c r="K21" s="164"/>
      <c r="L21" s="47"/>
      <c r="M21" s="47"/>
      <c r="N21" s="47"/>
      <c r="O21" s="164"/>
      <c r="P21" s="47"/>
      <c r="Q21" s="47"/>
      <c r="R21" s="47"/>
      <c r="S21" s="164"/>
      <c r="T21" s="47"/>
      <c r="U21" s="47"/>
      <c r="V21" s="47"/>
      <c r="W21" s="164"/>
      <c r="X21" s="47"/>
      <c r="Y21" s="47"/>
      <c r="Z21" s="47"/>
      <c r="AA21" s="164"/>
      <c r="AB21" s="47"/>
      <c r="AC21" s="47"/>
      <c r="AD21" s="47"/>
      <c r="AE21" s="164"/>
      <c r="AF21" s="47">
        <v>73</v>
      </c>
      <c r="AG21" s="47">
        <v>29</v>
      </c>
      <c r="AH21" s="47">
        <v>37</v>
      </c>
      <c r="AI21" s="164">
        <v>73</v>
      </c>
      <c r="AJ21" s="47">
        <v>73</v>
      </c>
      <c r="AK21" s="47">
        <v>37</v>
      </c>
      <c r="AL21" s="47">
        <v>110</v>
      </c>
      <c r="AM21" s="164">
        <v>0</v>
      </c>
      <c r="AN21" s="47">
        <v>37</v>
      </c>
      <c r="AO21" s="47">
        <v>41</v>
      </c>
      <c r="AP21" s="47">
        <v>82</v>
      </c>
      <c r="AQ21" s="164"/>
    </row>
    <row r="22" spans="1:43" ht="24" customHeight="1">
      <c r="A22" s="67" t="str">
        <f>IF('1'!$A$1=1,B22,C22)</f>
        <v xml:space="preserve"> Довгострокові зобов'язання, що підлягають погашенню протягом року</v>
      </c>
      <c r="B22" s="7" t="s">
        <v>24</v>
      </c>
      <c r="C22" s="6" t="s">
        <v>29</v>
      </c>
      <c r="D22" s="99">
        <v>8983</v>
      </c>
      <c r="E22" s="47">
        <v>4670</v>
      </c>
      <c r="F22" s="47">
        <v>1317</v>
      </c>
      <c r="G22" s="164">
        <v>0</v>
      </c>
      <c r="H22" s="99">
        <v>0</v>
      </c>
      <c r="I22" s="47">
        <v>0</v>
      </c>
      <c r="J22" s="47">
        <v>3472</v>
      </c>
      <c r="K22" s="164">
        <v>8228</v>
      </c>
      <c r="L22" s="47">
        <v>12963</v>
      </c>
      <c r="M22" s="47">
        <v>17549</v>
      </c>
      <c r="N22" s="47">
        <v>19353</v>
      </c>
      <c r="O22" s="164">
        <v>20639</v>
      </c>
      <c r="P22" s="47">
        <v>19926</v>
      </c>
      <c r="Q22" s="47">
        <v>19023</v>
      </c>
      <c r="R22" s="47">
        <v>20657</v>
      </c>
      <c r="S22" s="164">
        <v>16450</v>
      </c>
      <c r="T22" s="47">
        <v>20145</v>
      </c>
      <c r="U22" s="47">
        <v>14679</v>
      </c>
      <c r="V22" s="47">
        <v>15365</v>
      </c>
      <c r="W22" s="164">
        <v>15349</v>
      </c>
      <c r="X22" s="47">
        <v>20232</v>
      </c>
      <c r="Y22" s="47">
        <v>19408</v>
      </c>
      <c r="Z22" s="47">
        <v>23430</v>
      </c>
      <c r="AA22" s="164">
        <v>26445</v>
      </c>
      <c r="AB22" s="47">
        <v>33386</v>
      </c>
      <c r="AC22" s="47">
        <v>39954</v>
      </c>
      <c r="AD22" s="47">
        <v>43303</v>
      </c>
      <c r="AE22" s="164">
        <v>48945</v>
      </c>
      <c r="AF22" s="47">
        <v>48957</v>
      </c>
      <c r="AG22" s="47">
        <v>47023</v>
      </c>
      <c r="AH22" s="47">
        <v>56658</v>
      </c>
      <c r="AI22" s="164">
        <v>58915</v>
      </c>
      <c r="AJ22" s="47">
        <v>53390</v>
      </c>
      <c r="AK22" s="47">
        <v>46735</v>
      </c>
      <c r="AL22" s="47">
        <v>40189</v>
      </c>
      <c r="AM22" s="164">
        <v>36197</v>
      </c>
      <c r="AN22" s="47">
        <v>36907</v>
      </c>
      <c r="AO22" s="47">
        <v>37902</v>
      </c>
      <c r="AP22" s="47">
        <v>32069</v>
      </c>
      <c r="AQ22" s="164"/>
    </row>
    <row r="23" spans="1:43">
      <c r="A23" s="57" t="str">
        <f>IF('1'!$A$1=1,B23,C23)</f>
        <v xml:space="preserve">    Кредити</v>
      </c>
      <c r="B23" s="6" t="s">
        <v>15</v>
      </c>
      <c r="C23" s="10" t="s">
        <v>28</v>
      </c>
      <c r="D23" s="99">
        <v>8983</v>
      </c>
      <c r="E23" s="47">
        <v>4670</v>
      </c>
      <c r="F23" s="47">
        <v>1317</v>
      </c>
      <c r="G23" s="164">
        <v>0</v>
      </c>
      <c r="H23" s="99">
        <v>0</v>
      </c>
      <c r="I23" s="47">
        <v>0</v>
      </c>
      <c r="J23" s="47">
        <v>3472</v>
      </c>
      <c r="K23" s="164">
        <v>8228</v>
      </c>
      <c r="L23" s="47">
        <v>12963</v>
      </c>
      <c r="M23" s="47">
        <v>17549</v>
      </c>
      <c r="N23" s="47">
        <v>19353</v>
      </c>
      <c r="O23" s="164">
        <v>20639</v>
      </c>
      <c r="P23" s="47">
        <v>19926</v>
      </c>
      <c r="Q23" s="47">
        <v>19023</v>
      </c>
      <c r="R23" s="47">
        <v>20657</v>
      </c>
      <c r="S23" s="164">
        <v>16450</v>
      </c>
      <c r="T23" s="47">
        <v>20145</v>
      </c>
      <c r="U23" s="47">
        <v>14679</v>
      </c>
      <c r="V23" s="47">
        <v>15365</v>
      </c>
      <c r="W23" s="164">
        <v>15349</v>
      </c>
      <c r="X23" s="47">
        <v>20232</v>
      </c>
      <c r="Y23" s="47">
        <v>19408</v>
      </c>
      <c r="Z23" s="47">
        <v>23430</v>
      </c>
      <c r="AA23" s="164">
        <v>26445</v>
      </c>
      <c r="AB23" s="47">
        <v>33386</v>
      </c>
      <c r="AC23" s="47">
        <v>39954</v>
      </c>
      <c r="AD23" s="47">
        <v>43303</v>
      </c>
      <c r="AE23" s="164">
        <v>48945</v>
      </c>
      <c r="AF23" s="47">
        <v>48957</v>
      </c>
      <c r="AG23" s="47">
        <v>47023</v>
      </c>
      <c r="AH23" s="47">
        <v>56658</v>
      </c>
      <c r="AI23" s="164">
        <v>58915</v>
      </c>
      <c r="AJ23" s="47">
        <v>53390</v>
      </c>
      <c r="AK23" s="47">
        <v>46735</v>
      </c>
      <c r="AL23" s="47">
        <v>40189</v>
      </c>
      <c r="AM23" s="164">
        <v>36197</v>
      </c>
      <c r="AN23" s="47">
        <v>36907</v>
      </c>
      <c r="AO23" s="47">
        <v>37902</v>
      </c>
      <c r="AP23" s="47">
        <v>32069</v>
      </c>
      <c r="AQ23" s="164"/>
    </row>
    <row r="24" spans="1:43" ht="6" customHeight="1">
      <c r="A24" s="67"/>
      <c r="B24" s="6"/>
      <c r="C24" s="6"/>
      <c r="D24" s="102"/>
      <c r="E24" s="49"/>
      <c r="F24" s="49"/>
      <c r="G24" s="165"/>
      <c r="H24" s="102"/>
      <c r="I24" s="49"/>
      <c r="J24" s="49"/>
      <c r="K24" s="165"/>
      <c r="L24" s="49"/>
      <c r="M24" s="49"/>
      <c r="N24" s="49"/>
      <c r="O24" s="165"/>
      <c r="P24" s="49"/>
      <c r="Q24" s="49"/>
      <c r="R24" s="49"/>
      <c r="S24" s="165"/>
      <c r="T24" s="49"/>
      <c r="U24" s="49"/>
      <c r="V24" s="49"/>
      <c r="W24" s="165"/>
      <c r="X24" s="49"/>
      <c r="Y24" s="49"/>
      <c r="Z24" s="49"/>
      <c r="AA24" s="165"/>
      <c r="AB24" s="49"/>
      <c r="AC24" s="49"/>
      <c r="AD24" s="49"/>
      <c r="AE24" s="165"/>
      <c r="AF24" s="49"/>
      <c r="AG24" s="49"/>
      <c r="AH24" s="49"/>
      <c r="AI24" s="165"/>
      <c r="AJ24" s="49"/>
      <c r="AK24" s="49"/>
      <c r="AL24" s="49"/>
      <c r="AM24" s="165"/>
      <c r="AN24" s="49"/>
      <c r="AO24" s="49"/>
      <c r="AP24" s="49"/>
      <c r="AQ24" s="165"/>
    </row>
    <row r="25" spans="1:43" s="8" customFormat="1" ht="25.5" customHeight="1">
      <c r="A25" s="61" t="str">
        <f>IF('1'!$A$1=1,B25,C25)</f>
        <v xml:space="preserve"> Інші депозитні корпорації</v>
      </c>
      <c r="B25" s="73" t="s">
        <v>19</v>
      </c>
      <c r="C25" s="73" t="s">
        <v>32</v>
      </c>
      <c r="D25" s="100">
        <v>229775</v>
      </c>
      <c r="E25" s="50">
        <v>163158</v>
      </c>
      <c r="F25" s="50">
        <v>157179</v>
      </c>
      <c r="G25" s="51">
        <v>161274</v>
      </c>
      <c r="H25" s="100">
        <v>144433</v>
      </c>
      <c r="I25" s="50">
        <v>132446</v>
      </c>
      <c r="J25" s="50">
        <v>118803</v>
      </c>
      <c r="K25" s="51">
        <v>143037</v>
      </c>
      <c r="L25" s="50">
        <v>131953</v>
      </c>
      <c r="M25" s="50">
        <v>95118</v>
      </c>
      <c r="N25" s="50">
        <v>91716</v>
      </c>
      <c r="O25" s="51">
        <v>82593</v>
      </c>
      <c r="P25" s="50">
        <v>73011</v>
      </c>
      <c r="Q25" s="50">
        <v>69982</v>
      </c>
      <c r="R25" s="50">
        <v>79936</v>
      </c>
      <c r="S25" s="51">
        <v>78761</v>
      </c>
      <c r="T25" s="50">
        <v>72651</v>
      </c>
      <c r="U25" s="50">
        <v>69119</v>
      </c>
      <c r="V25" s="50">
        <v>64514</v>
      </c>
      <c r="W25" s="51">
        <v>60211</v>
      </c>
      <c r="X25" s="50">
        <v>68335</v>
      </c>
      <c r="Y25" s="50">
        <v>66467</v>
      </c>
      <c r="Z25" s="50">
        <v>69605</v>
      </c>
      <c r="AA25" s="51">
        <v>72694</v>
      </c>
      <c r="AB25" s="50">
        <v>62918</v>
      </c>
      <c r="AC25" s="50">
        <v>56710</v>
      </c>
      <c r="AD25" s="50">
        <v>61155</v>
      </c>
      <c r="AE25" s="51">
        <v>65425</v>
      </c>
      <c r="AF25" s="50">
        <v>51888</v>
      </c>
      <c r="AG25" s="50">
        <v>49669</v>
      </c>
      <c r="AH25" s="50">
        <v>58170</v>
      </c>
      <c r="AI25" s="51">
        <v>50538</v>
      </c>
      <c r="AJ25" s="50">
        <v>47612</v>
      </c>
      <c r="AK25" s="50">
        <v>46845</v>
      </c>
      <c r="AL25" s="50">
        <v>47101</v>
      </c>
      <c r="AM25" s="51">
        <v>50364</v>
      </c>
      <c r="AN25" s="50">
        <v>51615</v>
      </c>
      <c r="AO25" s="50">
        <v>55280</v>
      </c>
      <c r="AP25" s="50">
        <v>54587</v>
      </c>
      <c r="AQ25" s="51"/>
    </row>
    <row r="26" spans="1:43">
      <c r="A26" s="67" t="str">
        <f>IF('1'!$A$1=1,B26,C26)</f>
        <v xml:space="preserve">  Короткостроковий борг за первинним терміном погашення</v>
      </c>
      <c r="B26" s="6" t="s">
        <v>13</v>
      </c>
      <c r="C26" s="6" t="s">
        <v>26</v>
      </c>
      <c r="D26" s="99">
        <v>116979</v>
      </c>
      <c r="E26" s="47">
        <v>87487</v>
      </c>
      <c r="F26" s="47">
        <v>89296</v>
      </c>
      <c r="G26" s="164">
        <v>98907</v>
      </c>
      <c r="H26" s="99">
        <v>102067</v>
      </c>
      <c r="I26" s="47">
        <v>91415</v>
      </c>
      <c r="J26" s="47">
        <v>85846</v>
      </c>
      <c r="K26" s="164">
        <v>99437</v>
      </c>
      <c r="L26" s="47">
        <v>92959</v>
      </c>
      <c r="M26" s="47">
        <v>58436</v>
      </c>
      <c r="N26" s="47">
        <v>56437</v>
      </c>
      <c r="O26" s="164">
        <v>56387</v>
      </c>
      <c r="P26" s="47">
        <v>43531</v>
      </c>
      <c r="Q26" s="47">
        <v>36063</v>
      </c>
      <c r="R26" s="47">
        <v>39137</v>
      </c>
      <c r="S26" s="164">
        <v>34085</v>
      </c>
      <c r="T26" s="47">
        <v>28721</v>
      </c>
      <c r="U26" s="47">
        <v>34618</v>
      </c>
      <c r="V26" s="47">
        <v>29284</v>
      </c>
      <c r="W26" s="164">
        <v>27523</v>
      </c>
      <c r="X26" s="47">
        <v>27809</v>
      </c>
      <c r="Y26" s="47">
        <v>28320</v>
      </c>
      <c r="Z26" s="47">
        <v>30563</v>
      </c>
      <c r="AA26" s="164">
        <v>31216</v>
      </c>
      <c r="AB26" s="47">
        <v>31309</v>
      </c>
      <c r="AC26" s="47">
        <v>32503</v>
      </c>
      <c r="AD26" s="47">
        <v>38110</v>
      </c>
      <c r="AE26" s="164">
        <v>40181</v>
      </c>
      <c r="AF26" s="47">
        <v>31420</v>
      </c>
      <c r="AG26" s="47">
        <v>30601</v>
      </c>
      <c r="AH26" s="47">
        <v>38872</v>
      </c>
      <c r="AI26" s="164">
        <v>32363</v>
      </c>
      <c r="AJ26" s="47">
        <v>30169</v>
      </c>
      <c r="AK26" s="47">
        <v>30023</v>
      </c>
      <c r="AL26" s="47">
        <v>30352</v>
      </c>
      <c r="AM26" s="164">
        <v>33310</v>
      </c>
      <c r="AN26" s="47">
        <v>33652</v>
      </c>
      <c r="AO26" s="47">
        <v>37443</v>
      </c>
      <c r="AP26" s="47">
        <v>38902</v>
      </c>
      <c r="AQ26" s="164"/>
    </row>
    <row r="27" spans="1:43">
      <c r="A27" s="67" t="str">
        <f>IF('1'!$A$1=1,B27,C27)</f>
        <v xml:space="preserve">    Боргові цінні папери</v>
      </c>
      <c r="B27" s="6" t="s">
        <v>14</v>
      </c>
      <c r="C27" s="6" t="s">
        <v>27</v>
      </c>
      <c r="D27" s="99">
        <v>0</v>
      </c>
      <c r="E27" s="47">
        <v>0</v>
      </c>
      <c r="F27" s="47">
        <v>0</v>
      </c>
      <c r="G27" s="164">
        <v>0</v>
      </c>
      <c r="H27" s="99">
        <v>236</v>
      </c>
      <c r="I27" s="47">
        <v>224</v>
      </c>
      <c r="J27" s="47">
        <v>130</v>
      </c>
      <c r="K27" s="164">
        <v>136</v>
      </c>
      <c r="L27" s="47">
        <v>0</v>
      </c>
      <c r="M27" s="47">
        <v>0</v>
      </c>
      <c r="N27" s="47">
        <v>0</v>
      </c>
      <c r="O27" s="164">
        <v>0</v>
      </c>
      <c r="P27" s="47">
        <v>0</v>
      </c>
      <c r="Q27" s="47">
        <v>0</v>
      </c>
      <c r="R27" s="47">
        <v>0</v>
      </c>
      <c r="S27" s="164">
        <v>0</v>
      </c>
      <c r="T27" s="47">
        <v>0</v>
      </c>
      <c r="U27" s="47">
        <v>0</v>
      </c>
      <c r="V27" s="47">
        <v>0</v>
      </c>
      <c r="W27" s="164">
        <v>0</v>
      </c>
      <c r="X27" s="47">
        <v>0</v>
      </c>
      <c r="Y27" s="47">
        <v>0</v>
      </c>
      <c r="Z27" s="47">
        <v>0</v>
      </c>
      <c r="AA27" s="164">
        <v>0</v>
      </c>
      <c r="AB27" s="47">
        <v>0</v>
      </c>
      <c r="AC27" s="47">
        <v>0</v>
      </c>
      <c r="AD27" s="47">
        <v>133</v>
      </c>
      <c r="AE27" s="164">
        <v>109</v>
      </c>
      <c r="AF27" s="47">
        <v>117</v>
      </c>
      <c r="AG27" s="47">
        <v>117</v>
      </c>
      <c r="AH27" s="47">
        <v>146</v>
      </c>
      <c r="AI27" s="164">
        <v>146</v>
      </c>
      <c r="AJ27" s="47">
        <v>146</v>
      </c>
      <c r="AK27" s="47">
        <v>146</v>
      </c>
      <c r="AL27" s="47">
        <v>146</v>
      </c>
      <c r="AM27" s="164">
        <v>152</v>
      </c>
      <c r="AN27" s="47">
        <v>157</v>
      </c>
      <c r="AO27" s="47">
        <v>162</v>
      </c>
      <c r="AP27" s="47">
        <v>165</v>
      </c>
      <c r="AQ27" s="164"/>
    </row>
    <row r="28" spans="1:43">
      <c r="A28" s="57" t="str">
        <f>IF('1'!$A$1=1,B28,C28)</f>
        <v xml:space="preserve">    Кредити</v>
      </c>
      <c r="B28" s="6" t="s">
        <v>15</v>
      </c>
      <c r="C28" s="10" t="s">
        <v>28</v>
      </c>
      <c r="D28" s="99">
        <v>9799</v>
      </c>
      <c r="E28" s="47">
        <v>7082</v>
      </c>
      <c r="F28" s="47">
        <v>5963</v>
      </c>
      <c r="G28" s="164">
        <v>5664</v>
      </c>
      <c r="H28" s="99">
        <v>2596</v>
      </c>
      <c r="I28" s="47">
        <v>2361</v>
      </c>
      <c r="J28" s="47">
        <v>3757</v>
      </c>
      <c r="K28" s="164">
        <v>4758</v>
      </c>
      <c r="L28" s="47">
        <v>4424</v>
      </c>
      <c r="M28" s="47">
        <v>3158</v>
      </c>
      <c r="N28" s="47">
        <v>2228</v>
      </c>
      <c r="O28" s="164">
        <v>3677</v>
      </c>
      <c r="P28" s="47">
        <v>3265</v>
      </c>
      <c r="Q28" s="47">
        <v>2069</v>
      </c>
      <c r="R28" s="47">
        <v>1783</v>
      </c>
      <c r="S28" s="164">
        <v>831</v>
      </c>
      <c r="T28" s="47">
        <v>2262</v>
      </c>
      <c r="U28" s="47">
        <v>2433</v>
      </c>
      <c r="V28" s="47">
        <v>2119</v>
      </c>
      <c r="W28" s="164">
        <v>663</v>
      </c>
      <c r="X28" s="47">
        <v>309</v>
      </c>
      <c r="Y28" s="47">
        <v>1041</v>
      </c>
      <c r="Z28" s="47">
        <v>1132</v>
      </c>
      <c r="AA28" s="164">
        <v>1188</v>
      </c>
      <c r="AB28" s="47">
        <v>1115</v>
      </c>
      <c r="AC28" s="47">
        <v>136</v>
      </c>
      <c r="AD28" s="47">
        <v>133</v>
      </c>
      <c r="AE28" s="164">
        <v>191</v>
      </c>
      <c r="AF28" s="47">
        <v>234</v>
      </c>
      <c r="AG28" s="47">
        <v>29</v>
      </c>
      <c r="AH28" s="47">
        <v>768</v>
      </c>
      <c r="AI28" s="164">
        <v>805</v>
      </c>
      <c r="AJ28" s="47">
        <v>0</v>
      </c>
      <c r="AK28" s="47">
        <v>37</v>
      </c>
      <c r="AL28" s="47">
        <v>37</v>
      </c>
      <c r="AM28" s="164">
        <v>38</v>
      </c>
      <c r="AN28" s="47">
        <v>39</v>
      </c>
      <c r="AO28" s="47">
        <v>0</v>
      </c>
      <c r="AP28" s="47">
        <v>82</v>
      </c>
      <c r="AQ28" s="164"/>
    </row>
    <row r="29" spans="1:43">
      <c r="A29" s="57" t="str">
        <f>IF('1'!$A$1=1,B29,C29)</f>
        <v xml:space="preserve">    Валюта і депозити</v>
      </c>
      <c r="B29" s="6" t="s">
        <v>18</v>
      </c>
      <c r="C29" s="10" t="s">
        <v>31</v>
      </c>
      <c r="D29" s="99">
        <v>107180</v>
      </c>
      <c r="E29" s="47">
        <v>80405</v>
      </c>
      <c r="F29" s="47">
        <v>83333</v>
      </c>
      <c r="G29" s="164">
        <v>93243</v>
      </c>
      <c r="H29" s="99">
        <v>99235</v>
      </c>
      <c r="I29" s="47">
        <v>88830</v>
      </c>
      <c r="J29" s="47">
        <v>81959</v>
      </c>
      <c r="K29" s="164">
        <v>94543</v>
      </c>
      <c r="L29" s="47">
        <v>88535</v>
      </c>
      <c r="M29" s="47">
        <v>55278</v>
      </c>
      <c r="N29" s="47">
        <v>54209</v>
      </c>
      <c r="O29" s="164">
        <v>52710</v>
      </c>
      <c r="P29" s="47">
        <v>40266</v>
      </c>
      <c r="Q29" s="47">
        <v>33994</v>
      </c>
      <c r="R29" s="47">
        <v>37354</v>
      </c>
      <c r="S29" s="164">
        <v>33254</v>
      </c>
      <c r="T29" s="47">
        <v>26459</v>
      </c>
      <c r="U29" s="47">
        <v>32185</v>
      </c>
      <c r="V29" s="47">
        <v>27165</v>
      </c>
      <c r="W29" s="164">
        <v>26860</v>
      </c>
      <c r="X29" s="47">
        <v>27500</v>
      </c>
      <c r="Y29" s="47">
        <v>27279</v>
      </c>
      <c r="Z29" s="47">
        <v>29431</v>
      </c>
      <c r="AA29" s="164">
        <v>30028</v>
      </c>
      <c r="AB29" s="47">
        <v>30194</v>
      </c>
      <c r="AC29" s="47">
        <v>32367</v>
      </c>
      <c r="AD29" s="47">
        <v>37844</v>
      </c>
      <c r="AE29" s="164">
        <v>39881</v>
      </c>
      <c r="AF29" s="47">
        <v>30308</v>
      </c>
      <c r="AG29" s="47">
        <v>29694</v>
      </c>
      <c r="AH29" s="47">
        <v>37044</v>
      </c>
      <c r="AI29" s="164">
        <v>30827</v>
      </c>
      <c r="AJ29" s="47">
        <v>28999</v>
      </c>
      <c r="AK29" s="47">
        <v>27938</v>
      </c>
      <c r="AL29" s="47">
        <v>28853</v>
      </c>
      <c r="AM29" s="164">
        <v>31639</v>
      </c>
      <c r="AN29" s="47">
        <v>31769</v>
      </c>
      <c r="AO29" s="47">
        <v>35511</v>
      </c>
      <c r="AP29" s="47">
        <v>36473</v>
      </c>
      <c r="AQ29" s="164"/>
    </row>
    <row r="30" spans="1:43">
      <c r="A30" s="57" t="str">
        <f>IF('1'!$A$1=1,B30,C30)</f>
        <v>Інші боргові зобов'язання</v>
      </c>
      <c r="B30" s="10" t="s">
        <v>74</v>
      </c>
      <c r="C30" s="10" t="s">
        <v>73</v>
      </c>
      <c r="D30" s="99"/>
      <c r="E30" s="47"/>
      <c r="F30" s="47"/>
      <c r="G30" s="164"/>
      <c r="H30" s="99"/>
      <c r="I30" s="47"/>
      <c r="J30" s="47"/>
      <c r="K30" s="164"/>
      <c r="L30" s="47"/>
      <c r="M30" s="47"/>
      <c r="N30" s="47"/>
      <c r="O30" s="164"/>
      <c r="P30" s="47"/>
      <c r="Q30" s="47"/>
      <c r="R30" s="47"/>
      <c r="S30" s="164"/>
      <c r="T30" s="47"/>
      <c r="U30" s="47"/>
      <c r="V30" s="47"/>
      <c r="W30" s="164"/>
      <c r="X30" s="47"/>
      <c r="Y30" s="47"/>
      <c r="Z30" s="47"/>
      <c r="AA30" s="164"/>
      <c r="AB30" s="47"/>
      <c r="AC30" s="47"/>
      <c r="AD30" s="47"/>
      <c r="AE30" s="164"/>
      <c r="AF30" s="47">
        <v>761</v>
      </c>
      <c r="AG30" s="47">
        <v>761</v>
      </c>
      <c r="AH30" s="47">
        <v>914</v>
      </c>
      <c r="AI30" s="164">
        <v>585</v>
      </c>
      <c r="AJ30" s="47">
        <v>1024</v>
      </c>
      <c r="AK30" s="47">
        <v>1902</v>
      </c>
      <c r="AL30" s="47">
        <v>1316</v>
      </c>
      <c r="AM30" s="164">
        <v>1481</v>
      </c>
      <c r="AN30" s="47">
        <v>1687</v>
      </c>
      <c r="AO30" s="47">
        <v>1770</v>
      </c>
      <c r="AP30" s="47">
        <v>2182</v>
      </c>
      <c r="AQ30" s="164"/>
    </row>
    <row r="31" spans="1:43" ht="22.2" customHeight="1">
      <c r="A31" s="67" t="str">
        <f>IF('1'!$A$1=1,B31,C31)</f>
        <v xml:space="preserve">  Довгострокові зобов'язання, що підлягають погашенню протягом року</v>
      </c>
      <c r="B31" s="6" t="s">
        <v>16</v>
      </c>
      <c r="C31" s="6" t="s">
        <v>29</v>
      </c>
      <c r="D31" s="99">
        <v>112796</v>
      </c>
      <c r="E31" s="47">
        <v>75671</v>
      </c>
      <c r="F31" s="47">
        <v>67883</v>
      </c>
      <c r="G31" s="164">
        <v>62367</v>
      </c>
      <c r="H31" s="99">
        <v>42366</v>
      </c>
      <c r="I31" s="47">
        <v>41031</v>
      </c>
      <c r="J31" s="47">
        <v>32957</v>
      </c>
      <c r="K31" s="164">
        <v>43600</v>
      </c>
      <c r="L31" s="47">
        <v>38994</v>
      </c>
      <c r="M31" s="47">
        <v>36682</v>
      </c>
      <c r="N31" s="47">
        <v>35279</v>
      </c>
      <c r="O31" s="164">
        <v>26206</v>
      </c>
      <c r="P31" s="47">
        <v>29480</v>
      </c>
      <c r="Q31" s="47">
        <v>33919</v>
      </c>
      <c r="R31" s="47">
        <v>40799</v>
      </c>
      <c r="S31" s="164">
        <v>44676</v>
      </c>
      <c r="T31" s="47">
        <v>43930</v>
      </c>
      <c r="U31" s="47">
        <v>34501</v>
      </c>
      <c r="V31" s="47">
        <v>35230</v>
      </c>
      <c r="W31" s="164">
        <v>32688</v>
      </c>
      <c r="X31" s="47">
        <v>40526</v>
      </c>
      <c r="Y31" s="47">
        <v>38147</v>
      </c>
      <c r="Z31" s="47">
        <v>39042</v>
      </c>
      <c r="AA31" s="164">
        <v>41478</v>
      </c>
      <c r="AB31" s="47">
        <v>31609</v>
      </c>
      <c r="AC31" s="47">
        <v>24207</v>
      </c>
      <c r="AD31" s="47">
        <v>23045</v>
      </c>
      <c r="AE31" s="164">
        <v>25244</v>
      </c>
      <c r="AF31" s="47">
        <v>20468</v>
      </c>
      <c r="AG31" s="47">
        <v>19068</v>
      </c>
      <c r="AH31" s="47">
        <v>19298</v>
      </c>
      <c r="AI31" s="164">
        <v>18175</v>
      </c>
      <c r="AJ31" s="47">
        <v>17443</v>
      </c>
      <c r="AK31" s="47">
        <v>16822</v>
      </c>
      <c r="AL31" s="47">
        <v>16749</v>
      </c>
      <c r="AM31" s="164">
        <v>17054</v>
      </c>
      <c r="AN31" s="47">
        <v>17963</v>
      </c>
      <c r="AO31" s="47">
        <v>17837</v>
      </c>
      <c r="AP31" s="47">
        <v>15685</v>
      </c>
      <c r="AQ31" s="164"/>
    </row>
    <row r="32" spans="1:43" s="5" customFormat="1">
      <c r="A32" s="67" t="str">
        <f>IF('1'!$A$1=1,B32,C32)</f>
        <v xml:space="preserve">    Боргові цінні папери</v>
      </c>
      <c r="B32" s="6" t="s">
        <v>14</v>
      </c>
      <c r="C32" s="6" t="s">
        <v>27</v>
      </c>
      <c r="D32" s="99">
        <v>21178</v>
      </c>
      <c r="E32" s="47">
        <v>14142</v>
      </c>
      <c r="F32" s="47">
        <v>15250</v>
      </c>
      <c r="G32" s="164">
        <v>15711</v>
      </c>
      <c r="H32" s="99">
        <v>12733</v>
      </c>
      <c r="I32" s="47">
        <v>13507</v>
      </c>
      <c r="J32" s="47">
        <v>13395</v>
      </c>
      <c r="K32" s="164">
        <v>14813</v>
      </c>
      <c r="L32" s="47">
        <v>9626</v>
      </c>
      <c r="M32" s="47">
        <v>9235</v>
      </c>
      <c r="N32" s="47">
        <v>9009</v>
      </c>
      <c r="O32" s="164">
        <v>9606</v>
      </c>
      <c r="P32" s="47">
        <v>9020</v>
      </c>
      <c r="Q32" s="47">
        <v>19344</v>
      </c>
      <c r="R32" s="47">
        <v>24536</v>
      </c>
      <c r="S32" s="164">
        <v>25262</v>
      </c>
      <c r="T32" s="47">
        <v>22878</v>
      </c>
      <c r="U32" s="47">
        <v>13580</v>
      </c>
      <c r="V32" s="47">
        <v>13342</v>
      </c>
      <c r="W32" s="164">
        <v>12862</v>
      </c>
      <c r="X32" s="47">
        <v>20737</v>
      </c>
      <c r="Y32" s="47">
        <v>19966</v>
      </c>
      <c r="Z32" s="47">
        <v>21984</v>
      </c>
      <c r="AA32" s="164">
        <v>16935</v>
      </c>
      <c r="AB32" s="47">
        <v>8003</v>
      </c>
      <c r="AC32" s="47">
        <v>7801</v>
      </c>
      <c r="AD32" s="47">
        <v>7628</v>
      </c>
      <c r="AE32" s="164">
        <v>6946</v>
      </c>
      <c r="AF32" s="47">
        <v>7235</v>
      </c>
      <c r="AG32" s="47">
        <v>6228</v>
      </c>
      <c r="AH32" s="47">
        <v>6125</v>
      </c>
      <c r="AI32" s="164">
        <v>6125</v>
      </c>
      <c r="AJ32" s="47">
        <v>4461</v>
      </c>
      <c r="AK32" s="47">
        <v>4461</v>
      </c>
      <c r="AL32" s="47">
        <v>4242</v>
      </c>
      <c r="AM32" s="164">
        <v>4406</v>
      </c>
      <c r="AN32" s="47">
        <v>4314</v>
      </c>
      <c r="AO32" s="47">
        <v>4459</v>
      </c>
      <c r="AP32" s="47">
        <v>2635</v>
      </c>
      <c r="AQ32" s="164"/>
    </row>
    <row r="33" spans="1:43">
      <c r="A33" s="57" t="str">
        <f>IF('1'!$A$1=1,B33,C33)</f>
        <v xml:space="preserve">    Кредити</v>
      </c>
      <c r="B33" s="7" t="s">
        <v>15</v>
      </c>
      <c r="C33" s="10" t="s">
        <v>28</v>
      </c>
      <c r="D33" s="99">
        <v>5680</v>
      </c>
      <c r="E33" s="47">
        <v>3670</v>
      </c>
      <c r="F33" s="47">
        <v>7427</v>
      </c>
      <c r="G33" s="164">
        <v>4152</v>
      </c>
      <c r="H33" s="99">
        <v>8921</v>
      </c>
      <c r="I33" s="47">
        <v>8409</v>
      </c>
      <c r="J33" s="47">
        <v>8833</v>
      </c>
      <c r="K33" s="164">
        <v>9483</v>
      </c>
      <c r="L33" s="47">
        <v>8551</v>
      </c>
      <c r="M33" s="47">
        <v>8429</v>
      </c>
      <c r="N33" s="47">
        <v>8397</v>
      </c>
      <c r="O33" s="164">
        <v>2198</v>
      </c>
      <c r="P33" s="47">
        <v>6370</v>
      </c>
      <c r="Q33" s="47">
        <v>5676</v>
      </c>
      <c r="R33" s="47">
        <v>5823</v>
      </c>
      <c r="S33" s="164">
        <v>9488</v>
      </c>
      <c r="T33" s="47">
        <v>10255</v>
      </c>
      <c r="U33" s="47">
        <v>11278</v>
      </c>
      <c r="V33" s="47">
        <v>11873</v>
      </c>
      <c r="W33" s="164">
        <v>11227</v>
      </c>
      <c r="X33" s="47">
        <v>10691</v>
      </c>
      <c r="Y33" s="47">
        <v>9879</v>
      </c>
      <c r="Z33" s="47">
        <v>8400</v>
      </c>
      <c r="AA33" s="164">
        <v>8519</v>
      </c>
      <c r="AB33" s="47">
        <v>7934</v>
      </c>
      <c r="AC33" s="47">
        <v>8918</v>
      </c>
      <c r="AD33" s="47">
        <v>8745</v>
      </c>
      <c r="AE33" s="164">
        <v>9169</v>
      </c>
      <c r="AF33" s="47">
        <v>9259</v>
      </c>
      <c r="AG33" s="47">
        <v>8698</v>
      </c>
      <c r="AH33" s="47">
        <v>9687</v>
      </c>
      <c r="AI33" s="164">
        <v>9772</v>
      </c>
      <c r="AJ33" s="47">
        <v>9508</v>
      </c>
      <c r="AK33" s="47">
        <v>8850</v>
      </c>
      <c r="AL33" s="47">
        <v>8740</v>
      </c>
      <c r="AM33" s="164">
        <v>9230</v>
      </c>
      <c r="AN33" s="47">
        <v>9452</v>
      </c>
      <c r="AO33" s="47">
        <v>9851</v>
      </c>
      <c r="AP33" s="47">
        <v>9592</v>
      </c>
      <c r="AQ33" s="164"/>
    </row>
    <row r="34" spans="1:43">
      <c r="A34" s="57" t="str">
        <f>IF('1'!$A$1=1,B34,C34)</f>
        <v xml:space="preserve">    Валюта і депозити</v>
      </c>
      <c r="B34" s="7" t="s">
        <v>18</v>
      </c>
      <c r="C34" s="10" t="s">
        <v>31</v>
      </c>
      <c r="D34" s="99">
        <v>85938</v>
      </c>
      <c r="E34" s="47">
        <v>57859</v>
      </c>
      <c r="F34" s="47">
        <v>45206</v>
      </c>
      <c r="G34" s="164">
        <v>42504</v>
      </c>
      <c r="H34" s="99">
        <v>20712</v>
      </c>
      <c r="I34" s="47">
        <v>19115</v>
      </c>
      <c r="J34" s="47">
        <v>10729</v>
      </c>
      <c r="K34" s="164">
        <v>19304</v>
      </c>
      <c r="L34" s="47">
        <v>20817</v>
      </c>
      <c r="M34" s="47">
        <v>19018</v>
      </c>
      <c r="N34" s="47">
        <v>17873</v>
      </c>
      <c r="O34" s="164">
        <v>14402</v>
      </c>
      <c r="P34" s="47">
        <v>14090</v>
      </c>
      <c r="Q34" s="47">
        <v>8899</v>
      </c>
      <c r="R34" s="47">
        <v>10440</v>
      </c>
      <c r="S34" s="164">
        <v>9926</v>
      </c>
      <c r="T34" s="47">
        <v>10797</v>
      </c>
      <c r="U34" s="47">
        <v>9643</v>
      </c>
      <c r="V34" s="47">
        <v>10015</v>
      </c>
      <c r="W34" s="164">
        <v>8599</v>
      </c>
      <c r="X34" s="47">
        <v>9098</v>
      </c>
      <c r="Y34" s="47">
        <v>8302</v>
      </c>
      <c r="Z34" s="47">
        <v>8658</v>
      </c>
      <c r="AA34" s="164">
        <v>16024</v>
      </c>
      <c r="AB34" s="47">
        <v>15672</v>
      </c>
      <c r="AC34" s="47">
        <v>7488</v>
      </c>
      <c r="AD34" s="47">
        <v>6672</v>
      </c>
      <c r="AE34" s="164">
        <v>9129</v>
      </c>
      <c r="AF34" s="47">
        <v>3974</v>
      </c>
      <c r="AG34" s="47">
        <v>4142</v>
      </c>
      <c r="AH34" s="47">
        <v>3486</v>
      </c>
      <c r="AI34" s="164">
        <v>2278</v>
      </c>
      <c r="AJ34" s="47">
        <v>3474</v>
      </c>
      <c r="AK34" s="47">
        <v>3511</v>
      </c>
      <c r="AL34" s="47">
        <v>3767</v>
      </c>
      <c r="AM34" s="164">
        <v>3418</v>
      </c>
      <c r="AN34" s="47">
        <v>4197</v>
      </c>
      <c r="AO34" s="47">
        <v>3527</v>
      </c>
      <c r="AP34" s="47">
        <v>3458</v>
      </c>
      <c r="AQ34" s="164"/>
    </row>
    <row r="35" spans="1:43" ht="7.95" customHeight="1">
      <c r="A35" s="67"/>
      <c r="B35" s="6"/>
      <c r="C35" s="6"/>
      <c r="D35" s="102"/>
      <c r="E35" s="49"/>
      <c r="F35" s="49"/>
      <c r="G35" s="165"/>
      <c r="H35" s="102"/>
      <c r="I35" s="49"/>
      <c r="J35" s="49"/>
      <c r="K35" s="165"/>
      <c r="L35" s="49"/>
      <c r="M35" s="49"/>
      <c r="N35" s="49"/>
      <c r="O35" s="165"/>
      <c r="P35" s="49"/>
      <c r="Q35" s="49"/>
      <c r="R35" s="49"/>
      <c r="S35" s="165"/>
      <c r="T35" s="49"/>
      <c r="U35" s="49"/>
      <c r="V35" s="49"/>
      <c r="W35" s="165"/>
      <c r="X35" s="49"/>
      <c r="Y35" s="49"/>
      <c r="Z35" s="49"/>
      <c r="AA35" s="165"/>
      <c r="AB35" s="49"/>
      <c r="AC35" s="49"/>
      <c r="AD35" s="49"/>
      <c r="AE35" s="165"/>
      <c r="AF35" s="49"/>
      <c r="AG35" s="49"/>
      <c r="AH35" s="49"/>
      <c r="AI35" s="165"/>
      <c r="AJ35" s="49"/>
      <c r="AK35" s="49"/>
      <c r="AL35" s="49"/>
      <c r="AM35" s="165"/>
      <c r="AN35" s="49"/>
      <c r="AO35" s="49"/>
      <c r="AP35" s="49"/>
      <c r="AQ35" s="165"/>
    </row>
    <row r="36" spans="1:43" s="8" customFormat="1">
      <c r="A36" s="61" t="str">
        <f>IF('1'!$A$1=1,B36,C36)</f>
        <v xml:space="preserve"> Інші сектори</v>
      </c>
      <c r="B36" s="73" t="s">
        <v>20</v>
      </c>
      <c r="C36" s="73" t="s">
        <v>33</v>
      </c>
      <c r="D36" s="100">
        <v>698387</v>
      </c>
      <c r="E36" s="50">
        <v>644474</v>
      </c>
      <c r="F36" s="50">
        <v>639871</v>
      </c>
      <c r="G36" s="51">
        <v>740083</v>
      </c>
      <c r="H36" s="100">
        <v>850132</v>
      </c>
      <c r="I36" s="50">
        <v>787909</v>
      </c>
      <c r="J36" s="50">
        <v>838646</v>
      </c>
      <c r="K36" s="51">
        <v>897351</v>
      </c>
      <c r="L36" s="50">
        <v>855831</v>
      </c>
      <c r="M36" s="50">
        <v>847641</v>
      </c>
      <c r="N36" s="50">
        <v>872532</v>
      </c>
      <c r="O36" s="51">
        <v>925044</v>
      </c>
      <c r="P36" s="50">
        <v>860215</v>
      </c>
      <c r="Q36" s="50">
        <v>849305</v>
      </c>
      <c r="R36" s="50">
        <v>903132</v>
      </c>
      <c r="S36" s="51">
        <v>831353</v>
      </c>
      <c r="T36" s="50">
        <v>829156</v>
      </c>
      <c r="U36" s="50">
        <v>808366</v>
      </c>
      <c r="V36" s="50">
        <v>739358</v>
      </c>
      <c r="W36" s="51">
        <v>747184</v>
      </c>
      <c r="X36" s="50">
        <v>842394</v>
      </c>
      <c r="Y36" s="50">
        <v>791450</v>
      </c>
      <c r="Z36" s="50">
        <v>852430</v>
      </c>
      <c r="AA36" s="51">
        <v>870225</v>
      </c>
      <c r="AB36" s="50">
        <v>838538</v>
      </c>
      <c r="AC36" s="50">
        <v>794281</v>
      </c>
      <c r="AD36" s="50">
        <v>789534</v>
      </c>
      <c r="AE36" s="51">
        <v>819145</v>
      </c>
      <c r="AF36" s="50">
        <v>844125</v>
      </c>
      <c r="AG36" s="50">
        <v>771848</v>
      </c>
      <c r="AH36" s="50">
        <v>844167</v>
      </c>
      <c r="AI36" s="51">
        <v>818018</v>
      </c>
      <c r="AJ36" s="50">
        <v>876841</v>
      </c>
      <c r="AK36" s="50">
        <v>897394</v>
      </c>
      <c r="AL36" s="50">
        <v>875671</v>
      </c>
      <c r="AM36" s="51">
        <v>880546</v>
      </c>
      <c r="AN36" s="50">
        <v>918487</v>
      </c>
      <c r="AO36" s="50">
        <v>935726</v>
      </c>
      <c r="AP36" s="50">
        <v>992604</v>
      </c>
      <c r="AQ36" s="51"/>
    </row>
    <row r="37" spans="1:43">
      <c r="A37" s="67" t="str">
        <f>IF('1'!$A$1=1,B37,C37)</f>
        <v xml:space="preserve">  Короткостроковий борг за первинним терміном погашення</v>
      </c>
      <c r="B37" s="6" t="s">
        <v>13</v>
      </c>
      <c r="C37" s="6" t="s">
        <v>26</v>
      </c>
      <c r="D37" s="99">
        <v>306254</v>
      </c>
      <c r="E37" s="47">
        <v>280450</v>
      </c>
      <c r="F37" s="47">
        <v>285089</v>
      </c>
      <c r="G37" s="164">
        <v>275047</v>
      </c>
      <c r="H37" s="99">
        <v>344794</v>
      </c>
      <c r="I37" s="47">
        <v>311499</v>
      </c>
      <c r="J37" s="47">
        <v>322655</v>
      </c>
      <c r="K37" s="164">
        <v>329608</v>
      </c>
      <c r="L37" s="47">
        <v>344403</v>
      </c>
      <c r="M37" s="47">
        <v>351788</v>
      </c>
      <c r="N37" s="47">
        <v>390205</v>
      </c>
      <c r="O37" s="164">
        <v>418173</v>
      </c>
      <c r="P37" s="47">
        <v>403647</v>
      </c>
      <c r="Q37" s="47">
        <v>405068</v>
      </c>
      <c r="R37" s="47">
        <v>431011</v>
      </c>
      <c r="S37" s="164">
        <v>376256</v>
      </c>
      <c r="T37" s="47">
        <v>374153</v>
      </c>
      <c r="U37" s="47">
        <v>363661</v>
      </c>
      <c r="V37" s="47">
        <v>336581</v>
      </c>
      <c r="W37" s="164">
        <v>348068</v>
      </c>
      <c r="X37" s="47">
        <v>389269</v>
      </c>
      <c r="Y37" s="47">
        <v>376760</v>
      </c>
      <c r="Z37" s="47">
        <v>413985</v>
      </c>
      <c r="AA37" s="164">
        <v>435061</v>
      </c>
      <c r="AB37" s="47">
        <v>429993</v>
      </c>
      <c r="AC37" s="47">
        <v>409710</v>
      </c>
      <c r="AD37" s="47">
        <v>397657</v>
      </c>
      <c r="AE37" s="164">
        <v>403663</v>
      </c>
      <c r="AF37" s="47">
        <v>405297</v>
      </c>
      <c r="AG37" s="47">
        <v>341200</v>
      </c>
      <c r="AH37" s="47">
        <v>302166</v>
      </c>
      <c r="AI37" s="164">
        <v>263257</v>
      </c>
      <c r="AJ37" s="47">
        <v>338808</v>
      </c>
      <c r="AK37" s="47">
        <v>344038</v>
      </c>
      <c r="AL37" s="47">
        <v>338223</v>
      </c>
      <c r="AM37" s="164">
        <v>328927</v>
      </c>
      <c r="AN37" s="47">
        <v>352718</v>
      </c>
      <c r="AO37" s="47">
        <v>355027</v>
      </c>
      <c r="AP37" s="47">
        <v>397914</v>
      </c>
      <c r="AQ37" s="164"/>
    </row>
    <row r="38" spans="1:43">
      <c r="A38" s="67" t="str">
        <f>IF('1'!$A$1=1,B38,C38)</f>
        <v xml:space="preserve">    Боргові цінні папери</v>
      </c>
      <c r="B38" s="6" t="s">
        <v>14</v>
      </c>
      <c r="C38" s="6" t="s">
        <v>27</v>
      </c>
      <c r="D38" s="99">
        <v>0</v>
      </c>
      <c r="E38" s="47">
        <v>0</v>
      </c>
      <c r="F38" s="47">
        <v>0</v>
      </c>
      <c r="G38" s="164">
        <v>0</v>
      </c>
      <c r="H38" s="99">
        <v>0</v>
      </c>
      <c r="I38" s="47">
        <v>99</v>
      </c>
      <c r="J38" s="47">
        <v>104</v>
      </c>
      <c r="K38" s="164">
        <v>109</v>
      </c>
      <c r="L38" s="47">
        <v>108</v>
      </c>
      <c r="M38" s="47">
        <v>0</v>
      </c>
      <c r="N38" s="47">
        <v>0</v>
      </c>
      <c r="O38" s="164">
        <v>0</v>
      </c>
      <c r="P38" s="47">
        <v>0</v>
      </c>
      <c r="Q38" s="47">
        <v>0</v>
      </c>
      <c r="R38" s="47">
        <v>0</v>
      </c>
      <c r="S38" s="164">
        <v>0</v>
      </c>
      <c r="T38" s="47">
        <v>0</v>
      </c>
      <c r="U38" s="47">
        <v>0</v>
      </c>
      <c r="V38" s="47">
        <v>0</v>
      </c>
      <c r="W38" s="164">
        <v>0</v>
      </c>
      <c r="X38" s="47">
        <v>0</v>
      </c>
      <c r="Y38" s="47">
        <v>0</v>
      </c>
      <c r="Z38" s="47">
        <v>0</v>
      </c>
      <c r="AA38" s="164">
        <v>0</v>
      </c>
      <c r="AB38" s="47">
        <v>0</v>
      </c>
      <c r="AC38" s="47">
        <v>0</v>
      </c>
      <c r="AD38" s="47">
        <v>0</v>
      </c>
      <c r="AE38" s="164">
        <v>0</v>
      </c>
      <c r="AF38" s="47">
        <v>0</v>
      </c>
      <c r="AG38" s="47">
        <v>0</v>
      </c>
      <c r="AH38" s="47">
        <v>0</v>
      </c>
      <c r="AI38" s="164">
        <v>0</v>
      </c>
      <c r="AJ38" s="47">
        <v>0</v>
      </c>
      <c r="AK38" s="47">
        <v>0</v>
      </c>
      <c r="AL38" s="47">
        <v>0</v>
      </c>
      <c r="AM38" s="164">
        <v>0</v>
      </c>
      <c r="AN38" s="47">
        <v>0</v>
      </c>
      <c r="AO38" s="47">
        <v>0</v>
      </c>
      <c r="AP38" s="47">
        <v>0</v>
      </c>
      <c r="AQ38" s="164"/>
    </row>
    <row r="39" spans="1:43">
      <c r="A39" s="57" t="str">
        <f>IF('1'!$A$1=1,B39,C39)</f>
        <v xml:space="preserve">    Кредити</v>
      </c>
      <c r="B39" s="6" t="s">
        <v>15</v>
      </c>
      <c r="C39" s="10" t="s">
        <v>28</v>
      </c>
      <c r="D39" s="99">
        <v>19598</v>
      </c>
      <c r="E39" s="47">
        <v>15047</v>
      </c>
      <c r="F39" s="47">
        <v>14617</v>
      </c>
      <c r="G39" s="164">
        <v>14952</v>
      </c>
      <c r="H39" s="99">
        <v>14735</v>
      </c>
      <c r="I39" s="47">
        <v>15285</v>
      </c>
      <c r="J39" s="47">
        <v>15884</v>
      </c>
      <c r="K39" s="164">
        <v>18136</v>
      </c>
      <c r="L39" s="47">
        <v>30132</v>
      </c>
      <c r="M39" s="47">
        <v>29909</v>
      </c>
      <c r="N39" s="47">
        <v>28563</v>
      </c>
      <c r="O39" s="164">
        <v>29751</v>
      </c>
      <c r="P39" s="47">
        <v>31136</v>
      </c>
      <c r="Q39" s="47">
        <v>29987</v>
      </c>
      <c r="R39" s="47">
        <v>35345</v>
      </c>
      <c r="S39" s="164">
        <v>34943</v>
      </c>
      <c r="T39" s="47">
        <v>32726</v>
      </c>
      <c r="U39" s="47">
        <v>32185</v>
      </c>
      <c r="V39" s="47">
        <v>21819</v>
      </c>
      <c r="W39" s="164">
        <v>33113</v>
      </c>
      <c r="X39" s="47">
        <v>23375</v>
      </c>
      <c r="Y39" s="47">
        <v>19592</v>
      </c>
      <c r="Z39" s="47">
        <v>19498</v>
      </c>
      <c r="AA39" s="164">
        <v>21121</v>
      </c>
      <c r="AB39" s="47">
        <v>19934</v>
      </c>
      <c r="AC39" s="47">
        <v>22122</v>
      </c>
      <c r="AD39" s="47">
        <v>16291</v>
      </c>
      <c r="AE39" s="164">
        <v>15112</v>
      </c>
      <c r="AF39" s="47">
        <v>17582</v>
      </c>
      <c r="AG39" s="47">
        <v>17114</v>
      </c>
      <c r="AH39" s="47">
        <v>20661</v>
      </c>
      <c r="AI39" s="164">
        <v>21246</v>
      </c>
      <c r="AJ39" s="47">
        <v>20698</v>
      </c>
      <c r="AK39" s="47">
        <v>20881</v>
      </c>
      <c r="AL39" s="47">
        <v>25891</v>
      </c>
      <c r="AM39" s="164">
        <v>27081</v>
      </c>
      <c r="AN39" s="47">
        <v>26514</v>
      </c>
      <c r="AO39" s="47">
        <v>25174</v>
      </c>
      <c r="AP39" s="47">
        <v>25811</v>
      </c>
      <c r="AQ39" s="164"/>
    </row>
    <row r="40" spans="1:43">
      <c r="A40" s="67" t="str">
        <f>IF('1'!$A$1=1,B40,C40)</f>
        <v xml:space="preserve">    Торгові кредити та аванси</v>
      </c>
      <c r="B40" s="6" t="s">
        <v>21</v>
      </c>
      <c r="C40" s="6" t="s">
        <v>34</v>
      </c>
      <c r="D40" s="99">
        <v>286656</v>
      </c>
      <c r="E40" s="47">
        <v>265403</v>
      </c>
      <c r="F40" s="47">
        <v>270472</v>
      </c>
      <c r="G40" s="164">
        <v>260095</v>
      </c>
      <c r="H40" s="99">
        <v>330059</v>
      </c>
      <c r="I40" s="47">
        <v>296115</v>
      </c>
      <c r="J40" s="47">
        <v>306667</v>
      </c>
      <c r="K40" s="164">
        <v>311363</v>
      </c>
      <c r="L40" s="47">
        <v>314163</v>
      </c>
      <c r="M40" s="47">
        <v>321879</v>
      </c>
      <c r="N40" s="47">
        <v>361642</v>
      </c>
      <c r="O40" s="164">
        <v>388422</v>
      </c>
      <c r="P40" s="47">
        <v>372511</v>
      </c>
      <c r="Q40" s="47">
        <v>375081</v>
      </c>
      <c r="R40" s="47">
        <v>395666</v>
      </c>
      <c r="S40" s="164">
        <v>341313</v>
      </c>
      <c r="T40" s="47">
        <v>341427</v>
      </c>
      <c r="U40" s="47">
        <v>331476</v>
      </c>
      <c r="V40" s="47">
        <v>314762</v>
      </c>
      <c r="W40" s="164">
        <v>314955</v>
      </c>
      <c r="X40" s="47">
        <v>365894</v>
      </c>
      <c r="Y40" s="47">
        <v>357168</v>
      </c>
      <c r="Z40" s="47">
        <v>394487</v>
      </c>
      <c r="AA40" s="164">
        <v>413940</v>
      </c>
      <c r="AB40" s="47">
        <v>410059</v>
      </c>
      <c r="AC40" s="47">
        <v>387588</v>
      </c>
      <c r="AD40" s="47">
        <v>381366</v>
      </c>
      <c r="AE40" s="164">
        <v>388551</v>
      </c>
      <c r="AF40" s="47">
        <v>387715</v>
      </c>
      <c r="AG40" s="47">
        <v>324086</v>
      </c>
      <c r="AH40" s="47">
        <v>281505</v>
      </c>
      <c r="AI40" s="164">
        <v>242011</v>
      </c>
      <c r="AJ40" s="47">
        <v>318110</v>
      </c>
      <c r="AK40" s="47">
        <v>323157</v>
      </c>
      <c r="AL40" s="47">
        <v>312332</v>
      </c>
      <c r="AM40" s="164">
        <v>301846</v>
      </c>
      <c r="AN40" s="47">
        <v>326204</v>
      </c>
      <c r="AO40" s="47">
        <v>321867</v>
      </c>
      <c r="AP40" s="47">
        <v>363993</v>
      </c>
      <c r="AQ40" s="164"/>
    </row>
    <row r="41" spans="1:43">
      <c r="A41" s="57" t="str">
        <f>IF('1'!$A$1=1,B41,C41)</f>
        <v>Інші боргові зобов'язання</v>
      </c>
      <c r="B41" s="10" t="s">
        <v>74</v>
      </c>
      <c r="C41" s="10" t="s">
        <v>73</v>
      </c>
      <c r="D41" s="99"/>
      <c r="E41" s="47"/>
      <c r="F41" s="47"/>
      <c r="G41" s="164"/>
      <c r="H41" s="99"/>
      <c r="I41" s="47"/>
      <c r="J41" s="47"/>
      <c r="K41" s="164"/>
      <c r="L41" s="47"/>
      <c r="M41" s="47"/>
      <c r="N41" s="47"/>
      <c r="O41" s="164"/>
      <c r="P41" s="47"/>
      <c r="Q41" s="47"/>
      <c r="R41" s="47"/>
      <c r="S41" s="164"/>
      <c r="T41" s="47"/>
      <c r="U41" s="47"/>
      <c r="V41" s="47"/>
      <c r="W41" s="164"/>
      <c r="X41" s="47"/>
      <c r="Y41" s="47"/>
      <c r="Z41" s="47"/>
      <c r="AA41" s="164"/>
      <c r="AB41" s="47"/>
      <c r="AC41" s="47"/>
      <c r="AD41" s="47"/>
      <c r="AE41" s="164"/>
      <c r="AF41" s="47"/>
      <c r="AG41" s="47"/>
      <c r="AH41" s="47"/>
      <c r="AI41" s="164"/>
      <c r="AJ41" s="47"/>
      <c r="AK41" s="47"/>
      <c r="AL41" s="47"/>
      <c r="AM41" s="164"/>
      <c r="AN41" s="47"/>
      <c r="AO41" s="47">
        <v>7986</v>
      </c>
      <c r="AP41" s="47">
        <v>8110</v>
      </c>
      <c r="AQ41" s="164"/>
    </row>
    <row r="42" spans="1:43" ht="21" customHeight="1">
      <c r="A42" s="67" t="str">
        <f>IF('1'!$A$1=1,B42,C42)</f>
        <v xml:space="preserve">  Довгострокові зобов'язання, що підлягають погашенню протягом року</v>
      </c>
      <c r="B42" s="6" t="s">
        <v>16</v>
      </c>
      <c r="C42" s="6" t="s">
        <v>29</v>
      </c>
      <c r="D42" s="99">
        <v>392133</v>
      </c>
      <c r="E42" s="47">
        <v>364024</v>
      </c>
      <c r="F42" s="47">
        <v>354782</v>
      </c>
      <c r="G42" s="164">
        <v>465036</v>
      </c>
      <c r="H42" s="99">
        <v>505338</v>
      </c>
      <c r="I42" s="47">
        <v>476410</v>
      </c>
      <c r="J42" s="47">
        <v>515991</v>
      </c>
      <c r="K42" s="164">
        <v>567743</v>
      </c>
      <c r="L42" s="47">
        <v>511428</v>
      </c>
      <c r="M42" s="47">
        <v>495853</v>
      </c>
      <c r="N42" s="47">
        <v>482327</v>
      </c>
      <c r="O42" s="164">
        <v>506871</v>
      </c>
      <c r="P42" s="47">
        <v>456568</v>
      </c>
      <c r="Q42" s="47">
        <v>444237</v>
      </c>
      <c r="R42" s="47">
        <v>472121</v>
      </c>
      <c r="S42" s="164">
        <v>455097</v>
      </c>
      <c r="T42" s="47">
        <v>455003</v>
      </c>
      <c r="U42" s="47">
        <v>444705</v>
      </c>
      <c r="V42" s="47">
        <v>402777</v>
      </c>
      <c r="W42" s="164">
        <v>399116</v>
      </c>
      <c r="X42" s="47">
        <v>453125</v>
      </c>
      <c r="Y42" s="47">
        <v>414690</v>
      </c>
      <c r="Z42" s="47">
        <v>438445</v>
      </c>
      <c r="AA42" s="164">
        <v>435164</v>
      </c>
      <c r="AB42" s="47">
        <v>408545</v>
      </c>
      <c r="AC42" s="47">
        <v>384571</v>
      </c>
      <c r="AD42" s="47">
        <v>391877</v>
      </c>
      <c r="AE42" s="164">
        <v>415482</v>
      </c>
      <c r="AF42" s="47">
        <v>438828</v>
      </c>
      <c r="AG42" s="47">
        <v>430648</v>
      </c>
      <c r="AH42" s="47">
        <v>542001</v>
      </c>
      <c r="AI42" s="164">
        <v>554761</v>
      </c>
      <c r="AJ42" s="47">
        <v>538033</v>
      </c>
      <c r="AK42" s="47">
        <v>553356</v>
      </c>
      <c r="AL42" s="47">
        <v>537448</v>
      </c>
      <c r="AM42" s="164">
        <v>551619</v>
      </c>
      <c r="AN42" s="47">
        <v>565769</v>
      </c>
      <c r="AO42" s="47">
        <v>580699</v>
      </c>
      <c r="AP42" s="47">
        <v>594690</v>
      </c>
      <c r="AQ42" s="164"/>
    </row>
    <row r="43" spans="1:43">
      <c r="A43" s="67" t="str">
        <f>IF('1'!$A$1=1,B43,C43)</f>
        <v xml:space="preserve">    Боргові цінні папери</v>
      </c>
      <c r="B43" s="6" t="s">
        <v>14</v>
      </c>
      <c r="C43" s="6" t="s">
        <v>27</v>
      </c>
      <c r="D43" s="99">
        <v>17814</v>
      </c>
      <c r="E43" s="47">
        <v>13924</v>
      </c>
      <c r="F43" s="47">
        <v>20895</v>
      </c>
      <c r="G43" s="164">
        <v>12816</v>
      </c>
      <c r="H43" s="99">
        <v>13581</v>
      </c>
      <c r="I43" s="47">
        <v>8891</v>
      </c>
      <c r="J43" s="47">
        <v>15374</v>
      </c>
      <c r="K43" s="164">
        <v>6041</v>
      </c>
      <c r="L43" s="47">
        <v>7685</v>
      </c>
      <c r="M43" s="47">
        <v>8506</v>
      </c>
      <c r="N43" s="47">
        <v>7055</v>
      </c>
      <c r="O43" s="164">
        <v>7241</v>
      </c>
      <c r="P43" s="47">
        <v>11918</v>
      </c>
      <c r="Q43" s="47">
        <v>11497</v>
      </c>
      <c r="R43" s="47">
        <v>13045</v>
      </c>
      <c r="S43" s="164">
        <v>12986</v>
      </c>
      <c r="T43" s="47">
        <v>10191</v>
      </c>
      <c r="U43" s="47">
        <v>20488</v>
      </c>
      <c r="V43" s="47">
        <v>17388</v>
      </c>
      <c r="W43" s="164">
        <v>16865</v>
      </c>
      <c r="X43" s="47">
        <v>19390</v>
      </c>
      <c r="Y43" s="47">
        <v>7981</v>
      </c>
      <c r="Z43" s="47">
        <v>8461</v>
      </c>
      <c r="AA43" s="164">
        <v>8482</v>
      </c>
      <c r="AB43" s="47">
        <v>7467</v>
      </c>
      <c r="AC43" s="47">
        <v>18067</v>
      </c>
      <c r="AD43" s="47">
        <v>25216</v>
      </c>
      <c r="AE43" s="164">
        <v>25855</v>
      </c>
      <c r="AF43" s="47">
        <v>27353</v>
      </c>
      <c r="AG43" s="47">
        <v>15242</v>
      </c>
      <c r="AH43" s="47">
        <v>18028</v>
      </c>
      <c r="AI43" s="164">
        <v>18028</v>
      </c>
      <c r="AJ43" s="47">
        <v>18028</v>
      </c>
      <c r="AK43" s="47">
        <v>32692</v>
      </c>
      <c r="AL43" s="47">
        <v>26256</v>
      </c>
      <c r="AM43" s="164">
        <v>26930</v>
      </c>
      <c r="AN43" s="47">
        <v>38986</v>
      </c>
      <c r="AO43" s="47">
        <v>32714</v>
      </c>
      <c r="AP43" s="47">
        <v>33345</v>
      </c>
      <c r="AQ43" s="164"/>
    </row>
    <row r="44" spans="1:43" s="5" customFormat="1">
      <c r="A44" s="57" t="str">
        <f>IF('1'!$A$1=1,B44,C44)</f>
        <v xml:space="preserve">    Кредити</v>
      </c>
      <c r="B44" s="9" t="s">
        <v>15</v>
      </c>
      <c r="C44" s="11" t="s">
        <v>28</v>
      </c>
      <c r="D44" s="104">
        <v>359972</v>
      </c>
      <c r="E44" s="70">
        <v>336114</v>
      </c>
      <c r="F44" s="70">
        <v>319464</v>
      </c>
      <c r="G44" s="168">
        <v>439536</v>
      </c>
      <c r="H44" s="104">
        <v>478858</v>
      </c>
      <c r="I44" s="70">
        <v>454818</v>
      </c>
      <c r="J44" s="70">
        <v>486845</v>
      </c>
      <c r="K44" s="168">
        <v>547196</v>
      </c>
      <c r="L44" s="70">
        <v>486128</v>
      </c>
      <c r="M44" s="70">
        <v>467433</v>
      </c>
      <c r="N44" s="70">
        <v>453697</v>
      </c>
      <c r="O44" s="168">
        <v>475043</v>
      </c>
      <c r="P44" s="70">
        <v>443376</v>
      </c>
      <c r="Q44" s="70">
        <v>430370</v>
      </c>
      <c r="R44" s="70">
        <v>456501</v>
      </c>
      <c r="S44" s="168">
        <v>440823</v>
      </c>
      <c r="T44" s="70">
        <v>442060</v>
      </c>
      <c r="U44" s="70">
        <v>421561</v>
      </c>
      <c r="V44" s="70">
        <v>382921</v>
      </c>
      <c r="W44" s="168">
        <v>379799</v>
      </c>
      <c r="X44" s="70">
        <v>430789</v>
      </c>
      <c r="Y44" s="70">
        <v>404013</v>
      </c>
      <c r="Z44" s="70">
        <v>427140</v>
      </c>
      <c r="AA44" s="168">
        <v>423600</v>
      </c>
      <c r="AB44" s="70">
        <v>397928</v>
      </c>
      <c r="AC44" s="70">
        <v>363270</v>
      </c>
      <c r="AD44" s="70">
        <v>363605</v>
      </c>
      <c r="AE44" s="168">
        <v>386122</v>
      </c>
      <c r="AF44" s="70">
        <v>407964</v>
      </c>
      <c r="AG44" s="70">
        <v>412422</v>
      </c>
      <c r="AH44" s="70">
        <v>521377</v>
      </c>
      <c r="AI44" s="168">
        <v>534228</v>
      </c>
      <c r="AJ44" s="70">
        <v>516897</v>
      </c>
      <c r="AK44" s="70">
        <v>517592</v>
      </c>
      <c r="AL44" s="70">
        <v>508669</v>
      </c>
      <c r="AM44" s="168">
        <v>522828</v>
      </c>
      <c r="AN44" s="70">
        <v>524665</v>
      </c>
      <c r="AO44" s="70">
        <v>545674</v>
      </c>
      <c r="AP44" s="70">
        <v>558916</v>
      </c>
      <c r="AQ44" s="168"/>
    </row>
    <row r="45" spans="1:43">
      <c r="A45" s="67" t="str">
        <f>IF('1'!$A$1=1,B45,C45)</f>
        <v xml:space="preserve">    Торгові кредити та аванси</v>
      </c>
      <c r="B45" s="17" t="s">
        <v>21</v>
      </c>
      <c r="C45" s="15" t="s">
        <v>34</v>
      </c>
      <c r="D45" s="105">
        <v>14347</v>
      </c>
      <c r="E45" s="75">
        <v>13986</v>
      </c>
      <c r="F45" s="75">
        <v>14423</v>
      </c>
      <c r="G45" s="169">
        <v>12684</v>
      </c>
      <c r="H45" s="105">
        <v>12899</v>
      </c>
      <c r="I45" s="75">
        <v>12701</v>
      </c>
      <c r="J45" s="75">
        <v>13772</v>
      </c>
      <c r="K45" s="169">
        <v>14506</v>
      </c>
      <c r="L45" s="75">
        <v>17615</v>
      </c>
      <c r="M45" s="75">
        <v>19914</v>
      </c>
      <c r="N45" s="75">
        <v>21575</v>
      </c>
      <c r="O45" s="169">
        <v>24587</v>
      </c>
      <c r="P45" s="75">
        <v>1274</v>
      </c>
      <c r="Q45" s="75">
        <v>2370</v>
      </c>
      <c r="R45" s="75">
        <v>2575</v>
      </c>
      <c r="S45" s="169">
        <v>1288</v>
      </c>
      <c r="T45" s="75">
        <v>2752</v>
      </c>
      <c r="U45" s="75">
        <v>2656</v>
      </c>
      <c r="V45" s="75">
        <v>2468</v>
      </c>
      <c r="W45" s="169">
        <v>2452</v>
      </c>
      <c r="X45" s="75">
        <v>2946</v>
      </c>
      <c r="Y45" s="75">
        <v>2696</v>
      </c>
      <c r="Z45" s="75">
        <v>2844</v>
      </c>
      <c r="AA45" s="169">
        <v>3082</v>
      </c>
      <c r="AB45" s="75">
        <v>3150</v>
      </c>
      <c r="AC45" s="75">
        <v>3234</v>
      </c>
      <c r="AD45" s="75">
        <v>3056</v>
      </c>
      <c r="AE45" s="169">
        <v>3505</v>
      </c>
      <c r="AF45" s="75">
        <v>3511</v>
      </c>
      <c r="AG45" s="75">
        <v>2984</v>
      </c>
      <c r="AH45" s="75">
        <v>2596</v>
      </c>
      <c r="AI45" s="169">
        <v>2505</v>
      </c>
      <c r="AJ45" s="75">
        <v>3108</v>
      </c>
      <c r="AK45" s="75">
        <v>3072</v>
      </c>
      <c r="AL45" s="75">
        <v>2523</v>
      </c>
      <c r="AM45" s="169">
        <v>1861</v>
      </c>
      <c r="AN45" s="75">
        <v>2118</v>
      </c>
      <c r="AO45" s="75">
        <v>2311</v>
      </c>
      <c r="AP45" s="75">
        <v>2429</v>
      </c>
      <c r="AQ45" s="169"/>
    </row>
    <row r="46" spans="1:43" s="8" customFormat="1">
      <c r="A46" s="61" t="str">
        <f>IF('1'!$A$1=1,B46,C46)</f>
        <v xml:space="preserve"> Прямі інвестиції: міжфірмовий борг</v>
      </c>
      <c r="B46" s="71" t="s">
        <v>22</v>
      </c>
      <c r="C46" s="71" t="s">
        <v>35</v>
      </c>
      <c r="D46" s="106">
        <v>188092</v>
      </c>
      <c r="E46" s="76">
        <v>177488</v>
      </c>
      <c r="F46" s="76">
        <v>171161</v>
      </c>
      <c r="G46" s="72">
        <v>190059</v>
      </c>
      <c r="H46" s="106">
        <v>197923</v>
      </c>
      <c r="I46" s="76">
        <v>180675</v>
      </c>
      <c r="J46" s="76">
        <v>187274</v>
      </c>
      <c r="K46" s="72">
        <v>188795</v>
      </c>
      <c r="L46" s="76">
        <v>181538</v>
      </c>
      <c r="M46" s="76">
        <v>177323</v>
      </c>
      <c r="N46" s="76">
        <v>198908</v>
      </c>
      <c r="O46" s="72">
        <v>213596</v>
      </c>
      <c r="P46" s="76">
        <v>205684</v>
      </c>
      <c r="Q46" s="76">
        <v>201811</v>
      </c>
      <c r="R46" s="76">
        <v>236697</v>
      </c>
      <c r="S46" s="72">
        <v>227505</v>
      </c>
      <c r="T46" s="76">
        <v>200873</v>
      </c>
      <c r="U46" s="76">
        <v>204771</v>
      </c>
      <c r="V46" s="76">
        <v>195595</v>
      </c>
      <c r="W46" s="72">
        <v>201509</v>
      </c>
      <c r="X46" s="76">
        <v>235181</v>
      </c>
      <c r="Y46" s="76">
        <v>232033</v>
      </c>
      <c r="Z46" s="76">
        <v>257579</v>
      </c>
      <c r="AA46" s="72">
        <v>267779</v>
      </c>
      <c r="AB46" s="76">
        <v>269301</v>
      </c>
      <c r="AC46" s="76">
        <v>269675</v>
      </c>
      <c r="AD46" s="76">
        <v>260501</v>
      </c>
      <c r="AE46" s="72">
        <v>292097</v>
      </c>
      <c r="AF46" s="76">
        <v>283842</v>
      </c>
      <c r="AG46" s="76">
        <v>282710</v>
      </c>
      <c r="AH46" s="76">
        <v>348984</v>
      </c>
      <c r="AI46" s="72">
        <v>370387</v>
      </c>
      <c r="AJ46" s="76">
        <v>358226</v>
      </c>
      <c r="AK46" s="76">
        <v>360859</v>
      </c>
      <c r="AL46" s="76">
        <v>351643</v>
      </c>
      <c r="AM46" s="72">
        <v>394751</v>
      </c>
      <c r="AN46" s="76">
        <v>413158</v>
      </c>
      <c r="AO46" s="76">
        <v>425155</v>
      </c>
      <c r="AP46" s="76">
        <v>435623</v>
      </c>
      <c r="AQ46" s="72"/>
    </row>
    <row r="47" spans="1:43">
      <c r="A47" s="67" t="str">
        <f>IF('1'!$A$1=1,B47,C47)</f>
        <v xml:space="preserve">  Короткостроковий борг за первинним терміном погашення</v>
      </c>
      <c r="B47" s="170" t="s">
        <v>13</v>
      </c>
      <c r="C47" s="171" t="s">
        <v>26</v>
      </c>
      <c r="D47" s="105">
        <v>33945</v>
      </c>
      <c r="E47" s="75">
        <v>31187</v>
      </c>
      <c r="F47" s="75">
        <v>33152</v>
      </c>
      <c r="G47" s="169">
        <v>30649</v>
      </c>
      <c r="H47" s="105">
        <v>30072</v>
      </c>
      <c r="I47" s="75">
        <v>29850</v>
      </c>
      <c r="J47" s="75">
        <v>32182</v>
      </c>
      <c r="K47" s="169">
        <v>35158</v>
      </c>
      <c r="L47" s="75">
        <v>42811</v>
      </c>
      <c r="M47" s="75">
        <v>45099</v>
      </c>
      <c r="N47" s="75">
        <v>51531</v>
      </c>
      <c r="O47" s="169">
        <v>59306</v>
      </c>
      <c r="P47" s="75">
        <v>56485</v>
      </c>
      <c r="Q47" s="75">
        <v>55966</v>
      </c>
      <c r="R47" s="75">
        <v>66501</v>
      </c>
      <c r="S47" s="169">
        <v>63102</v>
      </c>
      <c r="T47" s="75">
        <v>52345</v>
      </c>
      <c r="U47" s="75">
        <v>57200</v>
      </c>
      <c r="V47" s="75">
        <v>60544</v>
      </c>
      <c r="W47" s="169">
        <v>58553</v>
      </c>
      <c r="X47" s="75">
        <v>72399</v>
      </c>
      <c r="Y47" s="75">
        <v>76153</v>
      </c>
      <c r="Z47" s="75">
        <v>87981</v>
      </c>
      <c r="AA47" s="169">
        <v>82703</v>
      </c>
      <c r="AB47" s="75">
        <v>82413</v>
      </c>
      <c r="AC47" s="75">
        <v>75550</v>
      </c>
      <c r="AD47" s="75">
        <v>83714</v>
      </c>
      <c r="AE47" s="169">
        <v>100247</v>
      </c>
      <c r="AF47" s="75">
        <v>93498</v>
      </c>
      <c r="AG47" s="75">
        <v>92416</v>
      </c>
      <c r="AH47" s="75">
        <v>111424</v>
      </c>
      <c r="AI47" s="169">
        <v>108864</v>
      </c>
      <c r="AJ47" s="75">
        <v>108682</v>
      </c>
      <c r="AK47" s="75">
        <v>106122</v>
      </c>
      <c r="AL47" s="75">
        <v>104184</v>
      </c>
      <c r="AM47" s="169">
        <v>96741</v>
      </c>
      <c r="AN47" s="75">
        <v>112683</v>
      </c>
      <c r="AO47" s="75">
        <v>114193</v>
      </c>
      <c r="AP47" s="75">
        <v>118148</v>
      </c>
      <c r="AQ47" s="169"/>
    </row>
    <row r="48" spans="1:43" ht="22.8">
      <c r="A48" s="67" t="str">
        <f>IF('1'!$A$1=1,B48,C48)</f>
        <v>Боргові зобов'язання підприємств прямого інвестування перед прямими інвесторами</v>
      </c>
      <c r="B48" s="170" t="s">
        <v>67</v>
      </c>
      <c r="C48" s="172" t="s">
        <v>68</v>
      </c>
      <c r="D48" s="105">
        <v>33945</v>
      </c>
      <c r="E48" s="75">
        <v>31187</v>
      </c>
      <c r="F48" s="75">
        <v>31150</v>
      </c>
      <c r="G48" s="169">
        <v>28081</v>
      </c>
      <c r="H48" s="105">
        <v>28342</v>
      </c>
      <c r="I48" s="75">
        <v>28707</v>
      </c>
      <c r="J48" s="75">
        <v>28399</v>
      </c>
      <c r="K48" s="169">
        <v>29910</v>
      </c>
      <c r="L48" s="75">
        <v>38819</v>
      </c>
      <c r="M48" s="75">
        <v>43272</v>
      </c>
      <c r="N48" s="75">
        <v>46863</v>
      </c>
      <c r="O48" s="169">
        <v>53272</v>
      </c>
      <c r="P48" s="75">
        <v>52583</v>
      </c>
      <c r="Q48" s="75">
        <v>53609</v>
      </c>
      <c r="R48" s="75">
        <v>60106</v>
      </c>
      <c r="S48" s="169">
        <v>57675</v>
      </c>
      <c r="T48" s="75">
        <v>52154</v>
      </c>
      <c r="U48" s="75">
        <v>54400</v>
      </c>
      <c r="V48" s="75">
        <v>57799</v>
      </c>
      <c r="W48" s="169">
        <v>55663</v>
      </c>
      <c r="X48" s="75">
        <v>68835</v>
      </c>
      <c r="Y48" s="75">
        <v>72389</v>
      </c>
      <c r="Z48" s="75">
        <v>80029</v>
      </c>
      <c r="AA48" s="169">
        <v>73401</v>
      </c>
      <c r="AB48" s="75">
        <v>74551</v>
      </c>
      <c r="AC48" s="75">
        <v>67506</v>
      </c>
      <c r="AD48" s="75">
        <v>64154</v>
      </c>
      <c r="AE48" s="169">
        <v>77552</v>
      </c>
      <c r="AF48" s="75">
        <v>67403</v>
      </c>
      <c r="AG48" s="75">
        <v>67725</v>
      </c>
      <c r="AH48" s="75">
        <v>89995</v>
      </c>
      <c r="AI48" s="169">
        <v>87033</v>
      </c>
      <c r="AJ48" s="75">
        <v>86521</v>
      </c>
      <c r="AK48" s="75">
        <v>88240</v>
      </c>
      <c r="AL48" s="75">
        <v>86448</v>
      </c>
      <c r="AM48" s="169">
        <v>90550</v>
      </c>
      <c r="AN48" s="75">
        <v>106133</v>
      </c>
      <c r="AO48" s="75">
        <v>107302</v>
      </c>
      <c r="AP48" s="75">
        <v>110573</v>
      </c>
      <c r="AQ48" s="169"/>
    </row>
    <row r="49" spans="1:43">
      <c r="A49" s="67" t="str">
        <f>IF('1'!$A$1=1,B49,C49)</f>
        <v xml:space="preserve">в тому числі </v>
      </c>
      <c r="B49" s="173" t="s">
        <v>23</v>
      </c>
      <c r="C49" s="172" t="s">
        <v>36</v>
      </c>
      <c r="D49" s="105"/>
      <c r="E49" s="75"/>
      <c r="F49" s="75"/>
      <c r="G49" s="169"/>
      <c r="H49" s="105"/>
      <c r="I49" s="75"/>
      <c r="J49" s="75"/>
      <c r="K49" s="169"/>
      <c r="L49" s="75"/>
      <c r="M49" s="75"/>
      <c r="N49" s="75"/>
      <c r="O49" s="169"/>
      <c r="P49" s="75"/>
      <c r="Q49" s="75"/>
      <c r="R49" s="75"/>
      <c r="S49" s="169"/>
      <c r="T49" s="75"/>
      <c r="U49" s="75"/>
      <c r="V49" s="75"/>
      <c r="W49" s="169"/>
      <c r="X49" s="75"/>
      <c r="Y49" s="75"/>
      <c r="Z49" s="75"/>
      <c r="AA49" s="169"/>
      <c r="AB49" s="75"/>
      <c r="AC49" s="75"/>
      <c r="AD49" s="75"/>
      <c r="AE49" s="169"/>
      <c r="AF49" s="75"/>
      <c r="AG49" s="75"/>
      <c r="AH49" s="75"/>
      <c r="AI49" s="169"/>
      <c r="AJ49" s="75"/>
      <c r="AK49" s="75"/>
      <c r="AL49" s="75"/>
      <c r="AM49" s="169"/>
      <c r="AN49" s="75"/>
      <c r="AO49" s="75"/>
      <c r="AP49" s="75"/>
      <c r="AQ49" s="169"/>
    </row>
    <row r="50" spans="1:43">
      <c r="A50" s="67" t="str">
        <f>IF('1'!$A$1=1,B50,C50)</f>
        <v xml:space="preserve">    Торгові кредити та аванси</v>
      </c>
      <c r="B50" s="174" t="s">
        <v>21</v>
      </c>
      <c r="C50" s="172" t="s">
        <v>37</v>
      </c>
      <c r="D50" s="105">
        <v>28694</v>
      </c>
      <c r="E50" s="75">
        <v>27971</v>
      </c>
      <c r="F50" s="75">
        <v>28847</v>
      </c>
      <c r="G50" s="169">
        <v>25369</v>
      </c>
      <c r="H50" s="105">
        <v>25799</v>
      </c>
      <c r="I50" s="75">
        <v>25401</v>
      </c>
      <c r="J50" s="75">
        <v>27544</v>
      </c>
      <c r="K50" s="169">
        <v>29013</v>
      </c>
      <c r="L50" s="75">
        <v>35231</v>
      </c>
      <c r="M50" s="75">
        <v>39827</v>
      </c>
      <c r="N50" s="75">
        <v>43150</v>
      </c>
      <c r="O50" s="169">
        <v>49174</v>
      </c>
      <c r="P50" s="75">
        <v>48283</v>
      </c>
      <c r="Q50" s="75">
        <v>50938</v>
      </c>
      <c r="R50" s="75">
        <v>55974</v>
      </c>
      <c r="S50" s="169">
        <v>52635</v>
      </c>
      <c r="T50" s="75">
        <v>45642</v>
      </c>
      <c r="U50" s="75">
        <v>47911</v>
      </c>
      <c r="V50" s="75">
        <v>48093</v>
      </c>
      <c r="W50" s="169">
        <v>41309</v>
      </c>
      <c r="X50" s="75">
        <v>61819</v>
      </c>
      <c r="Y50" s="75">
        <v>65850</v>
      </c>
      <c r="Z50" s="75">
        <v>68540</v>
      </c>
      <c r="AA50" s="169">
        <v>61412</v>
      </c>
      <c r="AB50" s="75">
        <v>64598</v>
      </c>
      <c r="AC50" s="75">
        <v>59435</v>
      </c>
      <c r="AD50" s="75">
        <v>55996</v>
      </c>
      <c r="AE50" s="169">
        <v>69423</v>
      </c>
      <c r="AF50" s="75">
        <v>58276</v>
      </c>
      <c r="AG50" s="75">
        <v>58773</v>
      </c>
      <c r="AH50" s="75">
        <v>72442</v>
      </c>
      <c r="AI50" s="169">
        <v>75404</v>
      </c>
      <c r="AJ50" s="75">
        <v>76940</v>
      </c>
      <c r="AK50" s="75">
        <v>77928</v>
      </c>
      <c r="AL50" s="75">
        <v>77525</v>
      </c>
      <c r="AM50" s="169">
        <v>79459</v>
      </c>
      <c r="AN50" s="75">
        <v>94916</v>
      </c>
      <c r="AO50" s="75">
        <v>98668</v>
      </c>
      <c r="AP50" s="75">
        <v>103328</v>
      </c>
      <c r="AQ50" s="169"/>
    </row>
    <row r="51" spans="1:43">
      <c r="A51" s="67" t="str">
        <f>IF('1'!$A$1=1,B51,C51)</f>
        <v>Боргові зобов'язання між сестринськими підприємствами</v>
      </c>
      <c r="B51" s="170" t="s">
        <v>69</v>
      </c>
      <c r="C51" s="172" t="s">
        <v>70</v>
      </c>
      <c r="D51" s="105">
        <v>0</v>
      </c>
      <c r="E51" s="75">
        <v>0</v>
      </c>
      <c r="F51" s="75">
        <v>2002</v>
      </c>
      <c r="G51" s="169">
        <v>2568</v>
      </c>
      <c r="H51" s="105">
        <v>1730</v>
      </c>
      <c r="I51" s="75">
        <v>1143</v>
      </c>
      <c r="J51" s="75">
        <v>3783</v>
      </c>
      <c r="K51" s="169">
        <v>5248</v>
      </c>
      <c r="L51" s="75">
        <v>3992</v>
      </c>
      <c r="M51" s="75">
        <v>1827</v>
      </c>
      <c r="N51" s="75">
        <v>4668</v>
      </c>
      <c r="O51" s="169">
        <v>6034</v>
      </c>
      <c r="P51" s="75">
        <v>3902</v>
      </c>
      <c r="Q51" s="75">
        <v>2357</v>
      </c>
      <c r="R51" s="75">
        <v>6395</v>
      </c>
      <c r="S51" s="169">
        <v>5427</v>
      </c>
      <c r="T51" s="75">
        <v>191</v>
      </c>
      <c r="U51" s="75">
        <v>2800</v>
      </c>
      <c r="V51" s="75">
        <v>2745</v>
      </c>
      <c r="W51" s="169">
        <v>2890</v>
      </c>
      <c r="X51" s="75">
        <v>3564</v>
      </c>
      <c r="Y51" s="75">
        <v>3764</v>
      </c>
      <c r="Z51" s="75">
        <v>7952</v>
      </c>
      <c r="AA51" s="169">
        <v>9302</v>
      </c>
      <c r="AB51" s="75">
        <v>7862</v>
      </c>
      <c r="AC51" s="75">
        <v>8044</v>
      </c>
      <c r="AD51" s="75">
        <v>19560</v>
      </c>
      <c r="AE51" s="169">
        <v>22695</v>
      </c>
      <c r="AF51" s="75">
        <v>26095</v>
      </c>
      <c r="AG51" s="75">
        <v>24691</v>
      </c>
      <c r="AH51" s="75">
        <v>21429</v>
      </c>
      <c r="AI51" s="169">
        <v>21831</v>
      </c>
      <c r="AJ51" s="75">
        <v>22161</v>
      </c>
      <c r="AK51" s="75">
        <v>17882</v>
      </c>
      <c r="AL51" s="75">
        <v>17736</v>
      </c>
      <c r="AM51" s="169">
        <v>6191</v>
      </c>
      <c r="AN51" s="75">
        <v>6550</v>
      </c>
      <c r="AO51" s="75">
        <v>6891</v>
      </c>
      <c r="AP51" s="75">
        <v>7575</v>
      </c>
      <c r="AQ51" s="169"/>
    </row>
    <row r="52" spans="1:43" ht="22.2" customHeight="1">
      <c r="A52" s="67" t="str">
        <f>IF('1'!$A$1=1,B52,C52)</f>
        <v xml:space="preserve">  Довгострокові зобов'язання, що підлягають погашенню протягом року</v>
      </c>
      <c r="B52" s="175" t="s">
        <v>16</v>
      </c>
      <c r="C52" s="171" t="s">
        <v>29</v>
      </c>
      <c r="D52" s="105">
        <v>154147</v>
      </c>
      <c r="E52" s="75">
        <v>146301</v>
      </c>
      <c r="F52" s="75">
        <v>138009</v>
      </c>
      <c r="G52" s="169">
        <v>159410</v>
      </c>
      <c r="H52" s="105">
        <v>167851</v>
      </c>
      <c r="I52" s="75">
        <v>150825</v>
      </c>
      <c r="J52" s="75">
        <v>155092</v>
      </c>
      <c r="K52" s="169">
        <v>153637</v>
      </c>
      <c r="L52" s="75">
        <v>138727</v>
      </c>
      <c r="M52" s="75">
        <v>132224</v>
      </c>
      <c r="N52" s="75">
        <v>147377</v>
      </c>
      <c r="O52" s="169">
        <v>154290</v>
      </c>
      <c r="P52" s="75">
        <v>149199</v>
      </c>
      <c r="Q52" s="75">
        <v>145845</v>
      </c>
      <c r="R52" s="75">
        <v>170196</v>
      </c>
      <c r="S52" s="169">
        <v>164403</v>
      </c>
      <c r="T52" s="75">
        <v>148528</v>
      </c>
      <c r="U52" s="75">
        <v>147571</v>
      </c>
      <c r="V52" s="75">
        <v>135051</v>
      </c>
      <c r="W52" s="169">
        <v>142956</v>
      </c>
      <c r="X52" s="75">
        <v>162782</v>
      </c>
      <c r="Y52" s="75">
        <v>155880</v>
      </c>
      <c r="Z52" s="75">
        <v>169598</v>
      </c>
      <c r="AA52" s="169">
        <v>185076</v>
      </c>
      <c r="AB52" s="75">
        <v>186888</v>
      </c>
      <c r="AC52" s="75">
        <v>194125</v>
      </c>
      <c r="AD52" s="75">
        <v>176787</v>
      </c>
      <c r="AE52" s="169">
        <v>191850</v>
      </c>
      <c r="AF52" s="75">
        <v>190344</v>
      </c>
      <c r="AG52" s="75">
        <v>190294</v>
      </c>
      <c r="AH52" s="75">
        <v>237560</v>
      </c>
      <c r="AI52" s="169">
        <v>261523</v>
      </c>
      <c r="AJ52" s="75">
        <v>249544</v>
      </c>
      <c r="AK52" s="75">
        <v>254737</v>
      </c>
      <c r="AL52" s="75">
        <v>247459</v>
      </c>
      <c r="AM52" s="169">
        <v>298010</v>
      </c>
      <c r="AN52" s="75">
        <v>300475</v>
      </c>
      <c r="AO52" s="75">
        <v>310962</v>
      </c>
      <c r="AP52" s="75">
        <v>317475</v>
      </c>
      <c r="AQ52" s="169"/>
    </row>
    <row r="53" spans="1:43" ht="22.8">
      <c r="A53" s="67" t="str">
        <f>IF('1'!$A$1=1,B53,C53)</f>
        <v>Боргові зобов'язання підприємств прямого інвестування перед прямими інвесторами</v>
      </c>
      <c r="B53" s="174" t="s">
        <v>67</v>
      </c>
      <c r="C53" s="172" t="s">
        <v>68</v>
      </c>
      <c r="D53" s="105">
        <v>114757</v>
      </c>
      <c r="E53" s="75">
        <v>109897</v>
      </c>
      <c r="F53" s="75">
        <v>88841</v>
      </c>
      <c r="G53" s="169">
        <v>94827</v>
      </c>
      <c r="H53" s="105">
        <v>100022</v>
      </c>
      <c r="I53" s="75">
        <v>88606</v>
      </c>
      <c r="J53" s="75">
        <v>90640</v>
      </c>
      <c r="K53" s="169">
        <v>102714</v>
      </c>
      <c r="L53" s="75">
        <v>91217</v>
      </c>
      <c r="M53" s="75">
        <v>83726</v>
      </c>
      <c r="N53" s="75">
        <v>92728</v>
      </c>
      <c r="O53" s="169">
        <v>97103</v>
      </c>
      <c r="P53" s="75">
        <v>93623</v>
      </c>
      <c r="Q53" s="75">
        <v>93237</v>
      </c>
      <c r="R53" s="75">
        <v>104381</v>
      </c>
      <c r="S53" s="169">
        <v>107005</v>
      </c>
      <c r="T53" s="75">
        <v>93996</v>
      </c>
      <c r="U53" s="75">
        <v>94160</v>
      </c>
      <c r="V53" s="75">
        <v>86144</v>
      </c>
      <c r="W53" s="169">
        <v>86573</v>
      </c>
      <c r="X53" s="75">
        <v>97107</v>
      </c>
      <c r="Y53" s="75">
        <v>99740</v>
      </c>
      <c r="Z53" s="75">
        <v>114133</v>
      </c>
      <c r="AA53" s="169">
        <v>123038</v>
      </c>
      <c r="AB53" s="75">
        <v>130094</v>
      </c>
      <c r="AC53" s="75">
        <v>140802</v>
      </c>
      <c r="AD53" s="75">
        <v>127555</v>
      </c>
      <c r="AE53" s="169">
        <v>121921</v>
      </c>
      <c r="AF53" s="75">
        <v>119559</v>
      </c>
      <c r="AG53" s="75">
        <v>116852</v>
      </c>
      <c r="AH53" s="75">
        <v>146824</v>
      </c>
      <c r="AI53" s="169">
        <v>166121</v>
      </c>
      <c r="AJ53" s="75">
        <v>162657</v>
      </c>
      <c r="AK53" s="75">
        <v>168216</v>
      </c>
      <c r="AL53" s="75">
        <v>160426</v>
      </c>
      <c r="AM53" s="169">
        <v>202940</v>
      </c>
      <c r="AN53" s="75">
        <v>196499</v>
      </c>
      <c r="AO53" s="75">
        <v>205403</v>
      </c>
      <c r="AP53" s="75">
        <v>209907</v>
      </c>
      <c r="AQ53" s="169"/>
    </row>
    <row r="54" spans="1:43">
      <c r="A54" s="67" t="str">
        <f>IF('1'!$A$1=1,B54,C54)</f>
        <v xml:space="preserve"> Боргові зобов'язання між сестринськими підприємствами</v>
      </c>
      <c r="B54" s="174" t="s">
        <v>71</v>
      </c>
      <c r="C54" s="10" t="s">
        <v>70</v>
      </c>
      <c r="D54" s="105">
        <v>39390</v>
      </c>
      <c r="E54" s="75">
        <v>36404</v>
      </c>
      <c r="F54" s="75">
        <v>49168</v>
      </c>
      <c r="G54" s="169">
        <v>64583</v>
      </c>
      <c r="H54" s="105">
        <v>67829</v>
      </c>
      <c r="I54" s="75">
        <v>62219</v>
      </c>
      <c r="J54" s="75">
        <v>64452</v>
      </c>
      <c r="K54" s="169">
        <v>50923</v>
      </c>
      <c r="L54" s="75">
        <v>47510</v>
      </c>
      <c r="M54" s="75">
        <v>48498</v>
      </c>
      <c r="N54" s="75">
        <v>54649</v>
      </c>
      <c r="O54" s="169">
        <v>57187</v>
      </c>
      <c r="P54" s="75">
        <v>55576</v>
      </c>
      <c r="Q54" s="75">
        <v>52608</v>
      </c>
      <c r="R54" s="75">
        <v>65815</v>
      </c>
      <c r="S54" s="169">
        <v>57398</v>
      </c>
      <c r="T54" s="75">
        <v>54532</v>
      </c>
      <c r="U54" s="75">
        <v>53411</v>
      </c>
      <c r="V54" s="75">
        <v>48907</v>
      </c>
      <c r="W54" s="169">
        <v>56383</v>
      </c>
      <c r="X54" s="75">
        <v>65675</v>
      </c>
      <c r="Y54" s="75">
        <v>56140</v>
      </c>
      <c r="Z54" s="75">
        <v>55465</v>
      </c>
      <c r="AA54" s="169">
        <v>62038</v>
      </c>
      <c r="AB54" s="75">
        <v>56794</v>
      </c>
      <c r="AC54" s="75">
        <v>53323</v>
      </c>
      <c r="AD54" s="75">
        <v>49232</v>
      </c>
      <c r="AE54" s="169">
        <v>69929</v>
      </c>
      <c r="AF54" s="75">
        <v>70785</v>
      </c>
      <c r="AG54" s="75">
        <v>73442</v>
      </c>
      <c r="AH54" s="75">
        <v>90736</v>
      </c>
      <c r="AI54" s="169">
        <v>95402</v>
      </c>
      <c r="AJ54" s="75">
        <v>86887</v>
      </c>
      <c r="AK54" s="75">
        <v>86521</v>
      </c>
      <c r="AL54" s="75">
        <v>87033</v>
      </c>
      <c r="AM54" s="169">
        <v>95070</v>
      </c>
      <c r="AN54" s="75">
        <v>103976</v>
      </c>
      <c r="AO54" s="75">
        <v>105559</v>
      </c>
      <c r="AP54" s="75">
        <v>107568</v>
      </c>
      <c r="AQ54" s="169"/>
    </row>
    <row r="55" spans="1:43" ht="7.2" customHeight="1">
      <c r="A55" s="69"/>
      <c r="B55" s="16"/>
      <c r="C55" s="16"/>
      <c r="D55" s="105"/>
      <c r="E55" s="75"/>
      <c r="F55" s="75"/>
      <c r="G55" s="169"/>
      <c r="H55" s="105"/>
      <c r="I55" s="75"/>
      <c r="J55" s="75"/>
      <c r="K55" s="169"/>
      <c r="L55" s="75"/>
      <c r="M55" s="75"/>
      <c r="N55" s="75"/>
      <c r="O55" s="169"/>
      <c r="P55" s="75"/>
      <c r="Q55" s="75"/>
      <c r="R55" s="75"/>
      <c r="S55" s="169"/>
      <c r="T55" s="75"/>
      <c r="U55" s="75"/>
      <c r="V55" s="75"/>
      <c r="W55" s="169"/>
      <c r="X55" s="75"/>
      <c r="Y55" s="75"/>
      <c r="Z55" s="75"/>
      <c r="AA55" s="169"/>
      <c r="AB55" s="75"/>
      <c r="AC55" s="75"/>
      <c r="AD55" s="75"/>
      <c r="AE55" s="169"/>
      <c r="AF55" s="75"/>
      <c r="AG55" s="75"/>
      <c r="AH55" s="75"/>
      <c r="AI55" s="169"/>
      <c r="AJ55" s="75"/>
      <c r="AK55" s="75"/>
      <c r="AL55" s="75"/>
      <c r="AM55" s="169"/>
      <c r="AN55" s="75"/>
      <c r="AO55" s="75"/>
      <c r="AP55" s="75"/>
      <c r="AQ55" s="169"/>
    </row>
    <row r="56" spans="1:43" s="8" customFormat="1" ht="24">
      <c r="A56" s="111" t="str">
        <f>IF('1'!$A$1=1,B56,C56)</f>
        <v xml:space="preserve"> Короткостоковий борг за залишковим терміном погашення</v>
      </c>
      <c r="B56" s="112" t="s">
        <v>63</v>
      </c>
      <c r="C56" s="112" t="s">
        <v>64</v>
      </c>
      <c r="D56" s="113">
        <v>1259791</v>
      </c>
      <c r="E56" s="109">
        <v>1137898</v>
      </c>
      <c r="F56" s="109">
        <v>1096705</v>
      </c>
      <c r="G56" s="117">
        <v>1224251</v>
      </c>
      <c r="H56" s="113">
        <v>1240811</v>
      </c>
      <c r="I56" s="109">
        <v>1132546</v>
      </c>
      <c r="J56" s="109">
        <v>1180499</v>
      </c>
      <c r="K56" s="117">
        <v>1274420</v>
      </c>
      <c r="L56" s="109">
        <v>1241161</v>
      </c>
      <c r="M56" s="109">
        <v>1214381</v>
      </c>
      <c r="N56" s="109">
        <v>1250998</v>
      </c>
      <c r="O56" s="117">
        <v>1301291</v>
      </c>
      <c r="P56" s="109">
        <v>1225189</v>
      </c>
      <c r="Q56" s="109">
        <v>1223445</v>
      </c>
      <c r="R56" s="109">
        <v>1380252</v>
      </c>
      <c r="S56" s="117">
        <v>1246599</v>
      </c>
      <c r="T56" s="109">
        <v>1227286</v>
      </c>
      <c r="U56" s="109">
        <v>1207835</v>
      </c>
      <c r="V56" s="109">
        <v>1142202</v>
      </c>
      <c r="W56" s="117">
        <v>1144717</v>
      </c>
      <c r="X56" s="109">
        <v>1305635</v>
      </c>
      <c r="Y56" s="109">
        <v>1209624</v>
      </c>
      <c r="Z56" s="109">
        <v>1305963</v>
      </c>
      <c r="AA56" s="117">
        <v>1370441</v>
      </c>
      <c r="AB56" s="109">
        <v>1321471</v>
      </c>
      <c r="AC56" s="109">
        <v>1281519</v>
      </c>
      <c r="AD56" s="109">
        <v>1246762</v>
      </c>
      <c r="AE56" s="117">
        <v>1318331</v>
      </c>
      <c r="AF56" s="109">
        <v>1318174</v>
      </c>
      <c r="AG56" s="109">
        <v>1240924</v>
      </c>
      <c r="AH56" s="109">
        <v>1397006</v>
      </c>
      <c r="AI56" s="117">
        <v>1390416</v>
      </c>
      <c r="AJ56" s="109">
        <v>1443105</v>
      </c>
      <c r="AK56" s="109">
        <v>1491453</v>
      </c>
      <c r="AL56" s="109">
        <v>1482235</v>
      </c>
      <c r="AM56" s="117">
        <v>1546870</v>
      </c>
      <c r="AN56" s="109">
        <v>1623214</v>
      </c>
      <c r="AO56" s="109">
        <v>1642279</v>
      </c>
      <c r="AP56" s="109">
        <v>1657442</v>
      </c>
      <c r="AQ56" s="117"/>
    </row>
    <row r="57" spans="1:43" s="8" customFormat="1">
      <c r="A57" s="132" t="str">
        <f>IF('1'!$A$1=1,"Довідково","Memorandum Item:")</f>
        <v>Довідково</v>
      </c>
      <c r="B57" s="114"/>
      <c r="C57" s="114"/>
      <c r="D57" s="115"/>
      <c r="E57" s="110"/>
      <c r="F57" s="110"/>
      <c r="G57" s="118"/>
      <c r="H57" s="115"/>
      <c r="I57" s="110"/>
      <c r="J57" s="110"/>
      <c r="K57" s="118"/>
      <c r="L57" s="110"/>
      <c r="M57" s="110"/>
      <c r="N57" s="110"/>
      <c r="O57" s="118"/>
      <c r="P57" s="110"/>
      <c r="Q57" s="110"/>
      <c r="R57" s="110"/>
      <c r="S57" s="118"/>
      <c r="T57" s="110"/>
      <c r="U57" s="110"/>
      <c r="V57" s="110"/>
      <c r="W57" s="118"/>
      <c r="X57" s="110"/>
      <c r="Y57" s="110"/>
      <c r="Z57" s="110"/>
      <c r="AA57" s="118"/>
      <c r="AB57" s="110"/>
      <c r="AC57" s="110"/>
      <c r="AD57" s="110"/>
      <c r="AE57" s="118"/>
      <c r="AF57" s="110"/>
      <c r="AG57" s="110"/>
      <c r="AH57" s="110"/>
      <c r="AI57" s="118"/>
      <c r="AJ57" s="110"/>
      <c r="AK57" s="110"/>
      <c r="AL57" s="110"/>
      <c r="AM57" s="118"/>
      <c r="AN57" s="110"/>
      <c r="AO57" s="110"/>
      <c r="AP57" s="110"/>
      <c r="AQ57" s="118"/>
    </row>
    <row r="58" spans="1:43" s="8" customFormat="1" ht="35.4" customHeight="1">
      <c r="A58" s="133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 xml:space="preserve"> Прострочена заборгованість за основною сумою за  негарантованими кредитами реального сектору, в т.ч. від прямих інвесторів</v>
      </c>
      <c r="B58" s="116"/>
      <c r="C58" s="116"/>
      <c r="D58" s="131">
        <v>204959</v>
      </c>
      <c r="E58" s="130">
        <v>186553</v>
      </c>
      <c r="F58" s="130">
        <v>176892</v>
      </c>
      <c r="G58" s="129">
        <v>241111</v>
      </c>
      <c r="H58" s="189">
        <v>279380</v>
      </c>
      <c r="I58" s="190">
        <v>277823</v>
      </c>
      <c r="J58" s="190">
        <v>295292</v>
      </c>
      <c r="K58" s="191">
        <v>438534</v>
      </c>
      <c r="L58" s="190">
        <v>437794</v>
      </c>
      <c r="M58" s="190">
        <v>429276</v>
      </c>
      <c r="N58" s="190">
        <v>450010</v>
      </c>
      <c r="O58" s="191">
        <v>461594</v>
      </c>
      <c r="P58" s="190">
        <v>434437</v>
      </c>
      <c r="Q58" s="190">
        <v>422379</v>
      </c>
      <c r="R58" s="190">
        <v>480137</v>
      </c>
      <c r="S58" s="191">
        <v>489196</v>
      </c>
      <c r="T58" s="190">
        <v>451349</v>
      </c>
      <c r="U58" s="190">
        <v>427663</v>
      </c>
      <c r="V58" s="190">
        <v>381424</v>
      </c>
      <c r="W58" s="191">
        <v>389188</v>
      </c>
      <c r="X58" s="190">
        <v>434448</v>
      </c>
      <c r="Y58" s="190">
        <v>406309</v>
      </c>
      <c r="Z58" s="190">
        <v>440387</v>
      </c>
      <c r="AA58" s="191">
        <v>483524</v>
      </c>
      <c r="AB58" s="190">
        <v>438525</v>
      </c>
      <c r="AC58" s="190">
        <v>419684</v>
      </c>
      <c r="AD58" s="190">
        <v>415356</v>
      </c>
      <c r="AE58" s="191">
        <v>453173</v>
      </c>
      <c r="AF58" s="190">
        <v>500990</v>
      </c>
      <c r="AG58" s="190">
        <v>511346</v>
      </c>
      <c r="AH58" s="190">
        <v>637500</v>
      </c>
      <c r="AI58" s="191">
        <v>687673</v>
      </c>
      <c r="AJ58" s="190">
        <v>656955</v>
      </c>
      <c r="AK58" s="190">
        <v>652896</v>
      </c>
      <c r="AL58" s="190">
        <v>636403</v>
      </c>
      <c r="AM58" s="191">
        <v>686076</v>
      </c>
      <c r="AN58" s="190">
        <v>692571</v>
      </c>
      <c r="AO58" s="190">
        <v>709931</v>
      </c>
      <c r="AP58" s="190">
        <v>720042</v>
      </c>
      <c r="AQ58" s="190"/>
    </row>
    <row r="59" spans="1:43" ht="6" customHeight="1">
      <c r="C59" s="20"/>
      <c r="Q59" s="25"/>
      <c r="U59" s="35"/>
      <c r="Y59" s="35"/>
    </row>
    <row r="60" spans="1:43">
      <c r="A60" s="89" t="str">
        <f>IF('1'!$A$1=1,B60,C60)</f>
        <v>Примітка:</v>
      </c>
      <c r="B60" s="18" t="s">
        <v>2</v>
      </c>
      <c r="C60" s="18" t="s">
        <v>3</v>
      </c>
      <c r="R60" s="25"/>
      <c r="S60" s="25"/>
      <c r="V60" s="35"/>
      <c r="W60" s="35"/>
      <c r="Z60" s="35"/>
      <c r="AA60" s="35"/>
    </row>
    <row r="61" spans="1:43">
      <c r="A61" s="89" t="str">
        <f>IF('1'!$A$1=1,B61,C61)</f>
        <v>1 Дані з 2014 року наведені без урахування тимчасово окупованої території  АР Крим  та  м.Севастополь.</v>
      </c>
      <c r="B61" s="19" t="s">
        <v>61</v>
      </c>
      <c r="C61" s="19" t="s">
        <v>62</v>
      </c>
    </row>
    <row r="62" spans="1:43" ht="14.4" customHeight="1">
      <c r="A62" s="89" t="str">
        <f>IF('1'!$A$1=1,B62,C62)</f>
        <v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v>
      </c>
      <c r="B62" s="18" t="s">
        <v>65</v>
      </c>
      <c r="C62" s="19" t="s">
        <v>72</v>
      </c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43"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F63" s="35"/>
      <c r="AG63" s="35"/>
      <c r="AH63" s="35"/>
      <c r="AJ63" s="35"/>
      <c r="AK63" s="35"/>
      <c r="AL63" s="35"/>
      <c r="AN63" s="35"/>
      <c r="AO63" s="35"/>
      <c r="AP63" s="35"/>
    </row>
  </sheetData>
  <mergeCells count="4">
    <mergeCell ref="B7:B8"/>
    <mergeCell ref="C7:C8"/>
    <mergeCell ref="A3:O3"/>
    <mergeCell ref="A7:A8"/>
  </mergeCells>
  <hyperlinks>
    <hyperlink ref="A1" location="'1'!A1" display="'1'!A1"/>
  </hyperlinks>
  <printOptions horizontalCentered="1"/>
  <pageMargins left="0.19685039370078741" right="0.11811023622047245" top="0.27559055118110237" bottom="0.35433070866141736" header="0.11811023622047245" footer="0.15748031496062992"/>
  <pageSetup paperSize="9" scale="53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9"/>
  <sheetViews>
    <sheetView zoomScale="80" zoomScaleNormal="80" zoomScaleSheetLayoutView="100" workbookViewId="0">
      <pane xSplit="3" ySplit="8" topLeftCell="AE9" activePane="bottomRight" state="frozen"/>
      <selection activeCell="C14" sqref="C14"/>
      <selection pane="topRight" activeCell="C14" sqref="C14"/>
      <selection pane="bottomLeft" activeCell="C14" sqref="C14"/>
      <selection pane="bottomRight" activeCell="A5" sqref="A5"/>
    </sheetView>
  </sheetViews>
  <sheetFormatPr defaultColWidth="8.88671875" defaultRowHeight="13.8" outlineLevelCol="1"/>
  <cols>
    <col min="1" max="1" width="46.6640625" style="1" customWidth="1"/>
    <col min="2" max="3" width="30.6640625" style="2" hidden="1" customWidth="1" outlineLevel="1"/>
    <col min="4" max="4" width="8.88671875" style="1" customWidth="1" collapsed="1"/>
    <col min="5" max="7" width="8.88671875" style="1" customWidth="1"/>
    <col min="8" max="38" width="9.109375" style="1" bestFit="1" customWidth="1"/>
    <col min="39" max="39" width="8.88671875" style="1" customWidth="1"/>
    <col min="40" max="40" width="9.109375" style="1" bestFit="1" customWidth="1"/>
    <col min="41" max="42" width="9.109375" style="1" customWidth="1"/>
    <col min="43" max="43" width="8.88671875" style="1" hidden="1" customWidth="1"/>
    <col min="44" max="16384" width="8.88671875" style="1"/>
  </cols>
  <sheetData>
    <row r="1" spans="1:43">
      <c r="A1" s="24" t="str">
        <f>IF('1'!A1=1,"до змісту","to title")</f>
        <v>до змісту</v>
      </c>
    </row>
    <row r="2" spans="1:43" s="23" customFormat="1" ht="15.6">
      <c r="A2" s="55" t="str">
        <f>IF('1'!$A$1=1,"1.2 Короткостроковий зовнішній борг України за залишковим терміном погашення","1.2 Gross External Debt Position: Short-Term Remaining Maturity   (by financial instruments)")</f>
        <v>1.2 Короткостроковий зовнішній борг України за залишковим терміном погашення</v>
      </c>
      <c r="B2" s="22"/>
      <c r="C2" s="22"/>
    </row>
    <row r="3" spans="1:43">
      <c r="A3" s="3"/>
    </row>
    <row r="4" spans="1:43">
      <c r="A4" s="56" t="str">
        <f>IF('1'!$A$1=1,"(відповідно до КПБ6)","(according to BPM6 methodology)")</f>
        <v>(відповідно до КПБ6)</v>
      </c>
    </row>
    <row r="5" spans="1:43">
      <c r="A5" s="56" t="str">
        <f>IF('1'!$A$1=1,"на кінець періоду, млн гривень","Millions of hryvnia , end of the period ")</f>
        <v>на кінець періоду, млн гривень</v>
      </c>
      <c r="B5" s="26"/>
    </row>
    <row r="7" spans="1:43">
      <c r="A7" s="195" t="str">
        <f>IF('1'!$A$1=1,B7,C7)</f>
        <v>Найменування</v>
      </c>
      <c r="B7" s="192" t="s">
        <v>60</v>
      </c>
      <c r="C7" s="192" t="s">
        <v>11</v>
      </c>
      <c r="D7" s="36">
        <v>2015</v>
      </c>
      <c r="E7" s="37"/>
      <c r="F7" s="38"/>
      <c r="G7" s="39"/>
      <c r="H7" s="40">
        <v>2016</v>
      </c>
      <c r="I7" s="40"/>
      <c r="J7" s="40"/>
      <c r="K7" s="40"/>
      <c r="L7" s="40">
        <v>2017</v>
      </c>
      <c r="M7" s="40"/>
      <c r="N7" s="40"/>
      <c r="O7" s="40"/>
      <c r="P7" s="40">
        <v>2018</v>
      </c>
      <c r="Q7" s="40"/>
      <c r="R7" s="40"/>
      <c r="S7" s="40"/>
      <c r="T7" s="40">
        <v>2019</v>
      </c>
      <c r="U7" s="40"/>
      <c r="V7" s="40"/>
      <c r="W7" s="40"/>
      <c r="X7" s="40">
        <v>2020</v>
      </c>
      <c r="Y7" s="40"/>
      <c r="Z7" s="40"/>
      <c r="AA7" s="40"/>
      <c r="AB7" s="40">
        <v>2021</v>
      </c>
      <c r="AC7" s="40"/>
      <c r="AD7" s="40"/>
      <c r="AE7" s="40"/>
      <c r="AF7" s="40">
        <v>2022</v>
      </c>
      <c r="AG7" s="40"/>
      <c r="AH7" s="40"/>
      <c r="AI7" s="40"/>
      <c r="AJ7" s="40">
        <v>2023</v>
      </c>
      <c r="AK7" s="40"/>
      <c r="AL7" s="40"/>
      <c r="AM7" s="40"/>
      <c r="AN7" s="40">
        <v>2024</v>
      </c>
      <c r="AO7" s="40"/>
      <c r="AP7" s="40"/>
      <c r="AQ7" s="40"/>
    </row>
    <row r="8" spans="1:43">
      <c r="A8" s="197">
        <f>IF('1'!$A$1=1,B8,C8)</f>
        <v>0</v>
      </c>
      <c r="B8" s="193"/>
      <c r="C8" s="198"/>
      <c r="D8" s="43" t="s">
        <v>6</v>
      </c>
      <c r="E8" s="44" t="s">
        <v>7</v>
      </c>
      <c r="F8" s="44" t="s">
        <v>8</v>
      </c>
      <c r="G8" s="181" t="s">
        <v>5</v>
      </c>
      <c r="H8" s="45" t="s">
        <v>6</v>
      </c>
      <c r="I8" s="46" t="s">
        <v>7</v>
      </c>
      <c r="J8" s="46" t="s">
        <v>8</v>
      </c>
      <c r="K8" s="181" t="s">
        <v>5</v>
      </c>
      <c r="L8" s="45" t="s">
        <v>6</v>
      </c>
      <c r="M8" s="46" t="s">
        <v>7</v>
      </c>
      <c r="N8" s="46" t="s">
        <v>8</v>
      </c>
      <c r="O8" s="42" t="s">
        <v>5</v>
      </c>
      <c r="P8" s="45" t="s">
        <v>6</v>
      </c>
      <c r="Q8" s="45" t="s">
        <v>4</v>
      </c>
      <c r="R8" s="46" t="s">
        <v>8</v>
      </c>
      <c r="S8" s="181" t="s">
        <v>9</v>
      </c>
      <c r="T8" s="45" t="s">
        <v>6</v>
      </c>
      <c r="U8" s="45" t="s">
        <v>4</v>
      </c>
      <c r="V8" s="46" t="s">
        <v>8</v>
      </c>
      <c r="W8" s="181" t="s">
        <v>5</v>
      </c>
      <c r="X8" s="45" t="s">
        <v>6</v>
      </c>
      <c r="Y8" s="45" t="s">
        <v>4</v>
      </c>
      <c r="Z8" s="46" t="s">
        <v>8</v>
      </c>
      <c r="AA8" s="181" t="s">
        <v>5</v>
      </c>
      <c r="AB8" s="45" t="s">
        <v>6</v>
      </c>
      <c r="AC8" s="45" t="s">
        <v>4</v>
      </c>
      <c r="AD8" s="46" t="s">
        <v>8</v>
      </c>
      <c r="AE8" s="181" t="s">
        <v>5</v>
      </c>
      <c r="AF8" s="45" t="s">
        <v>6</v>
      </c>
      <c r="AG8" s="46" t="s">
        <v>4</v>
      </c>
      <c r="AH8" s="46" t="s">
        <v>8</v>
      </c>
      <c r="AI8" s="181" t="s">
        <v>5</v>
      </c>
      <c r="AJ8" s="45" t="s">
        <v>6</v>
      </c>
      <c r="AK8" s="46" t="s">
        <v>4</v>
      </c>
      <c r="AL8" s="176" t="s">
        <v>8</v>
      </c>
      <c r="AM8" s="41" t="s">
        <v>5</v>
      </c>
      <c r="AN8" s="45" t="s">
        <v>6</v>
      </c>
      <c r="AO8" s="46" t="s">
        <v>4</v>
      </c>
      <c r="AP8" s="176" t="s">
        <v>8</v>
      </c>
      <c r="AQ8" s="41" t="s">
        <v>5</v>
      </c>
    </row>
    <row r="9" spans="1:43" ht="26.4">
      <c r="A9" s="60" t="str">
        <f>IF('1'!$A$1=1,B9,C9)</f>
        <v>Короткостоковий борг за первинним терміном погашення</v>
      </c>
      <c r="B9" s="12" t="s">
        <v>38</v>
      </c>
      <c r="C9" s="184" t="s">
        <v>26</v>
      </c>
      <c r="D9" s="52">
        <v>423327</v>
      </c>
      <c r="E9" s="54">
        <v>380147</v>
      </c>
      <c r="F9" s="52">
        <v>386354</v>
      </c>
      <c r="G9" s="52">
        <v>405179</v>
      </c>
      <c r="H9" s="98">
        <v>468701</v>
      </c>
      <c r="I9" s="52">
        <v>402914</v>
      </c>
      <c r="J9" s="52">
        <v>408501</v>
      </c>
      <c r="K9" s="52">
        <v>429045</v>
      </c>
      <c r="L9" s="98">
        <v>437362</v>
      </c>
      <c r="M9" s="52">
        <v>410224</v>
      </c>
      <c r="N9" s="52">
        <v>446642</v>
      </c>
      <c r="O9" s="52">
        <v>474560</v>
      </c>
      <c r="P9" s="98">
        <v>453416</v>
      </c>
      <c r="Q9" s="52">
        <v>442310</v>
      </c>
      <c r="R9" s="52">
        <v>490013</v>
      </c>
      <c r="S9" s="52">
        <v>410479</v>
      </c>
      <c r="T9" s="98">
        <v>409414</v>
      </c>
      <c r="U9" s="52">
        <v>418479</v>
      </c>
      <c r="V9" s="52">
        <v>377112</v>
      </c>
      <c r="W9" s="52">
        <v>381631</v>
      </c>
      <c r="X9" s="98">
        <v>421820</v>
      </c>
      <c r="Y9" s="52">
        <v>407749</v>
      </c>
      <c r="Z9" s="52">
        <v>445991</v>
      </c>
      <c r="AA9" s="52">
        <v>478633</v>
      </c>
      <c r="AB9" s="98">
        <v>467185</v>
      </c>
      <c r="AC9" s="52">
        <v>446262</v>
      </c>
      <c r="AD9" s="52">
        <v>438876</v>
      </c>
      <c r="AE9" s="52">
        <v>444662</v>
      </c>
      <c r="AF9" s="98">
        <v>436907</v>
      </c>
      <c r="AG9" s="52">
        <v>373059</v>
      </c>
      <c r="AH9" s="52">
        <v>342209</v>
      </c>
      <c r="AI9" s="53">
        <v>297924</v>
      </c>
      <c r="AJ9" s="52">
        <v>375376</v>
      </c>
      <c r="AK9" s="52">
        <v>377865</v>
      </c>
      <c r="AL9" s="52">
        <v>369526</v>
      </c>
      <c r="AM9" s="53">
        <v>363338</v>
      </c>
      <c r="AN9" s="52">
        <v>386603</v>
      </c>
      <c r="AO9" s="52">
        <v>392592</v>
      </c>
      <c r="AP9" s="52">
        <v>436939</v>
      </c>
      <c r="AQ9" s="53"/>
    </row>
    <row r="10" spans="1:43">
      <c r="A10" s="57" t="str">
        <f>IF('1'!$A$1=1,B10,C10)</f>
        <v xml:space="preserve">    Боргові цінні папери</v>
      </c>
      <c r="B10" s="6" t="s">
        <v>14</v>
      </c>
      <c r="C10" s="185" t="s">
        <v>41</v>
      </c>
      <c r="D10" s="47">
        <v>94</v>
      </c>
      <c r="E10" s="47">
        <v>84</v>
      </c>
      <c r="F10" s="47">
        <v>0</v>
      </c>
      <c r="G10" s="101">
        <v>0</v>
      </c>
      <c r="H10" s="99">
        <v>236</v>
      </c>
      <c r="I10" s="47">
        <v>323</v>
      </c>
      <c r="J10" s="47">
        <v>234</v>
      </c>
      <c r="K10" s="101">
        <v>245</v>
      </c>
      <c r="L10" s="99">
        <v>108</v>
      </c>
      <c r="M10" s="47">
        <v>0</v>
      </c>
      <c r="N10" s="47">
        <v>0</v>
      </c>
      <c r="O10" s="101">
        <v>0</v>
      </c>
      <c r="P10" s="99">
        <v>6238</v>
      </c>
      <c r="Q10" s="47">
        <v>1179</v>
      </c>
      <c r="R10" s="47">
        <v>19865</v>
      </c>
      <c r="S10" s="101">
        <v>138</v>
      </c>
      <c r="T10" s="99">
        <v>6540</v>
      </c>
      <c r="U10" s="47">
        <v>20200</v>
      </c>
      <c r="V10" s="47">
        <v>11247</v>
      </c>
      <c r="W10" s="101">
        <v>6040</v>
      </c>
      <c r="X10" s="99">
        <v>4742</v>
      </c>
      <c r="Y10" s="47">
        <v>2669</v>
      </c>
      <c r="Z10" s="47">
        <v>1443</v>
      </c>
      <c r="AA10" s="101">
        <v>2630</v>
      </c>
      <c r="AB10" s="99">
        <v>5883</v>
      </c>
      <c r="AC10" s="47">
        <v>4049</v>
      </c>
      <c r="AD10" s="47">
        <v>3242</v>
      </c>
      <c r="AE10" s="101">
        <v>927</v>
      </c>
      <c r="AF10" s="99">
        <v>234</v>
      </c>
      <c r="AG10" s="47">
        <v>1346</v>
      </c>
      <c r="AH10" s="47">
        <v>1280</v>
      </c>
      <c r="AI10" s="164">
        <v>2377</v>
      </c>
      <c r="AJ10" s="47">
        <v>6472</v>
      </c>
      <c r="AK10" s="47">
        <v>3913</v>
      </c>
      <c r="AL10" s="47">
        <v>987</v>
      </c>
      <c r="AM10" s="164">
        <v>1253</v>
      </c>
      <c r="AN10" s="47">
        <v>353</v>
      </c>
      <c r="AO10" s="47">
        <v>243</v>
      </c>
      <c r="AP10" s="47">
        <v>206</v>
      </c>
      <c r="AQ10" s="164"/>
    </row>
    <row r="11" spans="1:43">
      <c r="A11" s="57" t="str">
        <f>IF('1'!$A$1=1,B11,C11)</f>
        <v xml:space="preserve">    Кредити</v>
      </c>
      <c r="B11" s="6" t="s">
        <v>15</v>
      </c>
      <c r="C11" s="185" t="s">
        <v>28</v>
      </c>
      <c r="D11" s="47">
        <v>29397</v>
      </c>
      <c r="E11" s="47">
        <v>34255</v>
      </c>
      <c r="F11" s="47">
        <v>32549</v>
      </c>
      <c r="G11" s="101">
        <v>51841</v>
      </c>
      <c r="H11" s="99">
        <v>39171</v>
      </c>
      <c r="I11" s="47">
        <v>17646</v>
      </c>
      <c r="J11" s="47">
        <v>19641</v>
      </c>
      <c r="K11" s="101">
        <v>22894</v>
      </c>
      <c r="L11" s="99">
        <v>34556</v>
      </c>
      <c r="M11" s="47">
        <v>33067</v>
      </c>
      <c r="N11" s="47">
        <v>30791</v>
      </c>
      <c r="O11" s="101">
        <v>33428</v>
      </c>
      <c r="P11" s="99">
        <v>34401</v>
      </c>
      <c r="Q11" s="47">
        <v>32056</v>
      </c>
      <c r="R11" s="47">
        <v>37128</v>
      </c>
      <c r="S11" s="101">
        <v>35774</v>
      </c>
      <c r="T11" s="99">
        <v>34988</v>
      </c>
      <c r="U11" s="47">
        <v>34618</v>
      </c>
      <c r="V11" s="47">
        <v>23938</v>
      </c>
      <c r="W11" s="101">
        <v>33776</v>
      </c>
      <c r="X11" s="99">
        <v>23684</v>
      </c>
      <c r="Y11" s="47">
        <v>20633</v>
      </c>
      <c r="Z11" s="47">
        <v>20630</v>
      </c>
      <c r="AA11" s="101">
        <v>32035</v>
      </c>
      <c r="AB11" s="99">
        <v>21049</v>
      </c>
      <c r="AC11" s="47">
        <v>22258</v>
      </c>
      <c r="AD11" s="47">
        <v>16424</v>
      </c>
      <c r="AE11" s="101">
        <v>15303</v>
      </c>
      <c r="AF11" s="99">
        <v>17816</v>
      </c>
      <c r="AG11" s="47">
        <v>17143</v>
      </c>
      <c r="AH11" s="47">
        <v>21429</v>
      </c>
      <c r="AI11" s="164">
        <v>22051</v>
      </c>
      <c r="AJ11" s="47">
        <v>20698</v>
      </c>
      <c r="AK11" s="47">
        <v>20918</v>
      </c>
      <c r="AL11" s="47">
        <v>25928</v>
      </c>
      <c r="AM11" s="164">
        <v>27119</v>
      </c>
      <c r="AN11" s="47">
        <v>26553</v>
      </c>
      <c r="AO11" s="47">
        <v>25174</v>
      </c>
      <c r="AP11" s="47">
        <v>25893</v>
      </c>
      <c r="AQ11" s="164"/>
    </row>
    <row r="12" spans="1:43">
      <c r="A12" s="57" t="str">
        <f>IF('1'!$A$1=1,B12,C12)</f>
        <v xml:space="preserve">    Валюта і депозити</v>
      </c>
      <c r="B12" s="6" t="s">
        <v>18</v>
      </c>
      <c r="C12" s="185" t="s">
        <v>31</v>
      </c>
      <c r="D12" s="47">
        <v>107180</v>
      </c>
      <c r="E12" s="47">
        <v>80405</v>
      </c>
      <c r="F12" s="47">
        <v>83333</v>
      </c>
      <c r="G12" s="101">
        <v>93243</v>
      </c>
      <c r="H12" s="99">
        <v>99235</v>
      </c>
      <c r="I12" s="47">
        <v>88830</v>
      </c>
      <c r="J12" s="47">
        <v>81959</v>
      </c>
      <c r="K12" s="101">
        <v>94543</v>
      </c>
      <c r="L12" s="99">
        <v>88535</v>
      </c>
      <c r="M12" s="47">
        <v>55278</v>
      </c>
      <c r="N12" s="47">
        <v>54209</v>
      </c>
      <c r="O12" s="101">
        <v>52710</v>
      </c>
      <c r="P12" s="99">
        <v>40266</v>
      </c>
      <c r="Q12" s="47">
        <v>33994</v>
      </c>
      <c r="R12" s="47">
        <v>37354</v>
      </c>
      <c r="S12" s="101">
        <v>33254</v>
      </c>
      <c r="T12" s="99">
        <v>26459</v>
      </c>
      <c r="U12" s="47">
        <v>32185</v>
      </c>
      <c r="V12" s="47">
        <v>27165</v>
      </c>
      <c r="W12" s="101">
        <v>26860</v>
      </c>
      <c r="X12" s="99">
        <v>27500</v>
      </c>
      <c r="Y12" s="47">
        <v>27279</v>
      </c>
      <c r="Z12" s="47">
        <v>29431</v>
      </c>
      <c r="AA12" s="101">
        <v>30028</v>
      </c>
      <c r="AB12" s="99">
        <v>30194</v>
      </c>
      <c r="AC12" s="47">
        <v>32367</v>
      </c>
      <c r="AD12" s="47">
        <v>37844</v>
      </c>
      <c r="AE12" s="101">
        <v>39881</v>
      </c>
      <c r="AF12" s="99">
        <v>30308</v>
      </c>
      <c r="AG12" s="47">
        <v>29694</v>
      </c>
      <c r="AH12" s="47">
        <v>37044</v>
      </c>
      <c r="AI12" s="164">
        <v>30827</v>
      </c>
      <c r="AJ12" s="47">
        <v>28999</v>
      </c>
      <c r="AK12" s="47">
        <v>27938</v>
      </c>
      <c r="AL12" s="47">
        <v>28853</v>
      </c>
      <c r="AM12" s="164">
        <v>31639</v>
      </c>
      <c r="AN12" s="47">
        <v>31769</v>
      </c>
      <c r="AO12" s="47">
        <v>35511</v>
      </c>
      <c r="AP12" s="47">
        <v>36473</v>
      </c>
      <c r="AQ12" s="164"/>
    </row>
    <row r="13" spans="1:43">
      <c r="A13" s="57" t="str">
        <f>IF('1'!$A$1=1,B13,C13)</f>
        <v xml:space="preserve">    Торгові кредити та аванси</v>
      </c>
      <c r="B13" s="6" t="s">
        <v>21</v>
      </c>
      <c r="C13" s="185" t="s">
        <v>42</v>
      </c>
      <c r="D13" s="47">
        <v>286656</v>
      </c>
      <c r="E13" s="47">
        <v>265403</v>
      </c>
      <c r="F13" s="47">
        <v>270472</v>
      </c>
      <c r="G13" s="101">
        <v>260095</v>
      </c>
      <c r="H13" s="99">
        <v>330059</v>
      </c>
      <c r="I13" s="47">
        <v>296115</v>
      </c>
      <c r="J13" s="47">
        <v>306667</v>
      </c>
      <c r="K13" s="101">
        <v>311363</v>
      </c>
      <c r="L13" s="99">
        <v>314163</v>
      </c>
      <c r="M13" s="47">
        <v>321879</v>
      </c>
      <c r="N13" s="47">
        <v>361642</v>
      </c>
      <c r="O13" s="101">
        <v>388422</v>
      </c>
      <c r="P13" s="99">
        <v>372511</v>
      </c>
      <c r="Q13" s="47">
        <v>375081</v>
      </c>
      <c r="R13" s="47">
        <v>395666</v>
      </c>
      <c r="S13" s="101">
        <v>341313</v>
      </c>
      <c r="T13" s="99">
        <v>341427</v>
      </c>
      <c r="U13" s="47">
        <v>331476</v>
      </c>
      <c r="V13" s="47">
        <v>314762</v>
      </c>
      <c r="W13" s="101">
        <v>314955</v>
      </c>
      <c r="X13" s="99">
        <v>365894</v>
      </c>
      <c r="Y13" s="47">
        <v>357168</v>
      </c>
      <c r="Z13" s="47">
        <v>394487</v>
      </c>
      <c r="AA13" s="101">
        <v>413940</v>
      </c>
      <c r="AB13" s="99">
        <v>410059</v>
      </c>
      <c r="AC13" s="47">
        <v>387588</v>
      </c>
      <c r="AD13" s="47">
        <v>381366</v>
      </c>
      <c r="AE13" s="101">
        <v>388551</v>
      </c>
      <c r="AF13" s="99">
        <v>387715</v>
      </c>
      <c r="AG13" s="47">
        <v>324086</v>
      </c>
      <c r="AH13" s="47">
        <v>281505</v>
      </c>
      <c r="AI13" s="164">
        <v>242011</v>
      </c>
      <c r="AJ13" s="47">
        <v>318110</v>
      </c>
      <c r="AK13" s="47">
        <v>323157</v>
      </c>
      <c r="AL13" s="47">
        <v>312332</v>
      </c>
      <c r="AM13" s="164">
        <v>301846</v>
      </c>
      <c r="AN13" s="47">
        <v>326204</v>
      </c>
      <c r="AO13" s="47">
        <v>321867</v>
      </c>
      <c r="AP13" s="47">
        <v>363993</v>
      </c>
      <c r="AQ13" s="164"/>
    </row>
    <row r="14" spans="1:43">
      <c r="A14" s="68" t="str">
        <f>IF('1'!$A$1=1,B14,C14)</f>
        <v>Інші боргові зобов'язання</v>
      </c>
      <c r="B14" s="10" t="s">
        <v>74</v>
      </c>
      <c r="C14" s="185" t="s">
        <v>73</v>
      </c>
      <c r="D14" s="47"/>
      <c r="E14" s="47"/>
      <c r="F14" s="47"/>
      <c r="G14" s="101"/>
      <c r="H14" s="99"/>
      <c r="I14" s="47"/>
      <c r="J14" s="47"/>
      <c r="K14" s="101"/>
      <c r="L14" s="99"/>
      <c r="M14" s="47"/>
      <c r="N14" s="47"/>
      <c r="O14" s="101"/>
      <c r="P14" s="99"/>
      <c r="Q14" s="47"/>
      <c r="R14" s="47"/>
      <c r="S14" s="101"/>
      <c r="T14" s="99"/>
      <c r="U14" s="47"/>
      <c r="V14" s="47"/>
      <c r="W14" s="101"/>
      <c r="X14" s="99"/>
      <c r="Y14" s="47"/>
      <c r="Z14" s="47"/>
      <c r="AA14" s="101"/>
      <c r="AB14" s="99"/>
      <c r="AC14" s="47"/>
      <c r="AD14" s="47"/>
      <c r="AE14" s="101"/>
      <c r="AF14" s="99">
        <v>834</v>
      </c>
      <c r="AG14" s="47">
        <v>790</v>
      </c>
      <c r="AH14" s="47">
        <v>951</v>
      </c>
      <c r="AI14" s="164">
        <v>658</v>
      </c>
      <c r="AJ14" s="47">
        <v>1097</v>
      </c>
      <c r="AK14" s="47">
        <v>1939</v>
      </c>
      <c r="AL14" s="47">
        <v>1426</v>
      </c>
      <c r="AM14" s="164">
        <v>1481</v>
      </c>
      <c r="AN14" s="47">
        <v>1724</v>
      </c>
      <c r="AO14" s="47">
        <v>9797</v>
      </c>
      <c r="AP14" s="47">
        <v>10374</v>
      </c>
      <c r="AQ14" s="164"/>
    </row>
    <row r="15" spans="1:43">
      <c r="A15" s="58"/>
      <c r="B15" s="6"/>
      <c r="C15" s="185"/>
      <c r="D15" s="48"/>
      <c r="E15" s="48"/>
      <c r="F15" s="48"/>
      <c r="G15" s="50"/>
      <c r="H15" s="182"/>
      <c r="I15" s="48"/>
      <c r="J15" s="48"/>
      <c r="K15" s="50"/>
      <c r="L15" s="182"/>
      <c r="M15" s="48"/>
      <c r="N15" s="48"/>
      <c r="O15" s="50"/>
      <c r="P15" s="182"/>
      <c r="Q15" s="48"/>
      <c r="R15" s="48"/>
      <c r="S15" s="50"/>
      <c r="T15" s="182"/>
      <c r="U15" s="48"/>
      <c r="V15" s="48"/>
      <c r="W15" s="50"/>
      <c r="X15" s="182"/>
      <c r="Y15" s="48"/>
      <c r="Z15" s="48"/>
      <c r="AA15" s="50"/>
      <c r="AB15" s="182"/>
      <c r="AC15" s="48"/>
      <c r="AD15" s="48"/>
      <c r="AE15" s="50"/>
      <c r="AF15" s="182"/>
      <c r="AG15" s="48"/>
      <c r="AH15" s="48"/>
      <c r="AI15" s="51"/>
      <c r="AJ15" s="48"/>
      <c r="AK15" s="48"/>
      <c r="AL15" s="48"/>
      <c r="AM15" s="51"/>
      <c r="AN15" s="48"/>
      <c r="AO15" s="48"/>
      <c r="AP15" s="48"/>
      <c r="AQ15" s="51"/>
    </row>
    <row r="16" spans="1:43" ht="39.6">
      <c r="A16" s="61" t="str">
        <f>IF('1'!$A$1=1,B16,C16)</f>
        <v>Довгострокові зобов'язання, що підлягають погашенню протягом року</v>
      </c>
      <c r="B16" s="6" t="s">
        <v>39</v>
      </c>
      <c r="C16" s="185" t="s">
        <v>29</v>
      </c>
      <c r="D16" s="50">
        <v>836464</v>
      </c>
      <c r="E16" s="50">
        <v>757751</v>
      </c>
      <c r="F16" s="50">
        <v>710351</v>
      </c>
      <c r="G16" s="50">
        <v>819072</v>
      </c>
      <c r="H16" s="100">
        <v>772110</v>
      </c>
      <c r="I16" s="50">
        <v>729632</v>
      </c>
      <c r="J16" s="50">
        <v>771998</v>
      </c>
      <c r="K16" s="50">
        <v>845375</v>
      </c>
      <c r="L16" s="100">
        <v>803799</v>
      </c>
      <c r="M16" s="50">
        <v>804157</v>
      </c>
      <c r="N16" s="50">
        <v>804356</v>
      </c>
      <c r="O16" s="50">
        <v>826731</v>
      </c>
      <c r="P16" s="100">
        <v>771773</v>
      </c>
      <c r="Q16" s="50">
        <v>781135</v>
      </c>
      <c r="R16" s="50">
        <v>890239</v>
      </c>
      <c r="S16" s="50">
        <v>836120</v>
      </c>
      <c r="T16" s="100">
        <v>817872</v>
      </c>
      <c r="U16" s="50">
        <v>789356</v>
      </c>
      <c r="V16" s="50">
        <v>765090</v>
      </c>
      <c r="W16" s="50">
        <v>763086</v>
      </c>
      <c r="X16" s="100">
        <v>883815</v>
      </c>
      <c r="Y16" s="50">
        <v>801875</v>
      </c>
      <c r="Z16" s="50">
        <v>859972</v>
      </c>
      <c r="AA16" s="50">
        <v>891808</v>
      </c>
      <c r="AB16" s="100">
        <v>854286</v>
      </c>
      <c r="AC16" s="50">
        <v>835257</v>
      </c>
      <c r="AD16" s="50">
        <v>807886</v>
      </c>
      <c r="AE16" s="50">
        <v>873669</v>
      </c>
      <c r="AF16" s="100">
        <v>881267</v>
      </c>
      <c r="AG16" s="50">
        <v>867865</v>
      </c>
      <c r="AH16" s="50">
        <v>1054797</v>
      </c>
      <c r="AI16" s="51">
        <v>1092492</v>
      </c>
      <c r="AJ16" s="50">
        <v>1067729</v>
      </c>
      <c r="AK16" s="50">
        <v>1113588</v>
      </c>
      <c r="AL16" s="50">
        <v>1112709</v>
      </c>
      <c r="AM16" s="51">
        <v>1183532</v>
      </c>
      <c r="AN16" s="50">
        <v>1236611</v>
      </c>
      <c r="AO16" s="50">
        <v>1249687</v>
      </c>
      <c r="AP16" s="50">
        <v>1220503</v>
      </c>
      <c r="AQ16" s="51"/>
    </row>
    <row r="17" spans="1:44">
      <c r="A17" s="57" t="str">
        <f>IF('1'!$A$1=1,B17,C17)</f>
        <v xml:space="preserve">    Боргові цінні папери</v>
      </c>
      <c r="B17" s="6" t="s">
        <v>14</v>
      </c>
      <c r="C17" s="185" t="s">
        <v>41</v>
      </c>
      <c r="D17" s="47">
        <v>151054</v>
      </c>
      <c r="E17" s="47">
        <v>148963</v>
      </c>
      <c r="F17" s="47">
        <v>139534</v>
      </c>
      <c r="G17" s="101">
        <v>120621</v>
      </c>
      <c r="H17" s="99">
        <v>39247</v>
      </c>
      <c r="I17" s="47">
        <v>42315</v>
      </c>
      <c r="J17" s="47">
        <v>47605</v>
      </c>
      <c r="K17" s="101">
        <v>39630</v>
      </c>
      <c r="L17" s="99">
        <v>46730</v>
      </c>
      <c r="M17" s="47">
        <v>45926</v>
      </c>
      <c r="N17" s="47">
        <v>31688</v>
      </c>
      <c r="O17" s="101">
        <v>21787</v>
      </c>
      <c r="P17" s="99">
        <v>27134</v>
      </c>
      <c r="Q17" s="47">
        <v>62142</v>
      </c>
      <c r="R17" s="47">
        <v>106493</v>
      </c>
      <c r="S17" s="101">
        <v>85116</v>
      </c>
      <c r="T17" s="99">
        <v>81936</v>
      </c>
      <c r="U17" s="47">
        <v>85335</v>
      </c>
      <c r="V17" s="47">
        <v>99723</v>
      </c>
      <c r="W17" s="101">
        <v>98081</v>
      </c>
      <c r="X17" s="99">
        <v>124143</v>
      </c>
      <c r="Y17" s="47">
        <v>78705</v>
      </c>
      <c r="Z17" s="47">
        <v>99045</v>
      </c>
      <c r="AA17" s="101">
        <v>94867</v>
      </c>
      <c r="AB17" s="99">
        <v>86965</v>
      </c>
      <c r="AC17" s="47">
        <v>102516</v>
      </c>
      <c r="AD17" s="47">
        <v>81282</v>
      </c>
      <c r="AE17" s="101">
        <v>84039</v>
      </c>
      <c r="AF17" s="99">
        <v>79501</v>
      </c>
      <c r="AG17" s="47">
        <v>66044</v>
      </c>
      <c r="AH17" s="47">
        <v>43584</v>
      </c>
      <c r="AI17" s="164">
        <v>43033</v>
      </c>
      <c r="AJ17" s="47">
        <v>44028</v>
      </c>
      <c r="AK17" s="47">
        <v>59423</v>
      </c>
      <c r="AL17" s="47">
        <v>81219</v>
      </c>
      <c r="AM17" s="164">
        <v>81093</v>
      </c>
      <c r="AN17" s="47">
        <v>103034</v>
      </c>
      <c r="AO17" s="47">
        <v>93439</v>
      </c>
      <c r="AP17" s="47">
        <v>48124</v>
      </c>
      <c r="AQ17" s="164"/>
    </row>
    <row r="18" spans="1:44" ht="19.95" customHeight="1">
      <c r="A18" s="57" t="str">
        <f>IF('1'!$A$1=1,B18,C18)</f>
        <v xml:space="preserve">    Кредити (з врахуванням кредитів прямого інвестора)</v>
      </c>
      <c r="B18" s="6" t="s">
        <v>40</v>
      </c>
      <c r="C18" s="185" t="s">
        <v>43</v>
      </c>
      <c r="D18" s="47">
        <v>585125</v>
      </c>
      <c r="E18" s="47">
        <v>536943</v>
      </c>
      <c r="F18" s="47">
        <v>511188</v>
      </c>
      <c r="G18" s="101">
        <v>643263</v>
      </c>
      <c r="H18" s="99">
        <v>699252</v>
      </c>
      <c r="I18" s="47">
        <v>655501</v>
      </c>
      <c r="J18" s="47">
        <v>699892</v>
      </c>
      <c r="K18" s="101">
        <v>771935</v>
      </c>
      <c r="L18" s="99">
        <v>718637</v>
      </c>
      <c r="M18" s="47">
        <v>719299</v>
      </c>
      <c r="N18" s="47">
        <v>733220</v>
      </c>
      <c r="O18" s="101">
        <v>765955</v>
      </c>
      <c r="P18" s="99">
        <v>729275</v>
      </c>
      <c r="Q18" s="47">
        <v>707724</v>
      </c>
      <c r="R18" s="47">
        <v>770731</v>
      </c>
      <c r="S18" s="101">
        <v>739790</v>
      </c>
      <c r="T18" s="99">
        <v>722387</v>
      </c>
      <c r="U18" s="47">
        <v>691722</v>
      </c>
      <c r="V18" s="47">
        <v>652884</v>
      </c>
      <c r="W18" s="101">
        <v>653954</v>
      </c>
      <c r="X18" s="99">
        <v>747628</v>
      </c>
      <c r="Y18" s="47">
        <v>712172</v>
      </c>
      <c r="Z18" s="47">
        <v>749425</v>
      </c>
      <c r="AA18" s="101">
        <v>777835</v>
      </c>
      <c r="AB18" s="99">
        <v>748499</v>
      </c>
      <c r="AC18" s="47">
        <v>722019</v>
      </c>
      <c r="AD18" s="47">
        <v>716876</v>
      </c>
      <c r="AE18" s="101">
        <v>776996</v>
      </c>
      <c r="AF18" s="99">
        <v>794281</v>
      </c>
      <c r="AG18" s="47">
        <v>794695</v>
      </c>
      <c r="AH18" s="47">
        <v>1005131</v>
      </c>
      <c r="AI18" s="164">
        <v>1044676</v>
      </c>
      <c r="AJ18" s="47">
        <v>1017119</v>
      </c>
      <c r="AK18" s="47">
        <v>1047582</v>
      </c>
      <c r="AL18" s="47">
        <v>1025200</v>
      </c>
      <c r="AM18" s="164">
        <v>1097160</v>
      </c>
      <c r="AN18" s="47">
        <v>1127262</v>
      </c>
      <c r="AO18" s="47">
        <v>1150410</v>
      </c>
      <c r="AP18" s="47">
        <v>1166492</v>
      </c>
      <c r="AQ18" s="164"/>
    </row>
    <row r="19" spans="1:44" s="5" customFormat="1">
      <c r="A19" s="57" t="str">
        <f>IF('1'!$A$1=1,B19,C19)</f>
        <v xml:space="preserve">    Валюта і депозити</v>
      </c>
      <c r="B19" s="6" t="s">
        <v>18</v>
      </c>
      <c r="C19" s="185" t="s">
        <v>31</v>
      </c>
      <c r="D19" s="47">
        <v>85938</v>
      </c>
      <c r="E19" s="47">
        <v>57859</v>
      </c>
      <c r="F19" s="47">
        <v>45206</v>
      </c>
      <c r="G19" s="101">
        <v>42504</v>
      </c>
      <c r="H19" s="99">
        <v>20712</v>
      </c>
      <c r="I19" s="47">
        <v>19115</v>
      </c>
      <c r="J19" s="47">
        <v>10729</v>
      </c>
      <c r="K19" s="101">
        <v>19304</v>
      </c>
      <c r="L19" s="99">
        <v>20817</v>
      </c>
      <c r="M19" s="47">
        <v>19018</v>
      </c>
      <c r="N19" s="47">
        <v>17873</v>
      </c>
      <c r="O19" s="101">
        <v>14402</v>
      </c>
      <c r="P19" s="99">
        <v>14090</v>
      </c>
      <c r="Q19" s="47">
        <v>8899</v>
      </c>
      <c r="R19" s="47">
        <v>10440</v>
      </c>
      <c r="S19" s="101">
        <v>9926</v>
      </c>
      <c r="T19" s="99">
        <v>10797</v>
      </c>
      <c r="U19" s="47">
        <v>9643</v>
      </c>
      <c r="V19" s="47">
        <v>10015</v>
      </c>
      <c r="W19" s="101">
        <v>8599</v>
      </c>
      <c r="X19" s="99">
        <v>9098</v>
      </c>
      <c r="Y19" s="47">
        <v>8302</v>
      </c>
      <c r="Z19" s="47">
        <v>8658</v>
      </c>
      <c r="AA19" s="101">
        <v>16024</v>
      </c>
      <c r="AB19" s="99">
        <v>15672</v>
      </c>
      <c r="AC19" s="47">
        <v>7488</v>
      </c>
      <c r="AD19" s="47">
        <v>6672</v>
      </c>
      <c r="AE19" s="101">
        <v>9129</v>
      </c>
      <c r="AF19" s="99">
        <v>3974</v>
      </c>
      <c r="AG19" s="47">
        <v>4142</v>
      </c>
      <c r="AH19" s="47">
        <v>3486</v>
      </c>
      <c r="AI19" s="164">
        <v>2278</v>
      </c>
      <c r="AJ19" s="47">
        <v>3474</v>
      </c>
      <c r="AK19" s="47">
        <v>3511</v>
      </c>
      <c r="AL19" s="47">
        <v>3767</v>
      </c>
      <c r="AM19" s="164">
        <v>3418</v>
      </c>
      <c r="AN19" s="47">
        <v>4197</v>
      </c>
      <c r="AO19" s="47">
        <v>3527</v>
      </c>
      <c r="AP19" s="47">
        <v>3458</v>
      </c>
      <c r="AQ19" s="164"/>
    </row>
    <row r="20" spans="1:44">
      <c r="A20" s="57" t="str">
        <f>IF('1'!$A$1=1,B20,C20)</f>
        <v xml:space="preserve">    Торгові кредити та аванси</v>
      </c>
      <c r="B20" s="7" t="s">
        <v>21</v>
      </c>
      <c r="C20" s="186" t="s">
        <v>42</v>
      </c>
      <c r="D20" s="47">
        <v>14347</v>
      </c>
      <c r="E20" s="47">
        <v>13986</v>
      </c>
      <c r="F20" s="47">
        <v>14423</v>
      </c>
      <c r="G20" s="101">
        <v>12684</v>
      </c>
      <c r="H20" s="99">
        <v>12899</v>
      </c>
      <c r="I20" s="47">
        <v>12701</v>
      </c>
      <c r="J20" s="47">
        <v>13772</v>
      </c>
      <c r="K20" s="101">
        <v>14506</v>
      </c>
      <c r="L20" s="99">
        <v>17615</v>
      </c>
      <c r="M20" s="47">
        <v>19914</v>
      </c>
      <c r="N20" s="47">
        <v>21575</v>
      </c>
      <c r="O20" s="101">
        <v>24587</v>
      </c>
      <c r="P20" s="99">
        <v>1274</v>
      </c>
      <c r="Q20" s="47">
        <v>2370</v>
      </c>
      <c r="R20" s="47">
        <v>2575</v>
      </c>
      <c r="S20" s="101">
        <v>1288</v>
      </c>
      <c r="T20" s="99">
        <v>2752</v>
      </c>
      <c r="U20" s="47">
        <v>2656</v>
      </c>
      <c r="V20" s="47">
        <v>2468</v>
      </c>
      <c r="W20" s="101">
        <v>2452</v>
      </c>
      <c r="X20" s="99">
        <v>2946</v>
      </c>
      <c r="Y20" s="47">
        <v>2696</v>
      </c>
      <c r="Z20" s="47">
        <v>2844</v>
      </c>
      <c r="AA20" s="101">
        <v>3082</v>
      </c>
      <c r="AB20" s="99">
        <v>3150</v>
      </c>
      <c r="AC20" s="47">
        <v>3234</v>
      </c>
      <c r="AD20" s="47">
        <v>3056</v>
      </c>
      <c r="AE20" s="101">
        <v>3505</v>
      </c>
      <c r="AF20" s="99">
        <v>3511</v>
      </c>
      <c r="AG20" s="47">
        <v>2984</v>
      </c>
      <c r="AH20" s="47">
        <v>2596</v>
      </c>
      <c r="AI20" s="164">
        <v>2505</v>
      </c>
      <c r="AJ20" s="47">
        <v>3108</v>
      </c>
      <c r="AK20" s="47">
        <v>3072</v>
      </c>
      <c r="AL20" s="47">
        <v>2523</v>
      </c>
      <c r="AM20" s="164">
        <v>1861</v>
      </c>
      <c r="AN20" s="47">
        <v>2118</v>
      </c>
      <c r="AO20" s="47">
        <v>2311</v>
      </c>
      <c r="AP20" s="47">
        <v>2429</v>
      </c>
      <c r="AQ20" s="164"/>
    </row>
    <row r="21" spans="1:44">
      <c r="A21" s="59"/>
      <c r="B21" s="7"/>
      <c r="C21" s="186"/>
      <c r="D21" s="49"/>
      <c r="E21" s="49"/>
      <c r="F21" s="49"/>
      <c r="G21" s="103"/>
      <c r="H21" s="102"/>
      <c r="I21" s="49"/>
      <c r="J21" s="49"/>
      <c r="K21" s="103"/>
      <c r="L21" s="102"/>
      <c r="M21" s="49"/>
      <c r="N21" s="49"/>
      <c r="O21" s="103"/>
      <c r="P21" s="102"/>
      <c r="Q21" s="49"/>
      <c r="R21" s="49"/>
      <c r="S21" s="103"/>
      <c r="T21" s="102"/>
      <c r="U21" s="49"/>
      <c r="V21" s="49"/>
      <c r="W21" s="103"/>
      <c r="X21" s="102"/>
      <c r="Y21" s="49"/>
      <c r="Z21" s="49"/>
      <c r="AA21" s="103"/>
      <c r="AB21" s="102"/>
      <c r="AC21" s="49"/>
      <c r="AD21" s="49"/>
      <c r="AE21" s="103"/>
      <c r="AF21" s="102"/>
      <c r="AG21" s="49"/>
      <c r="AH21" s="49"/>
      <c r="AI21" s="165"/>
      <c r="AJ21" s="49"/>
      <c r="AK21" s="49"/>
      <c r="AL21" s="49"/>
      <c r="AM21" s="165"/>
      <c r="AN21" s="49"/>
      <c r="AO21" s="49"/>
      <c r="AP21" s="49"/>
      <c r="AQ21" s="165"/>
    </row>
    <row r="22" spans="1:44" s="21" customFormat="1" ht="30.75" customHeight="1">
      <c r="A22" s="125" t="str">
        <f>IF('1'!$A$1=1,B22,C22)</f>
        <v>Короткостоковий борг за залишковим терміном погашення</v>
      </c>
      <c r="B22" s="124" t="s">
        <v>66</v>
      </c>
      <c r="C22" s="187" t="s">
        <v>64</v>
      </c>
      <c r="D22" s="127">
        <v>1259791</v>
      </c>
      <c r="E22" s="127">
        <v>1137898</v>
      </c>
      <c r="F22" s="127">
        <v>1096705</v>
      </c>
      <c r="G22" s="127">
        <v>1224251</v>
      </c>
      <c r="H22" s="183">
        <v>1240811</v>
      </c>
      <c r="I22" s="127">
        <v>1132546</v>
      </c>
      <c r="J22" s="127">
        <v>1180499</v>
      </c>
      <c r="K22" s="127">
        <v>1274420</v>
      </c>
      <c r="L22" s="183">
        <v>1241161</v>
      </c>
      <c r="M22" s="127">
        <v>1214381</v>
      </c>
      <c r="N22" s="127">
        <v>1250998</v>
      </c>
      <c r="O22" s="127">
        <v>1301291</v>
      </c>
      <c r="P22" s="183">
        <v>1225189</v>
      </c>
      <c r="Q22" s="127">
        <v>1223445</v>
      </c>
      <c r="R22" s="127">
        <v>1380252</v>
      </c>
      <c r="S22" s="127">
        <v>1246599</v>
      </c>
      <c r="T22" s="183">
        <v>1227286</v>
      </c>
      <c r="U22" s="127">
        <v>1207835</v>
      </c>
      <c r="V22" s="127">
        <v>1142202</v>
      </c>
      <c r="W22" s="127">
        <v>1144717</v>
      </c>
      <c r="X22" s="183">
        <v>1305635</v>
      </c>
      <c r="Y22" s="127">
        <v>1209624</v>
      </c>
      <c r="Z22" s="127">
        <v>1305963</v>
      </c>
      <c r="AA22" s="127">
        <v>1370441</v>
      </c>
      <c r="AB22" s="183">
        <v>1321471</v>
      </c>
      <c r="AC22" s="127">
        <v>1281519</v>
      </c>
      <c r="AD22" s="127">
        <v>1246762</v>
      </c>
      <c r="AE22" s="127">
        <v>1318331</v>
      </c>
      <c r="AF22" s="183">
        <v>1318174</v>
      </c>
      <c r="AG22" s="127">
        <v>1240924</v>
      </c>
      <c r="AH22" s="127">
        <v>1397006</v>
      </c>
      <c r="AI22" s="123">
        <v>1390416</v>
      </c>
      <c r="AJ22" s="127">
        <v>1443105</v>
      </c>
      <c r="AK22" s="127">
        <v>1491453</v>
      </c>
      <c r="AL22" s="127">
        <v>1482235</v>
      </c>
      <c r="AM22" s="123">
        <v>1546870</v>
      </c>
      <c r="AN22" s="127">
        <v>1623214</v>
      </c>
      <c r="AO22" s="127">
        <v>1642279</v>
      </c>
      <c r="AP22" s="127">
        <v>1657442</v>
      </c>
      <c r="AQ22" s="123"/>
    </row>
    <row r="23" spans="1:44" s="21" customFormat="1" ht="14.4">
      <c r="A23" s="132" t="str">
        <f>IF('1'!$A$1=1,"Довідково","Memorandum Item:")</f>
        <v>Довідково</v>
      </c>
      <c r="B23" s="128"/>
      <c r="C23" s="128"/>
      <c r="D23" s="126"/>
      <c r="E23" s="126"/>
      <c r="F23" s="126"/>
      <c r="G23" s="126"/>
      <c r="H23" s="121"/>
      <c r="I23" s="126"/>
      <c r="J23" s="126"/>
      <c r="K23" s="126"/>
      <c r="L23" s="121"/>
      <c r="M23" s="126"/>
      <c r="N23" s="126"/>
      <c r="O23" s="126"/>
      <c r="P23" s="121"/>
      <c r="Q23" s="126"/>
      <c r="R23" s="126"/>
      <c r="S23" s="126"/>
      <c r="T23" s="121"/>
      <c r="U23" s="126"/>
      <c r="V23" s="126"/>
      <c r="W23" s="126"/>
      <c r="X23" s="121"/>
      <c r="Y23" s="126"/>
      <c r="Z23" s="126"/>
      <c r="AA23" s="126"/>
      <c r="AB23" s="121"/>
      <c r="AC23" s="126"/>
      <c r="AD23" s="126"/>
      <c r="AE23" s="126"/>
      <c r="AF23" s="121"/>
      <c r="AG23" s="126"/>
      <c r="AH23" s="126"/>
      <c r="AI23" s="135"/>
      <c r="AJ23" s="126"/>
      <c r="AK23" s="126"/>
      <c r="AL23" s="126"/>
      <c r="AM23" s="135"/>
      <c r="AN23" s="126"/>
      <c r="AO23" s="126"/>
      <c r="AP23" s="126"/>
      <c r="AQ23" s="135"/>
    </row>
    <row r="24" spans="1:44" s="21" customFormat="1" ht="34.200000000000003">
      <c r="A24" s="133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 xml:space="preserve"> Прострочена заборгованість за основною сумою за  негарантованими кредитами реального сектору, в т.ч. від прямих інвесторів</v>
      </c>
      <c r="B24" s="122"/>
      <c r="C24" s="122"/>
      <c r="D24" s="119">
        <v>204959</v>
      </c>
      <c r="E24" s="119">
        <v>186553</v>
      </c>
      <c r="F24" s="119">
        <v>176892</v>
      </c>
      <c r="G24" s="119">
        <v>241111</v>
      </c>
      <c r="H24" s="120">
        <v>279380</v>
      </c>
      <c r="I24" s="119">
        <v>277823</v>
      </c>
      <c r="J24" s="119">
        <v>295292</v>
      </c>
      <c r="K24" s="119">
        <v>438534</v>
      </c>
      <c r="L24" s="120">
        <v>437794</v>
      </c>
      <c r="M24" s="119">
        <v>429276</v>
      </c>
      <c r="N24" s="119">
        <v>450010</v>
      </c>
      <c r="O24" s="119">
        <v>461594</v>
      </c>
      <c r="P24" s="120">
        <v>434437</v>
      </c>
      <c r="Q24" s="119">
        <v>422379</v>
      </c>
      <c r="R24" s="119">
        <v>480137</v>
      </c>
      <c r="S24" s="119">
        <v>489196</v>
      </c>
      <c r="T24" s="120">
        <v>451349</v>
      </c>
      <c r="U24" s="119">
        <v>427663</v>
      </c>
      <c r="V24" s="119">
        <v>381424</v>
      </c>
      <c r="W24" s="119">
        <v>389188</v>
      </c>
      <c r="X24" s="120">
        <v>434448</v>
      </c>
      <c r="Y24" s="119">
        <v>406309</v>
      </c>
      <c r="Z24" s="119">
        <v>440387</v>
      </c>
      <c r="AA24" s="119">
        <v>483524</v>
      </c>
      <c r="AB24" s="120">
        <v>438525</v>
      </c>
      <c r="AC24" s="119">
        <v>419684</v>
      </c>
      <c r="AD24" s="119">
        <v>415356</v>
      </c>
      <c r="AE24" s="119">
        <v>453173</v>
      </c>
      <c r="AF24" s="120">
        <v>500990</v>
      </c>
      <c r="AG24" s="119">
        <v>511346</v>
      </c>
      <c r="AH24" s="119">
        <v>637500</v>
      </c>
      <c r="AI24" s="136">
        <v>687673</v>
      </c>
      <c r="AJ24" s="119">
        <v>656955</v>
      </c>
      <c r="AK24" s="119">
        <v>652896</v>
      </c>
      <c r="AL24" s="119">
        <v>636403</v>
      </c>
      <c r="AM24" s="136">
        <v>686076</v>
      </c>
      <c r="AN24" s="119">
        <v>692571</v>
      </c>
      <c r="AO24" s="119">
        <v>709931</v>
      </c>
      <c r="AP24" s="119">
        <v>720042</v>
      </c>
      <c r="AQ24" s="136"/>
    </row>
    <row r="25" spans="1:44">
      <c r="A25" s="13"/>
      <c r="B25" s="14"/>
      <c r="C25" s="14"/>
      <c r="D25" s="4"/>
      <c r="E25" s="4"/>
      <c r="F25" s="4"/>
      <c r="G25" s="4"/>
      <c r="H25" s="4"/>
      <c r="I25" s="4"/>
      <c r="J25" s="4"/>
      <c r="K25" s="4"/>
      <c r="S25" s="4"/>
      <c r="W25" s="4"/>
      <c r="AA25" s="4"/>
    </row>
    <row r="26" spans="1:44">
      <c r="A26" s="107" t="str">
        <f>IF('1'!$A$1=1,B26,C26)</f>
        <v>Примітка:</v>
      </c>
      <c r="B26" s="18" t="s">
        <v>2</v>
      </c>
      <c r="C26" s="18" t="s">
        <v>3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35"/>
      <c r="R26" s="25"/>
      <c r="T26" s="35"/>
      <c r="U26" s="35"/>
      <c r="V26" s="35"/>
      <c r="X26" s="35"/>
      <c r="Y26" s="35"/>
      <c r="Z26" s="35"/>
      <c r="AN26" s="35"/>
      <c r="AO26" s="35"/>
      <c r="AP26" s="35"/>
    </row>
    <row r="27" spans="1:44">
      <c r="A27" s="108" t="str">
        <f>IF('1'!$A$1=1,B27,C27)</f>
        <v>1 Дані з 2014 року наведені без урахування тимчасово окупованої території  АР Крим  та  м.Севастополь.</v>
      </c>
      <c r="B27" s="19" t="s">
        <v>61</v>
      </c>
      <c r="C27" s="19" t="s">
        <v>62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 spans="1:44" ht="13.95" customHeight="1">
      <c r="A28" s="108" t="str">
        <f>IF('1'!$A$1=1,B28,C28)</f>
        <v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v>
      </c>
      <c r="B28" s="18" t="s">
        <v>65</v>
      </c>
      <c r="C28" s="19" t="s">
        <v>72</v>
      </c>
    </row>
    <row r="29" spans="1:44">
      <c r="D29" s="2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</row>
  </sheetData>
  <mergeCells count="3">
    <mergeCell ref="A7:A8"/>
    <mergeCell ref="B7:B8"/>
    <mergeCell ref="C7:C8"/>
  </mergeCells>
  <hyperlinks>
    <hyperlink ref="A1" location="'1'!A1" display="'1'!A1"/>
  </hyperlinks>
  <pageMargins left="0.19685039370078741" right="0.19685039370078741" top="0.51181102362204722" bottom="0.74803149606299213" header="0.31496062992125984" footer="0.31496062992125984"/>
  <pageSetup paperSize="9" scale="53" fitToHeight="0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colBreaks count="1" manualBreakCount="1">
    <brk id="9" min="1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9"/>
  <sheetViews>
    <sheetView zoomScale="70" zoomScaleNormal="70" zoomScaleSheetLayoutView="100" workbookViewId="0">
      <pane xSplit="3" ySplit="6" topLeftCell="U7" activePane="bottomRight" state="frozen"/>
      <selection pane="topRight" activeCell="D1" sqref="D1"/>
      <selection pane="bottomLeft" activeCell="A7" sqref="A7"/>
      <selection pane="bottomRight" activeCell="A3" sqref="A3"/>
    </sheetView>
  </sheetViews>
  <sheetFormatPr defaultRowHeight="14.4" outlineLevelCol="1"/>
  <cols>
    <col min="1" max="1" width="44.88671875" customWidth="1"/>
    <col min="2" max="3" width="44.109375" hidden="1" customWidth="1" outlineLevel="1"/>
    <col min="4" max="4" width="8.6640625" bestFit="1" customWidth="1" collapsed="1"/>
    <col min="5" max="34" width="8.6640625" bestFit="1" customWidth="1"/>
    <col min="35" max="35" width="8.33203125" customWidth="1"/>
    <col min="36" max="36" width="8.6640625" bestFit="1" customWidth="1"/>
    <col min="37" max="38" width="8.6640625" customWidth="1"/>
    <col min="39" max="39" width="8.33203125" hidden="1" customWidth="1"/>
    <col min="40" max="40" width="8.88671875" customWidth="1"/>
  </cols>
  <sheetData>
    <row r="1" spans="1:39" s="28" customFormat="1">
      <c r="A1" s="134" t="str">
        <f>IF('1'!A1=1,"до змісту","to title")</f>
        <v>до змісту</v>
      </c>
    </row>
    <row r="2" spans="1:39" s="28" customFormat="1" ht="34.200000000000003" customHeight="1">
      <c r="A2" s="199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Sector)")</f>
        <v>1.3 Зовнішній борг України  та  відсотки за основною сумою, що мають бути погашені вподовж 12 місяців за секторами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</row>
    <row r="3" spans="1:39" s="28" customFormat="1">
      <c r="A3" s="97" t="str">
        <f>IF('1'!$A$1=1,"на кінець періоду, млн гривень","Millions of hryvnia, end of the period ")</f>
        <v>на кінець періоду, млн гривень</v>
      </c>
      <c r="B3" s="77"/>
      <c r="C3" s="77"/>
      <c r="D3" s="78"/>
      <c r="E3" s="78"/>
      <c r="F3" s="78"/>
      <c r="G3" s="78"/>
      <c r="H3" s="79"/>
      <c r="I3" s="79"/>
      <c r="J3" s="79"/>
      <c r="K3" s="79"/>
    </row>
    <row r="4" spans="1:39" s="28" customFormat="1">
      <c r="A4" s="77"/>
      <c r="B4" s="77"/>
      <c r="C4" s="77"/>
      <c r="D4" s="78"/>
      <c r="E4" s="78"/>
      <c r="F4" s="78"/>
      <c r="G4" s="78"/>
      <c r="H4" s="79"/>
      <c r="I4" s="79"/>
      <c r="J4" s="79"/>
      <c r="K4" s="79"/>
    </row>
    <row r="5" spans="1:39" s="28" customFormat="1">
      <c r="A5" s="195" t="str">
        <f>IF('1'!$A$1=1,B5,C5)</f>
        <v>Найменування</v>
      </c>
      <c r="B5" s="192" t="s">
        <v>60</v>
      </c>
      <c r="C5" s="192" t="s">
        <v>11</v>
      </c>
      <c r="D5" s="80">
        <v>2016</v>
      </c>
      <c r="E5" s="80"/>
      <c r="F5" s="80"/>
      <c r="G5" s="80"/>
      <c r="H5" s="80">
        <v>2017</v>
      </c>
      <c r="I5" s="80"/>
      <c r="J5" s="80"/>
      <c r="K5" s="80"/>
      <c r="L5" s="80">
        <v>2018</v>
      </c>
      <c r="M5" s="80"/>
      <c r="N5" s="80"/>
      <c r="O5" s="80"/>
      <c r="P5" s="80">
        <v>2019</v>
      </c>
      <c r="Q5" s="80"/>
      <c r="R5" s="80"/>
      <c r="S5" s="80"/>
      <c r="T5" s="80">
        <v>2020</v>
      </c>
      <c r="U5" s="80"/>
      <c r="V5" s="80"/>
      <c r="W5" s="80"/>
      <c r="X5" s="80">
        <v>2021</v>
      </c>
      <c r="Y5" s="80"/>
      <c r="Z5" s="80"/>
      <c r="AA5" s="80"/>
      <c r="AB5" s="80">
        <v>2022</v>
      </c>
      <c r="AC5" s="80"/>
      <c r="AD5" s="80"/>
      <c r="AE5" s="80"/>
      <c r="AF5" s="80">
        <v>2023</v>
      </c>
      <c r="AG5" s="80"/>
      <c r="AH5" s="80"/>
      <c r="AI5" s="80"/>
      <c r="AJ5" s="80">
        <v>2024</v>
      </c>
      <c r="AK5" s="80"/>
      <c r="AL5" s="80"/>
      <c r="AM5" s="80"/>
    </row>
    <row r="6" spans="1:39" s="28" customFormat="1">
      <c r="A6" s="197">
        <f>IF('1'!$A$1=1,B6,C6)</f>
        <v>0</v>
      </c>
      <c r="B6" s="193"/>
      <c r="C6" s="193"/>
      <c r="D6" s="81" t="s">
        <v>6</v>
      </c>
      <c r="E6" s="82" t="s">
        <v>7</v>
      </c>
      <c r="F6" s="82" t="s">
        <v>8</v>
      </c>
      <c r="G6" s="83" t="s">
        <v>5</v>
      </c>
      <c r="H6" s="81" t="s">
        <v>6</v>
      </c>
      <c r="I6" s="82" t="s">
        <v>7</v>
      </c>
      <c r="J6" s="82" t="s">
        <v>8</v>
      </c>
      <c r="K6" s="83" t="s">
        <v>5</v>
      </c>
      <c r="L6" s="81" t="s">
        <v>6</v>
      </c>
      <c r="M6" s="82" t="s">
        <v>7</v>
      </c>
      <c r="N6" s="82" t="s">
        <v>8</v>
      </c>
      <c r="O6" s="83" t="s">
        <v>5</v>
      </c>
      <c r="P6" s="81" t="s">
        <v>6</v>
      </c>
      <c r="Q6" s="82" t="s">
        <v>7</v>
      </c>
      <c r="R6" s="82" t="s">
        <v>8</v>
      </c>
      <c r="S6" s="83" t="s">
        <v>5</v>
      </c>
      <c r="T6" s="81" t="s">
        <v>6</v>
      </c>
      <c r="U6" s="82" t="s">
        <v>7</v>
      </c>
      <c r="V6" s="82" t="s">
        <v>8</v>
      </c>
      <c r="W6" s="83" t="s">
        <v>5</v>
      </c>
      <c r="X6" s="81" t="s">
        <v>6</v>
      </c>
      <c r="Y6" s="82" t="s">
        <v>7</v>
      </c>
      <c r="Z6" s="82" t="s">
        <v>8</v>
      </c>
      <c r="AA6" s="83" t="s">
        <v>5</v>
      </c>
      <c r="AB6" s="81" t="s">
        <v>6</v>
      </c>
      <c r="AC6" s="82" t="s">
        <v>7</v>
      </c>
      <c r="AD6" s="179" t="s">
        <v>8</v>
      </c>
      <c r="AE6" s="178" t="s">
        <v>5</v>
      </c>
      <c r="AF6" s="81" t="s">
        <v>6</v>
      </c>
      <c r="AG6" s="82" t="s">
        <v>7</v>
      </c>
      <c r="AH6" s="179" t="s">
        <v>8</v>
      </c>
      <c r="AI6" s="178" t="s">
        <v>5</v>
      </c>
      <c r="AJ6" s="81" t="s">
        <v>6</v>
      </c>
      <c r="AK6" s="82" t="s">
        <v>7</v>
      </c>
      <c r="AL6" s="179" t="s">
        <v>8</v>
      </c>
      <c r="AM6" s="178" t="s">
        <v>5</v>
      </c>
    </row>
    <row r="7" spans="1:39" ht="26.25" customHeight="1">
      <c r="A7" s="149" t="str">
        <f>IF('1'!$A$1=1,B7,C7)</f>
        <v xml:space="preserve">  Сектор державного управління</v>
      </c>
      <c r="B7" s="150" t="s">
        <v>49</v>
      </c>
      <c r="C7" s="150" t="s">
        <v>59</v>
      </c>
      <c r="D7" s="151">
        <v>59250</v>
      </c>
      <c r="E7" s="152">
        <v>63344</v>
      </c>
      <c r="F7" s="152">
        <v>67063</v>
      </c>
      <c r="G7" s="153">
        <v>73753</v>
      </c>
      <c r="H7" s="151">
        <v>95686</v>
      </c>
      <c r="I7" s="152">
        <v>112438</v>
      </c>
      <c r="J7" s="152">
        <v>107245</v>
      </c>
      <c r="K7" s="153">
        <v>100739</v>
      </c>
      <c r="L7" s="151">
        <v>105380</v>
      </c>
      <c r="M7" s="152">
        <v>123182</v>
      </c>
      <c r="N7" s="152">
        <v>185038</v>
      </c>
      <c r="O7" s="153">
        <v>139903</v>
      </c>
      <c r="P7" s="151">
        <v>152786</v>
      </c>
      <c r="Q7" s="152">
        <v>158176</v>
      </c>
      <c r="R7" s="152">
        <v>170073</v>
      </c>
      <c r="S7" s="153">
        <v>179210</v>
      </c>
      <c r="T7" s="151">
        <v>205802</v>
      </c>
      <c r="U7" s="152">
        <v>161131</v>
      </c>
      <c r="V7" s="152">
        <v>165789</v>
      </c>
      <c r="W7" s="153">
        <v>197391</v>
      </c>
      <c r="X7" s="151">
        <v>180462</v>
      </c>
      <c r="Y7" s="152">
        <v>185550</v>
      </c>
      <c r="Z7" s="152">
        <v>153153</v>
      </c>
      <c r="AA7" s="153">
        <v>155198</v>
      </c>
      <c r="AB7" s="151">
        <v>154144</v>
      </c>
      <c r="AC7" s="152">
        <v>156543</v>
      </c>
      <c r="AD7" s="152">
        <v>119763</v>
      </c>
      <c r="AE7" s="153">
        <v>126015</v>
      </c>
      <c r="AF7" s="151">
        <v>167923</v>
      </c>
      <c r="AG7" s="152">
        <v>210087</v>
      </c>
      <c r="AH7" s="152">
        <v>345647</v>
      </c>
      <c r="AI7" s="153">
        <v>407437</v>
      </c>
      <c r="AJ7" s="151">
        <v>463989</v>
      </c>
      <c r="AK7" s="152">
        <v>475909</v>
      </c>
      <c r="AL7" s="152">
        <v>251321</v>
      </c>
      <c r="AM7" s="153"/>
    </row>
    <row r="8" spans="1:39">
      <c r="A8" s="84" t="str">
        <f>IF('1'!$A$1=1,B8,C8)</f>
        <v>Основна сумма боргу</v>
      </c>
      <c r="B8" s="85" t="s">
        <v>44</v>
      </c>
      <c r="C8" s="85" t="s">
        <v>46</v>
      </c>
      <c r="D8" s="137">
        <v>26481</v>
      </c>
      <c r="E8" s="138">
        <v>31515</v>
      </c>
      <c r="F8" s="138">
        <v>32312</v>
      </c>
      <c r="G8" s="139">
        <v>37034</v>
      </c>
      <c r="H8" s="137">
        <v>58889</v>
      </c>
      <c r="I8" s="138">
        <v>76757</v>
      </c>
      <c r="J8" s="138">
        <v>68478</v>
      </c>
      <c r="K8" s="139">
        <v>59418</v>
      </c>
      <c r="L8" s="137">
        <v>66333</v>
      </c>
      <c r="M8" s="138">
        <v>83308</v>
      </c>
      <c r="N8" s="138">
        <v>139821</v>
      </c>
      <c r="O8" s="139">
        <v>92534</v>
      </c>
      <c r="P8" s="137">
        <v>104445</v>
      </c>
      <c r="Q8" s="138">
        <v>110893</v>
      </c>
      <c r="R8" s="138">
        <v>127374</v>
      </c>
      <c r="S8" s="139">
        <v>120468</v>
      </c>
      <c r="T8" s="137">
        <v>139493</v>
      </c>
      <c r="U8" s="138">
        <v>100283</v>
      </c>
      <c r="V8" s="138">
        <v>102923</v>
      </c>
      <c r="W8" s="139">
        <v>133286</v>
      </c>
      <c r="X8" s="137">
        <v>117341</v>
      </c>
      <c r="Y8" s="138">
        <v>120880</v>
      </c>
      <c r="Z8" s="138">
        <v>92271</v>
      </c>
      <c r="AA8" s="139">
        <v>92718</v>
      </c>
      <c r="AB8" s="137">
        <v>89286</v>
      </c>
      <c r="AC8" s="138">
        <v>89666</v>
      </c>
      <c r="AD8" s="138">
        <v>88972</v>
      </c>
      <c r="AE8" s="139">
        <v>92482</v>
      </c>
      <c r="AF8" s="137">
        <v>106963</v>
      </c>
      <c r="AG8" s="138">
        <v>139583</v>
      </c>
      <c r="AH8" s="138">
        <v>167521</v>
      </c>
      <c r="AI8" s="139">
        <v>185012</v>
      </c>
      <c r="AJ8" s="137">
        <v>203010</v>
      </c>
      <c r="AK8" s="138">
        <v>188175</v>
      </c>
      <c r="AL8" s="138">
        <v>142477</v>
      </c>
      <c r="AM8" s="139"/>
    </row>
    <row r="9" spans="1:39">
      <c r="A9" s="84" t="str">
        <f>IF('1'!$A$1=1,B9,C9)</f>
        <v>Відсоткові платежі</v>
      </c>
      <c r="B9" s="85" t="s">
        <v>45</v>
      </c>
      <c r="C9" s="85" t="s">
        <v>47</v>
      </c>
      <c r="D9" s="137">
        <v>32769</v>
      </c>
      <c r="E9" s="138">
        <v>31829</v>
      </c>
      <c r="F9" s="138">
        <v>34751</v>
      </c>
      <c r="G9" s="139">
        <v>36719</v>
      </c>
      <c r="H9" s="137">
        <v>36797</v>
      </c>
      <c r="I9" s="138">
        <v>35681</v>
      </c>
      <c r="J9" s="138">
        <v>38767</v>
      </c>
      <c r="K9" s="139">
        <v>41321</v>
      </c>
      <c r="L9" s="137">
        <v>39047</v>
      </c>
      <c r="M9" s="138">
        <v>39874</v>
      </c>
      <c r="N9" s="138">
        <v>45217</v>
      </c>
      <c r="O9" s="139">
        <v>47369</v>
      </c>
      <c r="P9" s="137">
        <v>48341</v>
      </c>
      <c r="Q9" s="138">
        <v>47283</v>
      </c>
      <c r="R9" s="138">
        <v>42699</v>
      </c>
      <c r="S9" s="139">
        <v>58742</v>
      </c>
      <c r="T9" s="137">
        <v>66309</v>
      </c>
      <c r="U9" s="138">
        <v>60848</v>
      </c>
      <c r="V9" s="138">
        <v>62866</v>
      </c>
      <c r="W9" s="139">
        <v>64105</v>
      </c>
      <c r="X9" s="137">
        <v>63121</v>
      </c>
      <c r="Y9" s="138">
        <v>64670</v>
      </c>
      <c r="Z9" s="138">
        <v>60882</v>
      </c>
      <c r="AA9" s="139">
        <v>62480</v>
      </c>
      <c r="AB9" s="137">
        <v>64858</v>
      </c>
      <c r="AC9" s="138">
        <v>66877</v>
      </c>
      <c r="AD9" s="138">
        <v>30791</v>
      </c>
      <c r="AE9" s="139">
        <v>33533</v>
      </c>
      <c r="AF9" s="137">
        <v>60960</v>
      </c>
      <c r="AG9" s="138">
        <v>70504</v>
      </c>
      <c r="AH9" s="138">
        <v>178126</v>
      </c>
      <c r="AI9" s="139">
        <v>222425</v>
      </c>
      <c r="AJ9" s="137">
        <v>260979</v>
      </c>
      <c r="AK9" s="138">
        <v>287734</v>
      </c>
      <c r="AL9" s="138">
        <v>108844</v>
      </c>
      <c r="AM9" s="139"/>
    </row>
    <row r="10" spans="1:39" ht="18.75" customHeight="1">
      <c r="A10" s="154" t="str">
        <f>IF('1'!$A$1=1,B10,C10)</f>
        <v xml:space="preserve">  Центральний банк</v>
      </c>
      <c r="B10" s="150" t="s">
        <v>48</v>
      </c>
      <c r="C10" s="150" t="s">
        <v>58</v>
      </c>
      <c r="D10" s="155">
        <v>24640</v>
      </c>
      <c r="E10" s="156">
        <v>2645</v>
      </c>
      <c r="F10" s="156">
        <v>6570</v>
      </c>
      <c r="G10" s="157">
        <v>11983</v>
      </c>
      <c r="H10" s="155">
        <v>16918</v>
      </c>
      <c r="I10" s="156">
        <v>22622</v>
      </c>
      <c r="J10" s="156">
        <v>24388</v>
      </c>
      <c r="K10" s="157">
        <v>26196</v>
      </c>
      <c r="L10" s="155">
        <v>25315</v>
      </c>
      <c r="M10" s="156">
        <v>24145</v>
      </c>
      <c r="N10" s="156">
        <v>25933</v>
      </c>
      <c r="O10" s="157">
        <v>23322</v>
      </c>
      <c r="P10" s="155">
        <v>27166</v>
      </c>
      <c r="Q10" s="156">
        <v>21116</v>
      </c>
      <c r="R10" s="156">
        <v>20784</v>
      </c>
      <c r="S10" s="157">
        <v>20347</v>
      </c>
      <c r="T10" s="155">
        <v>24638</v>
      </c>
      <c r="U10" s="156">
        <v>23917</v>
      </c>
      <c r="V10" s="156">
        <v>28154</v>
      </c>
      <c r="W10" s="157">
        <v>31043</v>
      </c>
      <c r="X10" s="155">
        <v>37535</v>
      </c>
      <c r="Y10" s="156">
        <v>43736</v>
      </c>
      <c r="Z10" s="156">
        <v>46634</v>
      </c>
      <c r="AA10" s="157">
        <v>52167</v>
      </c>
      <c r="AB10" s="155">
        <v>52644</v>
      </c>
      <c r="AC10" s="156">
        <v>50787</v>
      </c>
      <c r="AD10" s="156">
        <v>62058</v>
      </c>
      <c r="AE10" s="157">
        <v>65238</v>
      </c>
      <c r="AF10" s="155">
        <v>59826</v>
      </c>
      <c r="AG10" s="156">
        <v>52769</v>
      </c>
      <c r="AH10" s="156">
        <v>45492</v>
      </c>
      <c r="AI10" s="157">
        <v>40907</v>
      </c>
      <c r="AJ10" s="155">
        <v>41062</v>
      </c>
      <c r="AK10" s="156">
        <v>41470</v>
      </c>
      <c r="AL10" s="156">
        <v>35074</v>
      </c>
      <c r="AM10" s="157"/>
    </row>
    <row r="11" spans="1:39">
      <c r="A11" s="84" t="str">
        <f>IF('1'!$A$1=1,B11,C11)</f>
        <v>Основна сумма боргу</v>
      </c>
      <c r="B11" s="85" t="s">
        <v>44</v>
      </c>
      <c r="C11" s="85" t="s">
        <v>46</v>
      </c>
      <c r="D11" s="137">
        <v>21840</v>
      </c>
      <c r="E11" s="138">
        <v>0</v>
      </c>
      <c r="F11" s="138">
        <v>3472</v>
      </c>
      <c r="G11" s="139">
        <v>8239</v>
      </c>
      <c r="H11" s="137">
        <v>12975</v>
      </c>
      <c r="I11" s="138">
        <v>17539</v>
      </c>
      <c r="J11" s="138">
        <v>19360</v>
      </c>
      <c r="K11" s="139">
        <v>20629</v>
      </c>
      <c r="L11" s="137">
        <v>19934</v>
      </c>
      <c r="M11" s="138">
        <v>19013</v>
      </c>
      <c r="N11" s="138">
        <v>20658</v>
      </c>
      <c r="O11" s="139">
        <v>16447</v>
      </c>
      <c r="P11" s="137">
        <v>20137</v>
      </c>
      <c r="Q11" s="138">
        <v>14679</v>
      </c>
      <c r="R11" s="138">
        <v>15365</v>
      </c>
      <c r="S11" s="139">
        <v>15349</v>
      </c>
      <c r="T11" s="137">
        <v>20232</v>
      </c>
      <c r="U11" s="138">
        <v>19405</v>
      </c>
      <c r="V11" s="138">
        <v>23431</v>
      </c>
      <c r="W11" s="139">
        <v>26437</v>
      </c>
      <c r="X11" s="137">
        <v>33379</v>
      </c>
      <c r="Y11" s="138">
        <v>39949</v>
      </c>
      <c r="Z11" s="138">
        <v>43292</v>
      </c>
      <c r="AA11" s="139">
        <v>48937</v>
      </c>
      <c r="AB11" s="137">
        <v>49016</v>
      </c>
      <c r="AC11" s="138">
        <v>47042</v>
      </c>
      <c r="AD11" s="138">
        <v>56682</v>
      </c>
      <c r="AE11" s="139">
        <v>58985</v>
      </c>
      <c r="AF11" s="137">
        <v>53463</v>
      </c>
      <c r="AG11" s="138">
        <v>46772</v>
      </c>
      <c r="AH11" s="138">
        <v>40299</v>
      </c>
      <c r="AI11" s="139">
        <v>36197</v>
      </c>
      <c r="AJ11" s="137">
        <v>36944</v>
      </c>
      <c r="AK11" s="138">
        <v>37943</v>
      </c>
      <c r="AL11" s="138">
        <v>32151</v>
      </c>
      <c r="AM11" s="139"/>
    </row>
    <row r="12" spans="1:39">
      <c r="A12" s="84" t="str">
        <f>IF('1'!$A$1=1,B12,C12)</f>
        <v>Відсоткові платежі</v>
      </c>
      <c r="B12" s="85" t="s">
        <v>45</v>
      </c>
      <c r="C12" s="85" t="s">
        <v>47</v>
      </c>
      <c r="D12" s="137">
        <v>2800</v>
      </c>
      <c r="E12" s="138">
        <v>2645</v>
      </c>
      <c r="F12" s="138">
        <v>3098</v>
      </c>
      <c r="G12" s="139">
        <v>3744</v>
      </c>
      <c r="H12" s="137">
        <v>3943</v>
      </c>
      <c r="I12" s="138">
        <v>5083</v>
      </c>
      <c r="J12" s="138">
        <v>5028</v>
      </c>
      <c r="K12" s="139">
        <v>5567</v>
      </c>
      <c r="L12" s="137">
        <v>5381</v>
      </c>
      <c r="M12" s="138">
        <v>5132</v>
      </c>
      <c r="N12" s="138">
        <v>5275</v>
      </c>
      <c r="O12" s="139">
        <v>6875</v>
      </c>
      <c r="P12" s="137">
        <v>7029</v>
      </c>
      <c r="Q12" s="138">
        <v>6437</v>
      </c>
      <c r="R12" s="138">
        <v>5419</v>
      </c>
      <c r="S12" s="139">
        <v>4998</v>
      </c>
      <c r="T12" s="137">
        <v>4406</v>
      </c>
      <c r="U12" s="138">
        <v>4512</v>
      </c>
      <c r="V12" s="138">
        <v>4723</v>
      </c>
      <c r="W12" s="139">
        <v>4606</v>
      </c>
      <c r="X12" s="137">
        <v>4156</v>
      </c>
      <c r="Y12" s="138">
        <v>3787</v>
      </c>
      <c r="Z12" s="138">
        <v>3342</v>
      </c>
      <c r="AA12" s="139">
        <v>3230</v>
      </c>
      <c r="AB12" s="137">
        <v>3628</v>
      </c>
      <c r="AC12" s="138">
        <v>3745</v>
      </c>
      <c r="AD12" s="138">
        <v>5376</v>
      </c>
      <c r="AE12" s="139">
        <v>6253</v>
      </c>
      <c r="AF12" s="137">
        <v>6363</v>
      </c>
      <c r="AG12" s="138">
        <v>5997</v>
      </c>
      <c r="AH12" s="138">
        <v>5193</v>
      </c>
      <c r="AI12" s="139">
        <v>4710</v>
      </c>
      <c r="AJ12" s="137">
        <v>4118</v>
      </c>
      <c r="AK12" s="138">
        <v>3527</v>
      </c>
      <c r="AL12" s="138">
        <v>2923</v>
      </c>
      <c r="AM12" s="139"/>
    </row>
    <row r="13" spans="1:39" ht="28.5" customHeight="1">
      <c r="A13" s="154" t="str">
        <f>IF('1'!$A$1=1,B13,C13)</f>
        <v xml:space="preserve">  Інші депозитні корпорації окрім централього банку</v>
      </c>
      <c r="B13" s="150" t="s">
        <v>50</v>
      </c>
      <c r="C13" s="150" t="s">
        <v>57</v>
      </c>
      <c r="D13" s="155">
        <v>160044</v>
      </c>
      <c r="E13" s="156">
        <v>145961</v>
      </c>
      <c r="F13" s="156">
        <v>132179</v>
      </c>
      <c r="G13" s="157">
        <v>156531</v>
      </c>
      <c r="H13" s="155">
        <v>142862</v>
      </c>
      <c r="I13" s="156">
        <v>104514</v>
      </c>
      <c r="J13" s="156">
        <v>100863</v>
      </c>
      <c r="K13" s="157">
        <v>90864</v>
      </c>
      <c r="L13" s="155">
        <v>81893</v>
      </c>
      <c r="M13" s="156">
        <v>78289</v>
      </c>
      <c r="N13" s="156">
        <v>87927</v>
      </c>
      <c r="O13" s="157">
        <v>86373</v>
      </c>
      <c r="P13" s="155">
        <v>79528</v>
      </c>
      <c r="Q13" s="156">
        <v>75437</v>
      </c>
      <c r="R13" s="156">
        <v>69912</v>
      </c>
      <c r="S13" s="157">
        <v>66605</v>
      </c>
      <c r="T13" s="155">
        <v>74839</v>
      </c>
      <c r="U13" s="156">
        <v>72649</v>
      </c>
      <c r="V13" s="156">
        <v>74906</v>
      </c>
      <c r="W13" s="157">
        <v>77228</v>
      </c>
      <c r="X13" s="155">
        <v>66528</v>
      </c>
      <c r="Y13" s="156">
        <v>59977</v>
      </c>
      <c r="Z13" s="156">
        <v>64076</v>
      </c>
      <c r="AA13" s="157">
        <v>68321</v>
      </c>
      <c r="AB13" s="155">
        <v>54532</v>
      </c>
      <c r="AC13" s="156">
        <v>52191</v>
      </c>
      <c r="AD13" s="156">
        <v>60923</v>
      </c>
      <c r="AE13" s="157">
        <v>52988</v>
      </c>
      <c r="AF13" s="155">
        <v>49879</v>
      </c>
      <c r="AG13" s="156">
        <v>49076</v>
      </c>
      <c r="AH13" s="156">
        <v>49259</v>
      </c>
      <c r="AI13" s="157">
        <v>52719</v>
      </c>
      <c r="AJ13" s="155">
        <v>53733</v>
      </c>
      <c r="AK13" s="156">
        <v>57266</v>
      </c>
      <c r="AL13" s="156">
        <v>56398</v>
      </c>
      <c r="AM13" s="157"/>
    </row>
    <row r="14" spans="1:39">
      <c r="A14" s="84" t="str">
        <f>IF('1'!$A$1=1,B14,C14)</f>
        <v>Основна сумма боргу</v>
      </c>
      <c r="B14" s="85" t="s">
        <v>44</v>
      </c>
      <c r="C14" s="85" t="s">
        <v>46</v>
      </c>
      <c r="D14" s="137">
        <v>144435</v>
      </c>
      <c r="E14" s="138">
        <v>132425</v>
      </c>
      <c r="F14" s="138">
        <v>118806</v>
      </c>
      <c r="G14" s="139">
        <v>143052</v>
      </c>
      <c r="H14" s="137">
        <v>131966</v>
      </c>
      <c r="I14" s="138">
        <v>95131</v>
      </c>
      <c r="J14" s="138">
        <v>91736</v>
      </c>
      <c r="K14" s="139">
        <v>82573</v>
      </c>
      <c r="L14" s="137">
        <v>73021</v>
      </c>
      <c r="M14" s="138">
        <v>70004</v>
      </c>
      <c r="N14" s="138">
        <v>79943</v>
      </c>
      <c r="O14" s="139">
        <v>78746</v>
      </c>
      <c r="P14" s="137">
        <v>72647</v>
      </c>
      <c r="Q14" s="138">
        <v>69131</v>
      </c>
      <c r="R14" s="138">
        <v>64517</v>
      </c>
      <c r="S14" s="139">
        <v>60210</v>
      </c>
      <c r="T14" s="137">
        <v>68329</v>
      </c>
      <c r="U14" s="138">
        <v>66463</v>
      </c>
      <c r="V14" s="138">
        <v>69615</v>
      </c>
      <c r="W14" s="139">
        <v>72695</v>
      </c>
      <c r="X14" s="137">
        <v>62936</v>
      </c>
      <c r="Y14" s="138">
        <v>56718</v>
      </c>
      <c r="Z14" s="138">
        <v>61152</v>
      </c>
      <c r="AA14" s="139">
        <v>65440</v>
      </c>
      <c r="AB14" s="137">
        <v>51870</v>
      </c>
      <c r="AC14" s="138">
        <v>49675</v>
      </c>
      <c r="AD14" s="138">
        <v>58144</v>
      </c>
      <c r="AE14" s="139">
        <v>50501</v>
      </c>
      <c r="AF14" s="137">
        <v>47612</v>
      </c>
      <c r="AG14" s="138">
        <v>46845</v>
      </c>
      <c r="AH14" s="138">
        <v>47101</v>
      </c>
      <c r="AI14" s="139">
        <v>50364</v>
      </c>
      <c r="AJ14" s="137">
        <v>51615</v>
      </c>
      <c r="AK14" s="138">
        <v>55280</v>
      </c>
      <c r="AL14" s="138">
        <v>54587</v>
      </c>
      <c r="AM14" s="139"/>
    </row>
    <row r="15" spans="1:39">
      <c r="A15" s="84" t="str">
        <f>IF('1'!$A$1=1,B15,C15)</f>
        <v>Відсоткові платежі</v>
      </c>
      <c r="B15" s="85" t="s">
        <v>45</v>
      </c>
      <c r="C15" s="85" t="s">
        <v>47</v>
      </c>
      <c r="D15" s="137">
        <v>15609</v>
      </c>
      <c r="E15" s="138">
        <v>13536</v>
      </c>
      <c r="F15" s="138">
        <v>13373</v>
      </c>
      <c r="G15" s="139">
        <v>13479</v>
      </c>
      <c r="H15" s="137">
        <v>10896</v>
      </c>
      <c r="I15" s="138">
        <v>9383</v>
      </c>
      <c r="J15" s="138">
        <v>9127</v>
      </c>
      <c r="K15" s="139">
        <v>8291</v>
      </c>
      <c r="L15" s="137">
        <v>8872</v>
      </c>
      <c r="M15" s="138">
        <v>8285</v>
      </c>
      <c r="N15" s="138">
        <v>7984</v>
      </c>
      <c r="O15" s="139">
        <v>7627</v>
      </c>
      <c r="P15" s="137">
        <v>6881</v>
      </c>
      <c r="Q15" s="138">
        <v>6306</v>
      </c>
      <c r="R15" s="138">
        <v>5395</v>
      </c>
      <c r="S15" s="139">
        <v>6395</v>
      </c>
      <c r="T15" s="137">
        <v>6510</v>
      </c>
      <c r="U15" s="138">
        <v>6186</v>
      </c>
      <c r="V15" s="138">
        <v>5291</v>
      </c>
      <c r="W15" s="139">
        <v>4533</v>
      </c>
      <c r="X15" s="137">
        <v>3592</v>
      </c>
      <c r="Y15" s="138">
        <v>3259</v>
      </c>
      <c r="Z15" s="138">
        <v>2924</v>
      </c>
      <c r="AA15" s="139">
        <v>2881</v>
      </c>
      <c r="AB15" s="137">
        <v>2662</v>
      </c>
      <c r="AC15" s="138">
        <v>2516</v>
      </c>
      <c r="AD15" s="138">
        <v>2779</v>
      </c>
      <c r="AE15" s="139">
        <v>2487</v>
      </c>
      <c r="AF15" s="137">
        <v>2267</v>
      </c>
      <c r="AG15" s="138">
        <v>2231</v>
      </c>
      <c r="AH15" s="138">
        <v>2158</v>
      </c>
      <c r="AI15" s="139">
        <v>2355</v>
      </c>
      <c r="AJ15" s="137">
        <v>2118</v>
      </c>
      <c r="AK15" s="138">
        <v>1986</v>
      </c>
      <c r="AL15" s="138">
        <v>1811</v>
      </c>
      <c r="AM15" s="139"/>
    </row>
    <row r="16" spans="1:39" ht="18.75" customHeight="1">
      <c r="A16" s="154" t="str">
        <f>IF('1'!$A$1=1,B16,C16)</f>
        <v xml:space="preserve">  Інші сектори</v>
      </c>
      <c r="B16" s="150" t="s">
        <v>51</v>
      </c>
      <c r="C16" s="150" t="s">
        <v>56</v>
      </c>
      <c r="D16" s="155">
        <v>897728</v>
      </c>
      <c r="E16" s="156">
        <v>832859</v>
      </c>
      <c r="F16" s="156">
        <v>885644</v>
      </c>
      <c r="G16" s="157">
        <v>933247</v>
      </c>
      <c r="H16" s="155">
        <v>890075</v>
      </c>
      <c r="I16" s="156">
        <v>873920</v>
      </c>
      <c r="J16" s="156">
        <v>902210</v>
      </c>
      <c r="K16" s="157">
        <v>958341</v>
      </c>
      <c r="L16" s="155">
        <v>897211</v>
      </c>
      <c r="M16" s="156">
        <v>881231</v>
      </c>
      <c r="N16" s="156">
        <v>930233</v>
      </c>
      <c r="O16" s="157">
        <v>877924</v>
      </c>
      <c r="P16" s="155">
        <v>896679</v>
      </c>
      <c r="Q16" s="156">
        <v>874226</v>
      </c>
      <c r="R16" s="156">
        <v>803325</v>
      </c>
      <c r="S16" s="157">
        <v>813741</v>
      </c>
      <c r="T16" s="155">
        <v>918221</v>
      </c>
      <c r="U16" s="156">
        <v>861375</v>
      </c>
      <c r="V16" s="156">
        <v>922518</v>
      </c>
      <c r="W16" s="157">
        <v>923319</v>
      </c>
      <c r="X16" s="155">
        <v>895734</v>
      </c>
      <c r="Y16" s="156">
        <v>835602</v>
      </c>
      <c r="Z16" s="156">
        <v>842042</v>
      </c>
      <c r="AA16" s="157">
        <v>865356</v>
      </c>
      <c r="AB16" s="155">
        <v>892216</v>
      </c>
      <c r="AC16" s="156">
        <v>822736</v>
      </c>
      <c r="AD16" s="156">
        <v>903865</v>
      </c>
      <c r="AE16" s="157">
        <v>876914</v>
      </c>
      <c r="AF16" s="155">
        <v>929354</v>
      </c>
      <c r="AG16" s="156">
        <v>949395</v>
      </c>
      <c r="AH16" s="156">
        <v>937874</v>
      </c>
      <c r="AI16" s="157">
        <v>952523</v>
      </c>
      <c r="AJ16" s="155">
        <v>997793</v>
      </c>
      <c r="AK16" s="156">
        <v>1014125</v>
      </c>
      <c r="AL16" s="156">
        <v>1063534</v>
      </c>
      <c r="AM16" s="157"/>
    </row>
    <row r="17" spans="1:39">
      <c r="A17" s="84" t="str">
        <f>IF('1'!$A$1=1,B17,C17)</f>
        <v>Основна сумма боргу</v>
      </c>
      <c r="B17" s="85" t="s">
        <v>44</v>
      </c>
      <c r="C17" s="85" t="s">
        <v>46</v>
      </c>
      <c r="D17" s="137">
        <v>850121</v>
      </c>
      <c r="E17" s="138">
        <v>787909</v>
      </c>
      <c r="F17" s="138">
        <v>838638</v>
      </c>
      <c r="G17" s="139">
        <v>897353</v>
      </c>
      <c r="H17" s="137">
        <v>855842</v>
      </c>
      <c r="I17" s="138">
        <v>847643</v>
      </c>
      <c r="J17" s="138">
        <v>872544</v>
      </c>
      <c r="K17" s="139">
        <v>925039</v>
      </c>
      <c r="L17" s="137">
        <v>860222</v>
      </c>
      <c r="M17" s="138">
        <v>849315</v>
      </c>
      <c r="N17" s="138">
        <v>903139</v>
      </c>
      <c r="O17" s="139">
        <v>831368</v>
      </c>
      <c r="P17" s="137">
        <v>829153</v>
      </c>
      <c r="Q17" s="138">
        <v>808385</v>
      </c>
      <c r="R17" s="138">
        <v>739367</v>
      </c>
      <c r="S17" s="139">
        <v>747204</v>
      </c>
      <c r="T17" s="137">
        <v>842405</v>
      </c>
      <c r="U17" s="138">
        <v>791450</v>
      </c>
      <c r="V17" s="138">
        <v>852448</v>
      </c>
      <c r="W17" s="139">
        <v>870235</v>
      </c>
      <c r="X17" s="137">
        <v>838703</v>
      </c>
      <c r="Y17" s="138">
        <v>794282</v>
      </c>
      <c r="Z17" s="138">
        <v>789547</v>
      </c>
      <c r="AA17" s="139">
        <v>819165</v>
      </c>
      <c r="AB17" s="137">
        <v>844121</v>
      </c>
      <c r="AC17" s="138">
        <v>771862</v>
      </c>
      <c r="AD17" s="138">
        <v>844185</v>
      </c>
      <c r="AE17" s="139">
        <v>818039</v>
      </c>
      <c r="AF17" s="137">
        <v>876841</v>
      </c>
      <c r="AG17" s="138">
        <v>897394</v>
      </c>
      <c r="AH17" s="138">
        <v>875671</v>
      </c>
      <c r="AI17" s="139">
        <v>880546</v>
      </c>
      <c r="AJ17" s="137">
        <v>918487</v>
      </c>
      <c r="AK17" s="138">
        <v>935726</v>
      </c>
      <c r="AL17" s="138">
        <v>992604</v>
      </c>
      <c r="AM17" s="139"/>
    </row>
    <row r="18" spans="1:39">
      <c r="A18" s="84" t="str">
        <f>IF('1'!$A$1=1,B18,C18)</f>
        <v>Відсоткові платежі</v>
      </c>
      <c r="B18" s="85" t="s">
        <v>45</v>
      </c>
      <c r="C18" s="85" t="s">
        <v>47</v>
      </c>
      <c r="D18" s="137">
        <v>47607</v>
      </c>
      <c r="E18" s="138">
        <v>44950</v>
      </c>
      <c r="F18" s="138">
        <v>47006</v>
      </c>
      <c r="G18" s="139">
        <v>35894</v>
      </c>
      <c r="H18" s="137">
        <v>34233</v>
      </c>
      <c r="I18" s="138">
        <v>26277</v>
      </c>
      <c r="J18" s="138">
        <v>29666</v>
      </c>
      <c r="K18" s="139">
        <v>33302</v>
      </c>
      <c r="L18" s="137">
        <v>36989</v>
      </c>
      <c r="M18" s="138">
        <v>31916</v>
      </c>
      <c r="N18" s="138">
        <v>27094</v>
      </c>
      <c r="O18" s="139">
        <v>46556</v>
      </c>
      <c r="P18" s="137">
        <v>67526</v>
      </c>
      <c r="Q18" s="138">
        <v>65841</v>
      </c>
      <c r="R18" s="138">
        <v>63958</v>
      </c>
      <c r="S18" s="139">
        <v>66537</v>
      </c>
      <c r="T18" s="137">
        <v>75816</v>
      </c>
      <c r="U18" s="138">
        <v>69925</v>
      </c>
      <c r="V18" s="138">
        <v>70070</v>
      </c>
      <c r="W18" s="139">
        <v>53084</v>
      </c>
      <c r="X18" s="137">
        <v>57031</v>
      </c>
      <c r="Y18" s="138">
        <v>41320</v>
      </c>
      <c r="Z18" s="138">
        <v>52495</v>
      </c>
      <c r="AA18" s="139">
        <v>46191</v>
      </c>
      <c r="AB18" s="137">
        <v>48095</v>
      </c>
      <c r="AC18" s="138">
        <v>50874</v>
      </c>
      <c r="AD18" s="138">
        <v>59680</v>
      </c>
      <c r="AE18" s="139">
        <v>58875</v>
      </c>
      <c r="AF18" s="137">
        <v>52513</v>
      </c>
      <c r="AG18" s="138">
        <v>52001</v>
      </c>
      <c r="AH18" s="138">
        <v>62203</v>
      </c>
      <c r="AI18" s="139">
        <v>71977</v>
      </c>
      <c r="AJ18" s="137">
        <v>79306</v>
      </c>
      <c r="AK18" s="138">
        <v>78399</v>
      </c>
      <c r="AL18" s="138">
        <v>70930</v>
      </c>
      <c r="AM18" s="139"/>
    </row>
    <row r="19" spans="1:39" ht="27" customHeight="1">
      <c r="A19" s="154" t="str">
        <f>IF('1'!$A$1=1,B19,C19)</f>
        <v xml:space="preserve">  Міжфірмовий борг</v>
      </c>
      <c r="B19" s="150" t="s">
        <v>52</v>
      </c>
      <c r="C19" s="150" t="s">
        <v>55</v>
      </c>
      <c r="D19" s="155">
        <v>216410</v>
      </c>
      <c r="E19" s="156">
        <v>196097</v>
      </c>
      <c r="F19" s="156">
        <v>203162</v>
      </c>
      <c r="G19" s="157">
        <v>202507</v>
      </c>
      <c r="H19" s="155">
        <v>195064</v>
      </c>
      <c r="I19" s="156">
        <v>191966</v>
      </c>
      <c r="J19" s="156">
        <v>214218</v>
      </c>
      <c r="K19" s="157">
        <v>232846</v>
      </c>
      <c r="L19" s="155">
        <v>219360</v>
      </c>
      <c r="M19" s="156">
        <v>215960</v>
      </c>
      <c r="N19" s="156">
        <v>253705</v>
      </c>
      <c r="O19" s="157">
        <v>243495</v>
      </c>
      <c r="P19" s="155">
        <v>217725</v>
      </c>
      <c r="Q19" s="156">
        <v>221725</v>
      </c>
      <c r="R19" s="156">
        <v>211201</v>
      </c>
      <c r="S19" s="157">
        <v>218906</v>
      </c>
      <c r="T19" s="155">
        <v>254042</v>
      </c>
      <c r="U19" s="156">
        <v>250520</v>
      </c>
      <c r="V19" s="156">
        <v>277833</v>
      </c>
      <c r="W19" s="157">
        <v>285526</v>
      </c>
      <c r="X19" s="155">
        <v>289851</v>
      </c>
      <c r="Y19" s="156">
        <v>296839</v>
      </c>
      <c r="Z19" s="156">
        <v>278056</v>
      </c>
      <c r="AA19" s="157">
        <v>307516</v>
      </c>
      <c r="AB19" s="155">
        <v>302378</v>
      </c>
      <c r="AC19" s="156">
        <v>301589</v>
      </c>
      <c r="AD19" s="156">
        <v>371829</v>
      </c>
      <c r="AE19" s="157">
        <v>390076</v>
      </c>
      <c r="AF19" s="155">
        <v>384702</v>
      </c>
      <c r="AG19" s="156">
        <v>384702</v>
      </c>
      <c r="AH19" s="156">
        <v>373182</v>
      </c>
      <c r="AI19" s="157">
        <v>424757</v>
      </c>
      <c r="AJ19" s="155">
        <v>447516</v>
      </c>
      <c r="AK19" s="156">
        <v>460301</v>
      </c>
      <c r="AL19" s="156">
        <v>469585</v>
      </c>
      <c r="AM19" s="157"/>
    </row>
    <row r="20" spans="1:39">
      <c r="A20" s="84" t="str">
        <f>IF('1'!$A$1=1,B20,C20)</f>
        <v>Основна сумма боргу</v>
      </c>
      <c r="B20" s="85" t="s">
        <v>44</v>
      </c>
      <c r="C20" s="85" t="s">
        <v>46</v>
      </c>
      <c r="D20" s="137">
        <v>197920</v>
      </c>
      <c r="E20" s="138">
        <v>180667</v>
      </c>
      <c r="F20" s="138">
        <v>187265</v>
      </c>
      <c r="G20" s="139">
        <v>188813</v>
      </c>
      <c r="H20" s="137">
        <v>181522</v>
      </c>
      <c r="I20" s="138">
        <v>177317</v>
      </c>
      <c r="J20" s="138">
        <v>198909</v>
      </c>
      <c r="K20" s="139">
        <v>213620</v>
      </c>
      <c r="L20" s="137">
        <v>205686</v>
      </c>
      <c r="M20" s="138">
        <v>201813</v>
      </c>
      <c r="N20" s="138">
        <v>236715</v>
      </c>
      <c r="O20" s="139">
        <v>227515</v>
      </c>
      <c r="P20" s="137">
        <v>200878</v>
      </c>
      <c r="Q20" s="138">
        <v>204779</v>
      </c>
      <c r="R20" s="138">
        <v>195600</v>
      </c>
      <c r="S20" s="139">
        <v>201499</v>
      </c>
      <c r="T20" s="137">
        <v>235184</v>
      </c>
      <c r="U20" s="138">
        <v>232036</v>
      </c>
      <c r="V20" s="138">
        <v>257576</v>
      </c>
      <c r="W20" s="139">
        <v>267788</v>
      </c>
      <c r="X20" s="137">
        <v>269343</v>
      </c>
      <c r="Y20" s="138">
        <v>269670</v>
      </c>
      <c r="Z20" s="138">
        <v>260498</v>
      </c>
      <c r="AA20" s="139">
        <v>292122</v>
      </c>
      <c r="AB20" s="137">
        <v>283860</v>
      </c>
      <c r="AC20" s="138">
        <v>282690</v>
      </c>
      <c r="AD20" s="138">
        <v>348974</v>
      </c>
      <c r="AE20" s="139">
        <v>370402</v>
      </c>
      <c r="AF20" s="137">
        <v>358226</v>
      </c>
      <c r="AG20" s="138">
        <v>360859</v>
      </c>
      <c r="AH20" s="138">
        <v>351643</v>
      </c>
      <c r="AI20" s="139">
        <v>394751</v>
      </c>
      <c r="AJ20" s="137">
        <v>413158</v>
      </c>
      <c r="AK20" s="138">
        <v>425155</v>
      </c>
      <c r="AL20" s="138">
        <v>435623</v>
      </c>
      <c r="AM20" s="139"/>
    </row>
    <row r="21" spans="1:39">
      <c r="A21" s="86" t="str">
        <f>IF('1'!$A$1=1,B21,C21)</f>
        <v>Відсоткові платежі</v>
      </c>
      <c r="B21" s="85" t="s">
        <v>45</v>
      </c>
      <c r="C21" s="85" t="s">
        <v>47</v>
      </c>
      <c r="D21" s="140">
        <v>18490</v>
      </c>
      <c r="E21" s="141">
        <v>15430</v>
      </c>
      <c r="F21" s="141">
        <v>15897</v>
      </c>
      <c r="G21" s="142">
        <v>13694</v>
      </c>
      <c r="H21" s="140">
        <v>13542</v>
      </c>
      <c r="I21" s="141">
        <v>14649</v>
      </c>
      <c r="J21" s="141">
        <v>15309</v>
      </c>
      <c r="K21" s="142">
        <v>19226</v>
      </c>
      <c r="L21" s="140">
        <v>13674</v>
      </c>
      <c r="M21" s="141">
        <v>14147</v>
      </c>
      <c r="N21" s="141">
        <v>16990</v>
      </c>
      <c r="O21" s="142">
        <v>15980</v>
      </c>
      <c r="P21" s="140">
        <v>16847</v>
      </c>
      <c r="Q21" s="141">
        <v>16946</v>
      </c>
      <c r="R21" s="141">
        <v>15601</v>
      </c>
      <c r="S21" s="142">
        <v>17407</v>
      </c>
      <c r="T21" s="140">
        <v>18858</v>
      </c>
      <c r="U21" s="141">
        <v>18484</v>
      </c>
      <c r="V21" s="141">
        <v>20257</v>
      </c>
      <c r="W21" s="142">
        <v>17738</v>
      </c>
      <c r="X21" s="140">
        <v>20508</v>
      </c>
      <c r="Y21" s="141">
        <v>27169</v>
      </c>
      <c r="Z21" s="141">
        <v>17558</v>
      </c>
      <c r="AA21" s="142">
        <v>15394</v>
      </c>
      <c r="AB21" s="140">
        <v>18518</v>
      </c>
      <c r="AC21" s="141">
        <v>18899</v>
      </c>
      <c r="AD21" s="141">
        <v>22855</v>
      </c>
      <c r="AE21" s="142">
        <v>19674</v>
      </c>
      <c r="AF21" s="140">
        <v>26476</v>
      </c>
      <c r="AG21" s="141">
        <v>23843</v>
      </c>
      <c r="AH21" s="141">
        <v>21539</v>
      </c>
      <c r="AI21" s="142">
        <v>30006</v>
      </c>
      <c r="AJ21" s="140">
        <v>34358</v>
      </c>
      <c r="AK21" s="141">
        <v>35146</v>
      </c>
      <c r="AL21" s="141">
        <v>33962</v>
      </c>
      <c r="AM21" s="142"/>
    </row>
    <row r="22" spans="1:39" s="163" customFormat="1" ht="22.95" customHeight="1">
      <c r="A22" s="158" t="str">
        <f>IF('1'!$A$1=1,B22,C22)</f>
        <v xml:space="preserve">  Всього</v>
      </c>
      <c r="B22" s="159" t="s">
        <v>53</v>
      </c>
      <c r="C22" s="159" t="s">
        <v>54</v>
      </c>
      <c r="D22" s="160">
        <v>1358072</v>
      </c>
      <c r="E22" s="161">
        <v>1240906</v>
      </c>
      <c r="F22" s="161">
        <v>1294618</v>
      </c>
      <c r="G22" s="162">
        <v>1378021</v>
      </c>
      <c r="H22" s="160">
        <v>1340605</v>
      </c>
      <c r="I22" s="161">
        <v>1305460</v>
      </c>
      <c r="J22" s="161">
        <v>1348924</v>
      </c>
      <c r="K22" s="162">
        <v>1408986</v>
      </c>
      <c r="L22" s="160">
        <v>1329159</v>
      </c>
      <c r="M22" s="161">
        <v>1322807</v>
      </c>
      <c r="N22" s="161">
        <v>1482836</v>
      </c>
      <c r="O22" s="162">
        <v>1371017</v>
      </c>
      <c r="P22" s="160">
        <v>1373884</v>
      </c>
      <c r="Q22" s="161">
        <v>1350680</v>
      </c>
      <c r="R22" s="161">
        <v>1275295</v>
      </c>
      <c r="S22" s="162">
        <v>1298809</v>
      </c>
      <c r="T22" s="160">
        <v>1477542</v>
      </c>
      <c r="U22" s="161">
        <v>1369592</v>
      </c>
      <c r="V22" s="161">
        <v>1469200</v>
      </c>
      <c r="W22" s="162">
        <v>1514507</v>
      </c>
      <c r="X22" s="160">
        <v>1470110</v>
      </c>
      <c r="Y22" s="161">
        <v>1421704</v>
      </c>
      <c r="Z22" s="161">
        <v>1383961</v>
      </c>
      <c r="AA22" s="162">
        <v>1448558</v>
      </c>
      <c r="AB22" s="160">
        <v>1455914</v>
      </c>
      <c r="AC22" s="161">
        <v>1383846</v>
      </c>
      <c r="AD22" s="161">
        <v>1518438</v>
      </c>
      <c r="AE22" s="162">
        <v>1511231</v>
      </c>
      <c r="AF22" s="160">
        <v>1591684</v>
      </c>
      <c r="AG22" s="161">
        <v>1646029</v>
      </c>
      <c r="AH22" s="161">
        <v>1751454</v>
      </c>
      <c r="AI22" s="162">
        <v>1878343</v>
      </c>
      <c r="AJ22" s="160">
        <v>2004093</v>
      </c>
      <c r="AK22" s="161">
        <v>2049071</v>
      </c>
      <c r="AL22" s="161">
        <v>1875912</v>
      </c>
      <c r="AM22" s="162"/>
    </row>
    <row r="23" spans="1:39">
      <c r="A23" s="87" t="str">
        <f>IF('1'!$A$1=1,B23,C23)</f>
        <v>Основна сумма боргу</v>
      </c>
      <c r="B23" s="85" t="s">
        <v>44</v>
      </c>
      <c r="C23" s="85" t="s">
        <v>46</v>
      </c>
      <c r="D23" s="143">
        <v>1240797</v>
      </c>
      <c r="E23" s="144">
        <v>1132516</v>
      </c>
      <c r="F23" s="144">
        <v>1180493</v>
      </c>
      <c r="G23" s="145">
        <v>1274491</v>
      </c>
      <c r="H23" s="143">
        <v>1241194</v>
      </c>
      <c r="I23" s="144">
        <v>1214387</v>
      </c>
      <c r="J23" s="144">
        <v>1251027</v>
      </c>
      <c r="K23" s="145">
        <v>1301279</v>
      </c>
      <c r="L23" s="143">
        <v>1225196</v>
      </c>
      <c r="M23" s="144">
        <v>1223453</v>
      </c>
      <c r="N23" s="144">
        <v>1380276</v>
      </c>
      <c r="O23" s="145">
        <v>1246610</v>
      </c>
      <c r="P23" s="143">
        <v>1227260</v>
      </c>
      <c r="Q23" s="144">
        <v>1207867</v>
      </c>
      <c r="R23" s="144">
        <v>1142223</v>
      </c>
      <c r="S23" s="145">
        <v>1144730</v>
      </c>
      <c r="T23" s="143">
        <v>1305643</v>
      </c>
      <c r="U23" s="144">
        <v>1209637</v>
      </c>
      <c r="V23" s="144">
        <v>1305993</v>
      </c>
      <c r="W23" s="145">
        <v>1370441</v>
      </c>
      <c r="X23" s="143">
        <v>1321702</v>
      </c>
      <c r="Y23" s="144">
        <v>1281499</v>
      </c>
      <c r="Z23" s="144">
        <v>1246760</v>
      </c>
      <c r="AA23" s="145">
        <v>1318382</v>
      </c>
      <c r="AB23" s="143">
        <v>1318153</v>
      </c>
      <c r="AC23" s="144">
        <v>1240935</v>
      </c>
      <c r="AD23" s="144">
        <v>1396957</v>
      </c>
      <c r="AE23" s="145">
        <v>1390409</v>
      </c>
      <c r="AF23" s="143">
        <v>1443105</v>
      </c>
      <c r="AG23" s="144">
        <v>1491453</v>
      </c>
      <c r="AH23" s="144">
        <v>1482235</v>
      </c>
      <c r="AI23" s="145">
        <v>1546870</v>
      </c>
      <c r="AJ23" s="143">
        <v>1623214</v>
      </c>
      <c r="AK23" s="144">
        <v>1642279</v>
      </c>
      <c r="AL23" s="144">
        <v>1657442</v>
      </c>
      <c r="AM23" s="145"/>
    </row>
    <row r="24" spans="1:39" s="28" customFormat="1">
      <c r="A24" s="86" t="str">
        <f>IF('1'!$A$1=1,B24,C24)</f>
        <v>Відсоткові платежі</v>
      </c>
      <c r="B24" s="88" t="s">
        <v>45</v>
      </c>
      <c r="C24" s="88" t="s">
        <v>47</v>
      </c>
      <c r="D24" s="146">
        <v>117275</v>
      </c>
      <c r="E24" s="147">
        <v>108390</v>
      </c>
      <c r="F24" s="147">
        <v>114125</v>
      </c>
      <c r="G24" s="148">
        <v>103530</v>
      </c>
      <c r="H24" s="146">
        <v>99411</v>
      </c>
      <c r="I24" s="147">
        <v>91073</v>
      </c>
      <c r="J24" s="147">
        <v>97897</v>
      </c>
      <c r="K24" s="148">
        <v>107707</v>
      </c>
      <c r="L24" s="146">
        <v>103963</v>
      </c>
      <c r="M24" s="147">
        <v>99354</v>
      </c>
      <c r="N24" s="147">
        <v>102560</v>
      </c>
      <c r="O24" s="148">
        <v>124407</v>
      </c>
      <c r="P24" s="146">
        <v>146624</v>
      </c>
      <c r="Q24" s="147">
        <v>142813</v>
      </c>
      <c r="R24" s="147">
        <v>133072</v>
      </c>
      <c r="S24" s="148">
        <v>154079</v>
      </c>
      <c r="T24" s="146">
        <v>171899</v>
      </c>
      <c r="U24" s="147">
        <v>159955</v>
      </c>
      <c r="V24" s="147">
        <v>163207</v>
      </c>
      <c r="W24" s="148">
        <v>144066</v>
      </c>
      <c r="X24" s="146">
        <v>148408</v>
      </c>
      <c r="Y24" s="147">
        <v>140205</v>
      </c>
      <c r="Z24" s="147">
        <v>137201</v>
      </c>
      <c r="AA24" s="148">
        <v>130176</v>
      </c>
      <c r="AB24" s="146">
        <v>137761</v>
      </c>
      <c r="AC24" s="147">
        <v>142911</v>
      </c>
      <c r="AD24" s="147">
        <v>121481</v>
      </c>
      <c r="AE24" s="148">
        <v>120822</v>
      </c>
      <c r="AF24" s="146">
        <v>148579</v>
      </c>
      <c r="AG24" s="147">
        <v>154576</v>
      </c>
      <c r="AH24" s="147">
        <v>269219</v>
      </c>
      <c r="AI24" s="148">
        <v>331473</v>
      </c>
      <c r="AJ24" s="146">
        <v>380879</v>
      </c>
      <c r="AK24" s="147">
        <v>406792</v>
      </c>
      <c r="AL24" s="147">
        <v>218470</v>
      </c>
      <c r="AM24" s="148"/>
    </row>
    <row r="25" spans="1:39" s="28" customFormat="1">
      <c r="A25" s="29"/>
      <c r="B25" s="29"/>
      <c r="C25" s="29"/>
      <c r="D25" s="29"/>
      <c r="E25" s="30"/>
      <c r="F25" s="30"/>
      <c r="G25" s="30"/>
    </row>
    <row r="26" spans="1:39"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P26" s="34"/>
      <c r="Q26" s="34"/>
      <c r="R26" s="34"/>
    </row>
    <row r="27" spans="1:39"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</row>
    <row r="28" spans="1:39"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P28" s="34"/>
      <c r="Q28" s="34"/>
      <c r="R28" s="34"/>
    </row>
    <row r="29" spans="1:39"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</row>
    <row r="30" spans="1:39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P30" s="34"/>
      <c r="Q30" s="34"/>
      <c r="R30" s="34"/>
    </row>
    <row r="31" spans="1:39"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</row>
    <row r="32" spans="1:39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P32" s="34"/>
      <c r="Q32" s="34"/>
      <c r="R32" s="34"/>
    </row>
    <row r="33" spans="4:18"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P33" s="34"/>
      <c r="Q33" s="34"/>
      <c r="R33" s="34"/>
    </row>
    <row r="34" spans="4:18"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P34" s="34"/>
      <c r="Q34" s="34"/>
      <c r="R34" s="34"/>
    </row>
    <row r="35" spans="4:18"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P35" s="34"/>
      <c r="Q35" s="34"/>
      <c r="R35" s="34"/>
    </row>
    <row r="36" spans="4:18"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P36" s="34"/>
      <c r="Q36" s="34"/>
      <c r="R36" s="34"/>
    </row>
    <row r="37" spans="4:18"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P37" s="34"/>
      <c r="Q37" s="34"/>
      <c r="R37" s="34"/>
    </row>
    <row r="38" spans="4:18"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P38" s="34"/>
      <c r="Q38" s="34"/>
      <c r="R38" s="34"/>
    </row>
    <row r="39" spans="4:18"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P39" s="34"/>
      <c r="Q39" s="34"/>
      <c r="R39" s="34"/>
    </row>
    <row r="42" spans="4:18"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P42" s="33"/>
      <c r="Q42" s="33"/>
      <c r="R42" s="33"/>
    </row>
    <row r="43" spans="4:18"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P43" s="33"/>
      <c r="Q43" s="33"/>
      <c r="R43" s="33"/>
    </row>
    <row r="44" spans="4:18"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P44" s="33"/>
      <c r="Q44" s="33"/>
      <c r="R44" s="33"/>
    </row>
    <row r="45" spans="4:18"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P45" s="33"/>
      <c r="Q45" s="33"/>
      <c r="R45" s="33"/>
    </row>
    <row r="46" spans="4:18"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P46" s="33"/>
      <c r="Q46" s="33"/>
      <c r="R46" s="33"/>
    </row>
    <row r="47" spans="4:18"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P47" s="33"/>
      <c r="Q47" s="33"/>
      <c r="R47" s="33"/>
    </row>
    <row r="48" spans="4:18"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P48" s="33"/>
      <c r="Q48" s="33"/>
      <c r="R48" s="33"/>
    </row>
    <row r="49" spans="4:18"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P49" s="33"/>
      <c r="Q49" s="33"/>
      <c r="R49" s="33"/>
    </row>
    <row r="50" spans="4:18"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P50" s="33"/>
      <c r="Q50" s="33"/>
      <c r="R50" s="33"/>
    </row>
    <row r="51" spans="4:18"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P51" s="33"/>
      <c r="Q51" s="33"/>
      <c r="R51" s="33"/>
    </row>
    <row r="52" spans="4:18"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P52" s="33"/>
      <c r="Q52" s="33"/>
      <c r="R52" s="33"/>
    </row>
    <row r="53" spans="4:18"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P53" s="33"/>
      <c r="Q53" s="33"/>
      <c r="R53" s="33"/>
    </row>
    <row r="54" spans="4:18"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P54" s="33"/>
      <c r="Q54" s="33"/>
      <c r="R54" s="33"/>
    </row>
    <row r="55" spans="4:18"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P55" s="33"/>
      <c r="Q55" s="33"/>
      <c r="R55" s="33"/>
    </row>
    <row r="56" spans="4:18"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P56" s="33"/>
      <c r="Q56" s="33"/>
      <c r="R56" s="33"/>
    </row>
    <row r="57" spans="4:18"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P57" s="33"/>
      <c r="Q57" s="33"/>
      <c r="R57" s="33"/>
    </row>
    <row r="58" spans="4:18"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P58" s="33"/>
      <c r="Q58" s="33"/>
      <c r="R58" s="33"/>
    </row>
    <row r="59" spans="4:18"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P59" s="33"/>
      <c r="Q59" s="33"/>
      <c r="R59" s="33"/>
    </row>
  </sheetData>
  <mergeCells count="4">
    <mergeCell ref="A2:K2"/>
    <mergeCell ref="A5:A6"/>
    <mergeCell ref="B5:B6"/>
    <mergeCell ref="C5:C6"/>
  </mergeCells>
  <hyperlinks>
    <hyperlink ref="A1" r:id="rId1" location="'1'!A1" display="ZB_ShTRM_31_03_19_BPM6_Q_Ukr.xlsx - '1'!A1"/>
  </hyperlinks>
  <pageMargins left="0.23622047244094491" right="0.15748031496062992" top="0.51181102362204722" bottom="0.74803149606299213" header="0.31496062992125984" footer="0.31496062992125984"/>
  <pageSetup paperSize="9" scale="54" fitToHeight="0" orientation="landscape" r:id="rId2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Хоменко Тетяна Василівна</cp:lastModifiedBy>
  <cp:lastPrinted>2023-12-25T12:58:08Z</cp:lastPrinted>
  <dcterms:created xsi:type="dcterms:W3CDTF">2016-06-02T08:47:25Z</dcterms:created>
  <dcterms:modified xsi:type="dcterms:W3CDTF">2024-12-19T11:23:47Z</dcterms:modified>
</cp:coreProperties>
</file>