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UsersNBU\004513\Desktop\to site\"/>
    </mc:Choice>
  </mc:AlternateContent>
  <bookViews>
    <workbookView xWindow="-105" yWindow="-105" windowWidth="23250" windowHeight="12570" tabRatio="693"/>
  </bookViews>
  <sheets>
    <sheet name="0" sheetId="54" r:id="rId1"/>
    <sheet name="1" sheetId="83" r:id="rId2"/>
    <sheet name="2" sheetId="84" r:id="rId3"/>
    <sheet name="3" sheetId="85" r:id="rId4"/>
  </sheets>
  <externalReferences>
    <externalReference r:id="rId5"/>
  </externalReferences>
  <calcPr calcId="162913"/>
</workbook>
</file>

<file path=xl/calcChain.xml><?xml version="1.0" encoding="utf-8"?>
<calcChain xmlns="http://schemas.openxmlformats.org/spreadsheetml/2006/main">
  <c r="G11" i="54" l="1"/>
  <c r="G14" i="54"/>
  <c r="G7" i="54" l="1"/>
  <c r="B22" i="85"/>
  <c r="B21" i="85"/>
  <c r="B20" i="85"/>
  <c r="B19" i="85"/>
  <c r="A18" i="85"/>
  <c r="B17" i="85"/>
  <c r="B16" i="85"/>
  <c r="B15" i="85"/>
  <c r="B14" i="85"/>
  <c r="A13" i="85"/>
  <c r="B12" i="85"/>
  <c r="B11" i="85"/>
  <c r="B10" i="85"/>
  <c r="B9" i="85"/>
  <c r="A8" i="85"/>
  <c r="B7" i="85"/>
  <c r="B6" i="85"/>
  <c r="B5" i="85"/>
  <c r="B4" i="85"/>
  <c r="A3" i="85"/>
  <c r="A1" i="85"/>
  <c r="B12" i="83" l="1"/>
  <c r="A8" i="83"/>
  <c r="B34" i="83"/>
  <c r="B19" i="83"/>
  <c r="A104" i="83"/>
  <c r="B108" i="83"/>
  <c r="B115" i="83"/>
  <c r="B130" i="83"/>
  <c r="A164" i="83" l="1"/>
  <c r="B162" i="83"/>
  <c r="B147" i="83"/>
  <c r="B140" i="83"/>
  <c r="A136" i="83"/>
  <c r="B98" i="83"/>
  <c r="B83" i="83"/>
  <c r="A72" i="83"/>
  <c r="A40" i="83"/>
  <c r="B66" i="83"/>
  <c r="B51" i="83"/>
  <c r="B44" i="83"/>
  <c r="A93" i="84"/>
  <c r="A123" i="84"/>
  <c r="A63" i="84"/>
  <c r="A33" i="84"/>
  <c r="A3" i="84"/>
  <c r="A8" i="84" l="1"/>
  <c r="A68" i="84"/>
  <c r="B138" i="84"/>
  <c r="B131" i="84"/>
  <c r="A128" i="84"/>
  <c r="B108" i="84"/>
  <c r="B101" i="84"/>
  <c r="A98" i="84"/>
  <c r="B78" i="84"/>
  <c r="B71" i="84"/>
  <c r="B48" i="84"/>
  <c r="B41" i="84"/>
  <c r="A38" i="84"/>
  <c r="B11" i="84"/>
  <c r="B18" i="84"/>
  <c r="B152" i="84"/>
  <c r="B151" i="84"/>
  <c r="B150" i="84"/>
  <c r="B149" i="84"/>
  <c r="B148" i="84"/>
  <c r="B147" i="84"/>
  <c r="B146" i="84"/>
  <c r="B145" i="84"/>
  <c r="B144" i="84"/>
  <c r="B143" i="84"/>
  <c r="B142" i="84"/>
  <c r="B141" i="84"/>
  <c r="B140" i="84"/>
  <c r="B139" i="84"/>
  <c r="B137" i="84"/>
  <c r="B136" i="84"/>
  <c r="B135" i="84"/>
  <c r="B134" i="84"/>
  <c r="B133" i="84"/>
  <c r="B132" i="84"/>
  <c r="B130" i="84"/>
  <c r="B129" i="84"/>
  <c r="B128" i="84"/>
  <c r="B127" i="84"/>
  <c r="B126" i="84"/>
  <c r="B125" i="84"/>
  <c r="B124" i="84"/>
  <c r="B122" i="84"/>
  <c r="B121" i="84"/>
  <c r="B120" i="84"/>
  <c r="B119" i="84"/>
  <c r="B118" i="84"/>
  <c r="B117" i="84"/>
  <c r="B116" i="84"/>
  <c r="B115" i="84"/>
  <c r="B114" i="84"/>
  <c r="B113" i="84"/>
  <c r="B112" i="84"/>
  <c r="B111" i="84"/>
  <c r="B110" i="84"/>
  <c r="B109" i="84"/>
  <c r="B107" i="84"/>
  <c r="B106" i="84"/>
  <c r="B105" i="84"/>
  <c r="B104" i="84"/>
  <c r="B103" i="84"/>
  <c r="B102" i="84"/>
  <c r="B100" i="84"/>
  <c r="B99" i="84"/>
  <c r="B98" i="84"/>
  <c r="B97" i="84"/>
  <c r="B96" i="84"/>
  <c r="B95" i="84"/>
  <c r="B94" i="84"/>
  <c r="B92" i="84"/>
  <c r="B91" i="84"/>
  <c r="B90" i="84"/>
  <c r="B89" i="84"/>
  <c r="B88" i="84"/>
  <c r="B87" i="84"/>
  <c r="B86" i="84"/>
  <c r="B85" i="84"/>
  <c r="B84" i="84"/>
  <c r="B83" i="84"/>
  <c r="B82" i="84"/>
  <c r="B81" i="84"/>
  <c r="B80" i="84"/>
  <c r="B79" i="84"/>
  <c r="B77" i="84"/>
  <c r="B76" i="84"/>
  <c r="B75" i="84"/>
  <c r="B74" i="84"/>
  <c r="B73" i="84"/>
  <c r="B72" i="84"/>
  <c r="B70" i="84"/>
  <c r="B69" i="84"/>
  <c r="B68" i="84"/>
  <c r="B67" i="84"/>
  <c r="B66" i="84"/>
  <c r="B65" i="84"/>
  <c r="B64" i="84"/>
  <c r="B62" i="84"/>
  <c r="B61" i="84"/>
  <c r="B60" i="84"/>
  <c r="B59" i="84"/>
  <c r="B58" i="84"/>
  <c r="B57" i="84"/>
  <c r="B56" i="84"/>
  <c r="B55" i="84"/>
  <c r="B54" i="84"/>
  <c r="B53" i="84"/>
  <c r="B52" i="84"/>
  <c r="B51" i="84"/>
  <c r="B50" i="84"/>
  <c r="B49" i="84"/>
  <c r="B47" i="84"/>
  <c r="B46" i="84"/>
  <c r="B45" i="84"/>
  <c r="B44" i="84"/>
  <c r="B43" i="84"/>
  <c r="B42" i="84"/>
  <c r="B40" i="84"/>
  <c r="B39" i="84"/>
  <c r="B38" i="84"/>
  <c r="B37" i="84"/>
  <c r="B36" i="84"/>
  <c r="B35" i="84"/>
  <c r="B34" i="84"/>
  <c r="B32" i="84"/>
  <c r="B31" i="84"/>
  <c r="B30" i="84"/>
  <c r="B29" i="84"/>
  <c r="B28" i="84"/>
  <c r="B27" i="84"/>
  <c r="B26" i="84"/>
  <c r="B25" i="84"/>
  <c r="B24" i="84"/>
  <c r="B23" i="84"/>
  <c r="B22" i="84"/>
  <c r="B21" i="84"/>
  <c r="B20" i="84"/>
  <c r="B19" i="84"/>
  <c r="B17" i="84"/>
  <c r="B16" i="84"/>
  <c r="B15" i="84"/>
  <c r="B14" i="84"/>
  <c r="B13" i="84"/>
  <c r="B12" i="84"/>
  <c r="B10" i="84"/>
  <c r="B9" i="84"/>
  <c r="B8" i="84"/>
  <c r="B7" i="84"/>
  <c r="B6" i="84"/>
  <c r="B5" i="84"/>
  <c r="B4" i="84"/>
  <c r="A1" i="84"/>
  <c r="A3" i="83" l="1"/>
  <c r="A131" i="83" l="1"/>
  <c r="A99" i="83"/>
  <c r="A67" i="83"/>
  <c r="A35" i="83"/>
  <c r="B76" i="83" l="1"/>
  <c r="B152" i="83" l="1"/>
  <c r="B149" i="83"/>
  <c r="B136" i="83"/>
  <c r="B161" i="83"/>
  <c r="B160" i="83"/>
  <c r="B159" i="83"/>
  <c r="B158" i="83"/>
  <c r="B157" i="83"/>
  <c r="B156" i="83"/>
  <c r="B155" i="83"/>
  <c r="B154" i="83"/>
  <c r="B153" i="83"/>
  <c r="B151" i="83"/>
  <c r="B150" i="83"/>
  <c r="B148" i="83"/>
  <c r="B146" i="83"/>
  <c r="B145" i="83"/>
  <c r="B144" i="83"/>
  <c r="B143" i="83"/>
  <c r="B142" i="83"/>
  <c r="B141" i="83"/>
  <c r="B139" i="83"/>
  <c r="B138" i="83"/>
  <c r="B137" i="83"/>
  <c r="B129" i="83"/>
  <c r="B128" i="83"/>
  <c r="B127" i="83"/>
  <c r="B126" i="83"/>
  <c r="B125" i="83"/>
  <c r="B124" i="83"/>
  <c r="B123" i="83"/>
  <c r="B122" i="83"/>
  <c r="B121" i="83"/>
  <c r="B120" i="83"/>
  <c r="B119" i="83"/>
  <c r="B118" i="83"/>
  <c r="B117" i="83"/>
  <c r="B116" i="83"/>
  <c r="B114" i="83"/>
  <c r="B113" i="83"/>
  <c r="B112" i="83"/>
  <c r="B111" i="83"/>
  <c r="B110" i="83"/>
  <c r="B109" i="83"/>
  <c r="B107" i="83"/>
  <c r="B106" i="83"/>
  <c r="B105" i="83"/>
  <c r="B104" i="83"/>
  <c r="B97" i="83"/>
  <c r="B96" i="83"/>
  <c r="B95" i="83"/>
  <c r="B94" i="83"/>
  <c r="B93" i="83"/>
  <c r="B92" i="83"/>
  <c r="B91" i="83"/>
  <c r="B90" i="83"/>
  <c r="B89" i="83"/>
  <c r="B88" i="83"/>
  <c r="B87" i="83"/>
  <c r="B86" i="83"/>
  <c r="B85" i="83"/>
  <c r="B84" i="83"/>
  <c r="B82" i="83"/>
  <c r="B81" i="83"/>
  <c r="B80" i="83"/>
  <c r="B79" i="83"/>
  <c r="B78" i="83"/>
  <c r="B77" i="83"/>
  <c r="B75" i="83"/>
  <c r="B74" i="83"/>
  <c r="B73" i="83"/>
  <c r="B72" i="83"/>
  <c r="B65" i="83"/>
  <c r="B64" i="83"/>
  <c r="B63" i="83"/>
  <c r="B62" i="83"/>
  <c r="B61" i="83"/>
  <c r="B60" i="83"/>
  <c r="B59" i="83"/>
  <c r="B58" i="83"/>
  <c r="B57" i="83"/>
  <c r="B56" i="83"/>
  <c r="B55" i="83"/>
  <c r="B54" i="83"/>
  <c r="B52" i="83"/>
  <c r="B53" i="83"/>
  <c r="B50" i="83"/>
  <c r="B49" i="83"/>
  <c r="B48" i="83"/>
  <c r="B47" i="83"/>
  <c r="B46" i="83"/>
  <c r="B45" i="83"/>
  <c r="B43" i="83"/>
  <c r="B42" i="83"/>
  <c r="B41" i="83"/>
  <c r="B40" i="83"/>
  <c r="B33" i="83"/>
  <c r="B32" i="83"/>
  <c r="B31" i="83"/>
  <c r="B30" i="83"/>
  <c r="B29" i="83"/>
  <c r="B28" i="83"/>
  <c r="B27" i="83"/>
  <c r="B26" i="83"/>
  <c r="B25" i="83"/>
  <c r="B24" i="83"/>
  <c r="B23" i="83"/>
  <c r="B22" i="83"/>
  <c r="B21" i="83"/>
  <c r="B20" i="83"/>
  <c r="B18" i="83"/>
  <c r="B17" i="83"/>
  <c r="B16" i="83"/>
  <c r="B15" i="83"/>
  <c r="B14" i="83"/>
  <c r="B13" i="83"/>
  <c r="B11" i="83"/>
  <c r="B10" i="83"/>
  <c r="B9" i="83"/>
  <c r="B8" i="83"/>
  <c r="B4" i="54"/>
  <c r="B135" i="83" l="1"/>
  <c r="B134" i="83"/>
  <c r="B133" i="83"/>
  <c r="B132" i="83"/>
  <c r="B103" i="83"/>
  <c r="B102" i="83"/>
  <c r="B101" i="83"/>
  <c r="B100" i="83"/>
  <c r="B71" i="83"/>
  <c r="B70" i="83"/>
  <c r="B69" i="83"/>
  <c r="B68" i="83"/>
  <c r="B39" i="83"/>
  <c r="B38" i="83"/>
  <c r="B37" i="83"/>
  <c r="B36" i="83"/>
  <c r="B7" i="83"/>
  <c r="B6" i="83"/>
  <c r="B5" i="83"/>
  <c r="B4" i="83"/>
  <c r="A1" i="83"/>
  <c r="F5" i="83" l="1"/>
  <c r="C5" i="83"/>
  <c r="G19" i="54"/>
  <c r="D8" i="54" l="1"/>
</calcChain>
</file>

<file path=xl/sharedStrings.xml><?xml version="1.0" encoding="utf-8"?>
<sst xmlns="http://schemas.openxmlformats.org/spreadsheetml/2006/main" count="2787" uniqueCount="89">
  <si>
    <t>…</t>
  </si>
  <si>
    <t>УКР</t>
  </si>
  <si>
    <t>ENG</t>
  </si>
  <si>
    <t>3 місяці 
2004</t>
  </si>
  <si>
    <t>6 місяців 
2004</t>
  </si>
  <si>
    <t>9 місяців 
2004</t>
  </si>
  <si>
    <t>12 місяців 
2004</t>
  </si>
  <si>
    <t>3 місяці 
2005</t>
  </si>
  <si>
    <t>6 місяців 
2005</t>
  </si>
  <si>
    <t>9 місяців 
2005</t>
  </si>
  <si>
    <t>12 місяців 
2005</t>
  </si>
  <si>
    <t>3 місяці 
2006</t>
  </si>
  <si>
    <t>6 місяців 
2006</t>
  </si>
  <si>
    <t>9 місяців 
2006</t>
  </si>
  <si>
    <t>12 місяців 
2006</t>
  </si>
  <si>
    <t>3 місяці 
2007</t>
  </si>
  <si>
    <t>6 місяців 
2007</t>
  </si>
  <si>
    <t>9 місяців 
2007</t>
  </si>
  <si>
    <t>12 місяців 
2007</t>
  </si>
  <si>
    <t>3 місяці 
2008</t>
  </si>
  <si>
    <t>6 місяців 
2008</t>
  </si>
  <si>
    <t>9 місяців 
2008</t>
  </si>
  <si>
    <t>12 місяців 
2008</t>
  </si>
  <si>
    <t>3 місяці 
2009</t>
  </si>
  <si>
    <t>6 місяців 
2009</t>
  </si>
  <si>
    <t>9 місяців 
2009</t>
  </si>
  <si>
    <t>12 місяців 
2009</t>
  </si>
  <si>
    <t>3 місяці 
2010</t>
  </si>
  <si>
    <t>6 місяців 
2010</t>
  </si>
  <si>
    <t>9 місяців 
2010</t>
  </si>
  <si>
    <t>12 місяців 
2010</t>
  </si>
  <si>
    <t>3 місяці 
2011</t>
  </si>
  <si>
    <t>6 місяців 
2011</t>
  </si>
  <si>
    <t>9 місяців 
2011</t>
  </si>
  <si>
    <t>12 місяців 
2011</t>
  </si>
  <si>
    <t>3 місяці 
2012</t>
  </si>
  <si>
    <t>6 місяців 
2012</t>
  </si>
  <si>
    <t>9 місяців 
2012</t>
  </si>
  <si>
    <t>12 місяців 
2012</t>
  </si>
  <si>
    <t>3 місяці 
2013</t>
  </si>
  <si>
    <t>6 місяців 
2013</t>
  </si>
  <si>
    <t>9 місяців 
2013</t>
  </si>
  <si>
    <t>12 місяців 
2013</t>
  </si>
  <si>
    <t>3 місяці 
2014</t>
  </si>
  <si>
    <t>6 місяців 
2014</t>
  </si>
  <si>
    <t>9 місяців 
2014</t>
  </si>
  <si>
    <t>12 місяців 
2014</t>
  </si>
  <si>
    <t>3 місяці 
2015</t>
  </si>
  <si>
    <t>6 місяців 
2015</t>
  </si>
  <si>
    <t>9 місяців 
2015</t>
  </si>
  <si>
    <t>12 місяців 
2015</t>
  </si>
  <si>
    <t>3 місяці 
2016</t>
  </si>
  <si>
    <t>6 місяців 
2016</t>
  </si>
  <si>
    <t>9 місяців 
2016</t>
  </si>
  <si>
    <t>12 місяців 
2016</t>
  </si>
  <si>
    <t>3 місяці 
2017</t>
  </si>
  <si>
    <t>6 місяців 
2017</t>
  </si>
  <si>
    <t>9 місяців 
2017</t>
  </si>
  <si>
    <t>12 місяців 
2017</t>
  </si>
  <si>
    <t>3 місяці 
2018</t>
  </si>
  <si>
    <t>6 місяців 
2018</t>
  </si>
  <si>
    <t>9 місяців 
2018</t>
  </si>
  <si>
    <t>12 місяців 
2018</t>
  </si>
  <si>
    <t>3 місяці 
2019</t>
  </si>
  <si>
    <r>
      <rPr>
        <b/>
        <u/>
        <sz val="12"/>
        <rFont val="Times New Roman"/>
        <family val="1"/>
        <charset val="204"/>
      </rPr>
      <t>Примітка:</t>
    </r>
    <r>
      <rPr>
        <sz val="12"/>
        <rFont val="Times New Roman"/>
        <family val="1"/>
        <charset val="204"/>
      </rPr>
      <t xml:space="preserve"> З І кварталу 2019 року з метою гармонізації статистики зайнятості та безробіття відповідно до Резолюції щодо статистики трудової діяльності, зайнятості та недовикористання робочої сили, яка прийнята 19-ю Міжнародною конференцією статистики праці у жовтні 2013 року, та Регламенту ЄС № 577/98 про організацію обстеження робочої сили у Співтоваристві, обстеження робочої сили охоплює населення віком 15 років і старше. </t>
    </r>
    <r>
      <rPr>
        <b/>
        <sz val="12"/>
        <rFont val="Times New Roman"/>
        <family val="1"/>
        <charset val="204"/>
      </rPr>
      <t xml:space="preserve">Для забезпечення порівняння показників у динаміці Держстат також продовжує публікувати інформацію щодо робочої сили віком 15-70 років.
</t>
    </r>
    <r>
      <rPr>
        <b/>
        <sz val="12"/>
        <color theme="3" tint="0.39997558519241921"/>
        <rFont val="Times New Roman"/>
        <family val="1"/>
        <charset val="204"/>
      </rPr>
      <t>http://www.ukrstat.gov.ua/operativ/operativ2006/rp/met_u.htm</t>
    </r>
    <r>
      <rPr>
        <b/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</si>
  <si>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Примітка:</t>
    </r>
    <r>
      <rPr>
        <sz val="12"/>
        <rFont val="Times New Roman"/>
        <family val="1"/>
        <charset val="204"/>
      </rPr>
      <t xml:space="preserve"> З І кварталу 2019 року з метою гармонізації статистики зайнятості та безробіття відповідно до Резолюції щодо статистики трудової діяльності, зайнятості та недовикористання робочої сили, яка прийнята 19-ю Міжнародною конференцією статистики праці у жовтні 2013 року, та Регламенту ЄС № 577/98 про організацію обстеження робочої сили у Співтоваристві, обстеження робочої сили охоплює населення віком 15 років і старше. 
</t>
    </r>
    <r>
      <rPr>
        <sz val="12"/>
        <color theme="3" tint="0.39997558519241921"/>
        <rFont val="Times New Roman"/>
        <family val="1"/>
        <charset val="204"/>
      </rPr>
      <t>http://www.ukrstat.gov.ua/operativ/operativ2006/rp/met_u.htm</t>
    </r>
    <r>
      <rPr>
        <sz val="12"/>
        <rFont val="Times New Roman"/>
        <family val="1"/>
        <charset val="204"/>
      </rPr>
      <t xml:space="preserve">
</t>
    </r>
  </si>
  <si>
    <t>6 місяців 
2019</t>
  </si>
  <si>
    <t>9 місяців 
2019</t>
  </si>
  <si>
    <t>12 місяців 
2019</t>
  </si>
  <si>
    <t>I.2019</t>
  </si>
  <si>
    <t>ІI.2019</t>
  </si>
  <si>
    <t>III.2019</t>
  </si>
  <si>
    <t>IV.2019</t>
  </si>
  <si>
    <t>I.2020</t>
  </si>
  <si>
    <t>3 місяці 
2020</t>
  </si>
  <si>
    <t>6 місяців 
2020</t>
  </si>
  <si>
    <t>ІI.2020</t>
  </si>
  <si>
    <t>III.2020</t>
  </si>
  <si>
    <t>9 місяців 
2020</t>
  </si>
  <si>
    <t>12 місяців 
2020</t>
  </si>
  <si>
    <t>IV.2020</t>
  </si>
  <si>
    <t>3 місяці 
2021</t>
  </si>
  <si>
    <t>6 місяців 
2021</t>
  </si>
  <si>
    <t>I.2021</t>
  </si>
  <si>
    <t>ІI.2021</t>
  </si>
  <si>
    <t>9 місяців 
2021</t>
  </si>
  <si>
    <t>III.2021</t>
  </si>
  <si>
    <t>12 місяців 
2021</t>
  </si>
  <si>
    <t>IV.2021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</si>
</sst>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6">
    <numFmt numFmtId="164" formatCode="_-* #,##0.00_₴_-;\-* #,##0.00_₴_-;_-* &quot;-&quot;??_₴_-;_-@_-"/>
    <numFmt numFmtId="165" formatCode="#,##0&quot;р.&quot;;[Red]\-#,##0&quot;р.&quot;"/>
    <numFmt numFmtId="166" formatCode="#,##0.00&quot;р.&quot;;\-#,##0.00&quot;р.&quot;"/>
    <numFmt numFmtId="167" formatCode="_-* #,##0_р_._-;\-* #,##0_р_._-;_-* &quot;-&quot;_р_._-;_-@_-"/>
    <numFmt numFmtId="168" formatCode="_-* #,##0.00_р_._-;\-* #,##0.00_р_._-;_-* &quot;-&quot;??_р_._-;_-@_-"/>
    <numFmt numFmtId="169" formatCode="_-* #,##0\ _г_р_н_._-;\-* #,##0\ _г_р_н_._-;_-* &quot;-&quot;\ _г_р_н_._-;_-@_-"/>
    <numFmt numFmtId="170" formatCode="_-* #,##0.00\ _г_р_н_._-;\-* #,##0.00\ _г_р_н_._-;_-* &quot;-&quot;??\ _г_р_н_._-;_-@_-"/>
    <numFmt numFmtId="171" formatCode="0.0"/>
    <numFmt numFmtId="172" formatCode="&quot;$&quot;#,##0_);[Red]\(&quot;$&quot;#,##0\)"/>
    <numFmt numFmtId="173" formatCode="_(* #,##0.00_);_(* \(#,##0.00\);_(* &quot;-&quot;??_);_(@_)"/>
    <numFmt numFmtId="174" formatCode="#,##0.0"/>
    <numFmt numFmtId="175" formatCode="#."/>
    <numFmt numFmtId="176" formatCode="&quot;Ј&quot;#,##0.00;[Red]\-&quot;Ј&quot;#,##0.00"/>
    <numFmt numFmtId="177" formatCode="General_)"/>
    <numFmt numFmtId="178" formatCode="#,##0.000"/>
    <numFmt numFmtId="179" formatCode="&quot;   &quot;@"/>
    <numFmt numFmtId="180" formatCode="&quot;      &quot;@"/>
    <numFmt numFmtId="181" formatCode="&quot;         &quot;@"/>
    <numFmt numFmtId="182" formatCode="&quot;            &quot;@"/>
    <numFmt numFmtId="183" formatCode="&quot;               &quot;@"/>
    <numFmt numFmtId="184" formatCode="0.000_)"/>
    <numFmt numFmtId="185" formatCode="_(* #,##0_);_(* \(#,##0\);_(* &quot;-&quot;_);_(@_)"/>
    <numFmt numFmtId="186" formatCode="_-&quot;$&quot;* #,##0_-;\-&quot;$&quot;* #,##0_-;_-&quot;$&quot;* &quot;-&quot;_-;_-@_-"/>
    <numFmt numFmtId="187" formatCode="_([$€-2]* #,##0.00_);_([$€-2]* \(#,##0.00\);_([$€-2]* &quot;-&quot;??_)"/>
    <numFmt numFmtId="188" formatCode="_-* #,##0\ _F_t_-;\-* #,##0\ _F_t_-;_-* &quot;-&quot;\ _F_t_-;_-@_-"/>
    <numFmt numFmtId="189" formatCode="_-* #,##0.00\ _F_t_-;\-* #,##0.00\ _F_t_-;_-* &quot;-&quot;??\ _F_t_-;_-@_-"/>
    <numFmt numFmtId="190" formatCode="[&gt;0.05]#,##0.0;[&lt;-0.05]\-#,##0.0;\-\-&quot; &quot;;"/>
    <numFmt numFmtId="191" formatCode="[&gt;0.5]#,##0;[&lt;-0.5]\-#,##0;\-\-&quot; &quot;;"/>
    <numFmt numFmtId="192" formatCode="#,##0\ &quot;Kč&quot;;\-#,##0\ &quot;Kč&quot;"/>
    <numFmt numFmtId="193" formatCode="&quot;$&quot;#,##0_);\(&quot;$&quot;#,##0\)"/>
    <numFmt numFmtId="194" formatCode="_(&quot;$&quot;* #,##0_);_(&quot;$&quot;* \(#,##0\);_(&quot;$&quot;* &quot;-&quot;_);_(@_)"/>
    <numFmt numFmtId="195" formatCode="_(&quot;$&quot;* #,##0.00_);_(&quot;$&quot;* \(#,##0.00\);_(&quot;$&quot;* &quot;-&quot;??_);_(@_)"/>
    <numFmt numFmtId="196" formatCode="[&gt;=0.05]#,##0.0;[&lt;=-0.05]\-#,##0.0;?0.0"/>
    <numFmt numFmtId="197" formatCode="_-* #,##0\ &quot;Ft&quot;_-;\-* #,##0\ &quot;Ft&quot;_-;_-* &quot;-&quot;\ &quot;Ft&quot;_-;_-@_-"/>
    <numFmt numFmtId="198" formatCode="_-* #,##0.00\ &quot;Ft&quot;_-;\-* #,##0.00\ &quot;Ft&quot;_-;_-* &quot;-&quot;??\ &quot;Ft&quot;_-;_-@_-"/>
    <numFmt numFmtId="199" formatCode="[Black]#,##0.0;[Black]\-#,##0.0;;"/>
    <numFmt numFmtId="200" formatCode="[Black][&gt;0.05]#,##0.0;[Black][&lt;-0.05]\-#,##0.0;;"/>
    <numFmt numFmtId="201" formatCode="[Black][&gt;0.5]#,##0;[Black][&lt;-0.5]\-#,##0;;"/>
    <numFmt numFmtId="202" formatCode="#,##0.0____"/>
    <numFmt numFmtId="203" formatCode="_-* #,##0\ _р_._-;\-* #,##0\ _р_._-;_-* &quot;-&quot;\ _р_._-;_-@_-"/>
    <numFmt numFmtId="204" formatCode="_-* #,##0.00\ &quot;р.&quot;_-;\-* #,##0.00\ &quot;р.&quot;_-;_-* &quot;-&quot;??\ &quot;р.&quot;_-;_-@_-"/>
    <numFmt numFmtId="205" formatCode="_-* #,##0.00\ _р_._-;\-* #,##0.00\ _р_._-;_-* &quot;-&quot;??\ _р_._-;_-@_-"/>
    <numFmt numFmtId="206" formatCode="#,##0.0_ ;[Red]\-#,##0.0\ "/>
    <numFmt numFmtId="207" formatCode="#,##0;[Red]\(#,##0\)"/>
    <numFmt numFmtId="208" formatCode="_-[$€-2]* #,##0.00_-;\-[$€-2]* #,##0.00_-;_-[$€-2]* &quot;-&quot;??_-"/>
    <numFmt numFmtId="209" formatCode="#,#00"/>
    <numFmt numFmtId="210" formatCode="###\ ##0.000"/>
    <numFmt numFmtId="211" formatCode="#,"/>
    <numFmt numFmtId="212" formatCode="0_)"/>
    <numFmt numFmtId="213" formatCode="&quot;Cr$&quot;#,##0_);[Red]\(&quot;Cr$&quot;#,##0\)"/>
    <numFmt numFmtId="214" formatCode="&quot;Cr$&quot;#,##0.00_);[Red]\(&quot;Cr$&quot;#,##0.00\)"/>
    <numFmt numFmtId="215" formatCode="\$#,"/>
    <numFmt numFmtId="216" formatCode="&quot;$&quot;#,#00"/>
    <numFmt numFmtId="217" formatCode="&quot;$&quot;#,"/>
    <numFmt numFmtId="218" formatCode="[$-418]d\-mmm\-yy;@"/>
    <numFmt numFmtId="219" formatCode="%#,#00"/>
    <numFmt numFmtId="220" formatCode="#.##000"/>
    <numFmt numFmtId="221" formatCode="dd\-mmm\-yy_)"/>
    <numFmt numFmtId="222" formatCode="#.##0,"/>
    <numFmt numFmtId="223" formatCode="#,##0.000000"/>
    <numFmt numFmtId="224" formatCode="General\ \ \ \ \ \ "/>
    <numFmt numFmtId="225" formatCode="0.0\ \ \ \ \ \ \ \ "/>
    <numFmt numFmtId="226" formatCode="mmmm\ yyyy"/>
    <numFmt numFmtId="227" formatCode="[$-409]d\-mmm\-yy;@"/>
    <numFmt numFmtId="228" formatCode="0.0;\(0.0\);\ ;\-"/>
    <numFmt numFmtId="229" formatCode="mm/yyyy"/>
  </numFmts>
  <fonts count="222">
    <font>
      <sz val="10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u/>
      <sz val="11"/>
      <color indexed="12"/>
      <name val="Times New Roman Cyr"/>
      <charset val="204"/>
    </font>
    <font>
      <sz val="10"/>
      <name val="MS Sans Serif"/>
      <family val="2"/>
      <charset val="204"/>
    </font>
    <font>
      <sz val="1"/>
      <color indexed="16"/>
      <name val="Courier"/>
      <family val="1"/>
      <charset val="204"/>
    </font>
    <font>
      <b/>
      <sz val="1"/>
      <color indexed="16"/>
      <name val="Courier"/>
      <family val="1"/>
      <charset val="204"/>
    </font>
    <font>
      <sz val="10"/>
      <color indexed="8"/>
      <name val="Arial"/>
      <family val="2"/>
      <charset val="204"/>
    </font>
    <font>
      <sz val="10"/>
      <name val="TimesET"/>
    </font>
    <font>
      <u/>
      <sz val="11"/>
      <color indexed="36"/>
      <name val="Times New Roman Cyr"/>
      <charset val="204"/>
    </font>
    <font>
      <sz val="10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indexed="9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Arial Cyr"/>
      <charset val="204"/>
    </font>
    <font>
      <sz val="10"/>
      <name val="Tms Rmn"/>
    </font>
    <font>
      <sz val="16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color indexed="55"/>
      <name val="Arial Cyr"/>
      <charset val="204"/>
    </font>
    <font>
      <b/>
      <sz val="8"/>
      <color indexed="55"/>
      <name val="Arial Cyr"/>
      <charset val="204"/>
    </font>
    <font>
      <b/>
      <sz val="10"/>
      <name val="UkrainianBaltica"/>
      <family val="1"/>
      <charset val="204"/>
    </font>
    <font>
      <sz val="10"/>
      <name val="Arial"/>
      <family val="2"/>
      <charset val="204"/>
    </font>
    <font>
      <sz val="10"/>
      <name val="Arial Cyr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10"/>
      <name val="Arial Cyr"/>
      <charset val="204"/>
    </font>
    <font>
      <sz val="11"/>
      <color indexed="8"/>
      <name val="Calibri"/>
      <family val="2"/>
    </font>
    <font>
      <sz val="12"/>
      <color indexed="9"/>
      <name val="Times New Roman"/>
      <family val="1"/>
      <charset val="204"/>
    </font>
    <font>
      <sz val="10"/>
      <name val="Helv"/>
      <charset val="204"/>
    </font>
    <font>
      <sz val="28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9"/>
      <name val="Times New Roman"/>
      <family val="1"/>
    </font>
    <font>
      <sz val="10"/>
      <name val="Arial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  <family val="2"/>
    </font>
    <font>
      <sz val="8"/>
      <color indexed="12"/>
      <name val="Helv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name val="Arial CE"/>
      <family val="2"/>
      <charset val="238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1"/>
      <color indexed="8"/>
      <name val="Verdana"/>
      <family val="2"/>
    </font>
    <font>
      <b/>
      <sz val="13"/>
      <color indexed="9"/>
      <name val="Verdana"/>
      <family val="2"/>
    </font>
    <font>
      <sz val="11"/>
      <color indexed="8"/>
      <name val="Arial"/>
      <family val="2"/>
    </font>
    <font>
      <sz val="11"/>
      <name val="Tms Rmn"/>
      <family val="1"/>
    </font>
    <font>
      <sz val="10"/>
      <name val="Times New Roman"/>
      <family val="1"/>
    </font>
    <font>
      <sz val="9"/>
      <name val="Times"/>
      <family val="1"/>
    </font>
    <font>
      <sz val="8"/>
      <name val="Tahoma"/>
      <family val="2"/>
    </font>
    <font>
      <sz val="10"/>
      <name val="Helv"/>
    </font>
    <font>
      <sz val="12"/>
      <name val="TIMES"/>
      <family val="1"/>
    </font>
    <font>
      <sz val="8"/>
      <name val="Times New Roman"/>
      <family val="1"/>
    </font>
    <font>
      <i/>
      <sz val="11"/>
      <color indexed="23"/>
      <name val="Calibri"/>
      <family val="2"/>
    </font>
    <font>
      <sz val="10"/>
      <name val="MS Sans Serif"/>
      <family val="2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12"/>
      <name val="Helv"/>
    </font>
    <font>
      <sz val="14"/>
      <name val="Helv"/>
    </font>
    <font>
      <sz val="12"/>
      <name val="Helv"/>
    </font>
    <font>
      <sz val="11"/>
      <color indexed="17"/>
      <name val="Calibri"/>
      <family val="2"/>
    </font>
    <font>
      <sz val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Times New Roman CE"/>
      <charset val="238"/>
    </font>
    <font>
      <u/>
      <sz val="11"/>
      <color indexed="12"/>
      <name val="Calibri"/>
      <family val="2"/>
    </font>
    <font>
      <u/>
      <sz val="10"/>
      <color indexed="12"/>
      <name val="Times New Roman"/>
      <family val="1"/>
    </font>
    <font>
      <sz val="11"/>
      <color indexed="62"/>
      <name val="Calibri"/>
      <family val="2"/>
    </font>
    <font>
      <sz val="10"/>
      <name val="CTimesRoman"/>
      <family val="2"/>
    </font>
    <font>
      <sz val="11"/>
      <color indexed="52"/>
      <name val="Calibri"/>
      <family val="2"/>
    </font>
    <font>
      <sz val="8"/>
      <color indexed="8"/>
      <name val="Helv"/>
    </font>
    <font>
      <u/>
      <sz val="10"/>
      <color indexed="36"/>
      <name val="Times New Roman CE"/>
      <charset val="238"/>
    </font>
    <font>
      <sz val="10"/>
      <name val="Courier"/>
      <family val="3"/>
    </font>
    <font>
      <sz val="11"/>
      <color indexed="60"/>
      <name val="Calibri"/>
      <family val="2"/>
    </font>
    <font>
      <sz val="11"/>
      <name val="Tms Rmn"/>
    </font>
    <font>
      <sz val="10"/>
      <name val="Times New Roman CE"/>
      <family val="1"/>
      <charset val="238"/>
    </font>
    <font>
      <sz val="14"/>
      <name val="Times New Roman CE"/>
      <charset val="238"/>
    </font>
    <font>
      <b/>
      <sz val="11"/>
      <color indexed="63"/>
      <name val="Calibri"/>
      <family val="2"/>
    </font>
    <font>
      <sz val="10"/>
      <color indexed="10"/>
      <name val="MS Sans Serif"/>
      <family val="2"/>
    </font>
    <font>
      <sz val="8"/>
      <name val="Helv"/>
    </font>
    <font>
      <b/>
      <sz val="10"/>
      <name val="Tms Rm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8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Times New Roman"/>
      <family val="1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sz val="20"/>
      <name val="Times New Roman"/>
      <family val="1"/>
      <charset val="204"/>
    </font>
    <font>
      <sz val="10"/>
      <name val="UkrainianBaltica"/>
    </font>
    <font>
      <b/>
      <sz val="11"/>
      <color indexed="10"/>
      <name val="Calibri"/>
      <family val="2"/>
      <charset val="204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19"/>
      <name val="Calibri"/>
      <family val="2"/>
      <charset val="204"/>
    </font>
    <font>
      <b/>
      <i/>
      <sz val="12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2"/>
      <color indexed="10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10"/>
      <color indexed="8"/>
      <name val="Verdana"/>
      <family val="2"/>
    </font>
    <font>
      <sz val="10"/>
      <color indexed="54"/>
      <name val="Verdana"/>
      <family val="2"/>
    </font>
    <font>
      <b/>
      <sz val="12"/>
      <name val="Arial"/>
      <family val="2"/>
      <charset val="204"/>
    </font>
    <font>
      <sz val="9"/>
      <name val="Tms Rmn"/>
    </font>
    <font>
      <sz val="10"/>
      <name val="FreeSet"/>
      <family val="2"/>
    </font>
    <font>
      <b/>
      <sz val="1"/>
      <color indexed="8"/>
      <name val="Courier"/>
      <family val="3"/>
    </font>
    <font>
      <u/>
      <sz val="10"/>
      <color indexed="12"/>
      <name val="Courier"/>
      <family val="3"/>
    </font>
    <font>
      <u/>
      <sz val="10"/>
      <color indexed="36"/>
      <name val="Courier"/>
      <family val="3"/>
    </font>
    <font>
      <u/>
      <sz val="5"/>
      <color indexed="12"/>
      <name val="Courier"/>
      <family val="3"/>
    </font>
    <font>
      <u/>
      <sz val="12"/>
      <color indexed="12"/>
      <name val="Times New Roman"/>
      <family val="1"/>
    </font>
    <font>
      <u/>
      <sz val="10"/>
      <color indexed="12"/>
      <name val="Segoe UI"/>
      <family val="2"/>
    </font>
    <font>
      <u/>
      <sz val="10"/>
      <color indexed="36"/>
      <name val="Arial"/>
      <family val="2"/>
    </font>
    <font>
      <b/>
      <sz val="14"/>
      <name val="Arial"/>
      <family val="2"/>
      <charset val="204"/>
    </font>
    <font>
      <b/>
      <sz val="12"/>
      <color indexed="9"/>
      <name val="Arial"/>
      <family val="2"/>
      <charset val="204"/>
    </font>
    <font>
      <b/>
      <i/>
      <sz val="14"/>
      <name val="Arial"/>
      <family val="2"/>
      <charset val="204"/>
    </font>
    <font>
      <b/>
      <i/>
      <sz val="14"/>
      <color indexed="9"/>
      <name val="Arial"/>
      <family val="2"/>
      <charset val="204"/>
    </font>
    <font>
      <b/>
      <i/>
      <sz val="12"/>
      <color indexed="9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9"/>
      <name val="Arial"/>
      <family val="2"/>
      <charset val="204"/>
    </font>
    <font>
      <sz val="12"/>
      <color indexed="9"/>
      <name val="Bookman Old Style"/>
      <family val="1"/>
      <charset val="204"/>
    </font>
    <font>
      <sz val="11"/>
      <name val="Arial"/>
      <family val="2"/>
      <charset val="204"/>
    </font>
    <font>
      <sz val="11"/>
      <color indexed="9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indexed="9"/>
      <name val="Arial"/>
      <family val="2"/>
      <charset val="204"/>
    </font>
    <font>
      <u/>
      <sz val="10"/>
      <name val="Times New Roman"/>
      <family val="1"/>
    </font>
    <font>
      <sz val="12"/>
      <name val="Arial"/>
      <family val="2"/>
    </font>
    <font>
      <sz val="12"/>
      <name val="Tms Rmn"/>
    </font>
    <font>
      <sz val="10"/>
      <color indexed="8"/>
      <name val="Segoe UI"/>
      <family val="2"/>
    </font>
    <font>
      <sz val="10"/>
      <name val="Segoe UI"/>
      <family val="2"/>
    </font>
    <font>
      <sz val="10"/>
      <color theme="1"/>
      <name val="Segoe UI"/>
      <family val="2"/>
    </font>
    <font>
      <sz val="11"/>
      <color theme="1"/>
      <name val="Calibri"/>
      <family val="2"/>
      <scheme val="minor"/>
    </font>
    <font>
      <b/>
      <sz val="11"/>
      <color indexed="18"/>
      <name val="Arial"/>
      <family val="2"/>
    </font>
    <font>
      <b/>
      <i/>
      <sz val="11"/>
      <color indexed="18"/>
      <name val="Arial"/>
      <family val="2"/>
    </font>
    <font>
      <sz val="9"/>
      <name val="Arial"/>
      <family val="2"/>
    </font>
    <font>
      <sz val="12"/>
      <color indexed="9"/>
      <name val="MS Sans Serif"/>
      <family val="2"/>
    </font>
    <font>
      <sz val="11"/>
      <color indexed="9"/>
      <name val="Arial"/>
      <family val="2"/>
    </font>
    <font>
      <sz val="11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 Narrow"/>
      <family val="2"/>
    </font>
    <font>
      <b/>
      <sz val="11"/>
      <color indexed="9"/>
      <name val="Arial Narrow"/>
      <family val="2"/>
    </font>
    <font>
      <sz val="11"/>
      <color indexed="18"/>
      <name val="Arial"/>
      <family val="2"/>
    </font>
    <font>
      <sz val="10"/>
      <color indexed="56"/>
      <name val="arial"/>
      <family val="2"/>
    </font>
    <font>
      <sz val="10"/>
      <color indexed="18"/>
      <name val="Arial"/>
      <family val="2"/>
    </font>
    <font>
      <sz val="10"/>
      <color indexed="9"/>
      <name val="Arial"/>
      <family val="2"/>
    </font>
    <font>
      <sz val="12"/>
      <color indexed="56"/>
      <name val="Arial"/>
      <family val="2"/>
    </font>
    <font>
      <i/>
      <sz val="12"/>
      <color indexed="56"/>
      <name val="Arial"/>
      <family val="2"/>
    </font>
    <font>
      <sz val="11"/>
      <color indexed="56"/>
      <name val="Arial"/>
      <family val="2"/>
    </font>
    <font>
      <i/>
      <sz val="11"/>
      <color indexed="56"/>
      <name val="Arial"/>
      <family val="2"/>
    </font>
    <font>
      <b/>
      <sz val="11"/>
      <color indexed="56"/>
      <name val="Arial"/>
      <family val="2"/>
    </font>
    <font>
      <b/>
      <i/>
      <sz val="11"/>
      <color indexed="56"/>
      <name val="Arial"/>
      <family val="2"/>
    </font>
    <font>
      <sz val="18"/>
      <color indexed="18"/>
      <name val="Arial"/>
      <family val="2"/>
    </font>
    <font>
      <sz val="11"/>
      <color indexed="10"/>
      <name val="Arial"/>
      <family val="2"/>
    </font>
    <font>
      <b/>
      <sz val="18"/>
      <color indexed="8"/>
      <name val="Cambria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vertAlign val="superscript"/>
      <sz val="9"/>
      <color indexed="8"/>
      <name val="Times New Roman"/>
      <family val="1"/>
    </font>
    <font>
      <sz val="9"/>
      <color indexed="8"/>
      <name val="Times New Roman"/>
      <family val="1"/>
    </font>
    <font>
      <sz val="12"/>
      <name val="Journal"/>
    </font>
    <font>
      <sz val="10"/>
      <name val="Tahoma"/>
      <family val="2"/>
      <charset val="204"/>
    </font>
    <font>
      <sz val="10"/>
      <name val="Petersburg"/>
    </font>
    <font>
      <b/>
      <sz val="12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theme="1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u/>
      <sz val="10"/>
      <color rgb="FFFF0000"/>
      <name val="Arial"/>
      <family val="2"/>
      <charset val="204"/>
    </font>
    <font>
      <b/>
      <i/>
      <u/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26"/>
      <color rgb="FF0070C0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F0FEE6"/>
      <name val="Arial Cyr"/>
      <charset val="204"/>
    </font>
    <font>
      <b/>
      <i/>
      <u/>
      <sz val="11"/>
      <color rgb="FFFF0000"/>
      <name val="Calibri"/>
      <family val="2"/>
      <charset val="204"/>
      <scheme val="minor"/>
    </font>
    <font>
      <b/>
      <u/>
      <sz val="14"/>
      <name val="Times New Roman"/>
      <family val="1"/>
      <charset val="204"/>
    </font>
    <font>
      <b/>
      <sz val="24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theme="3" tint="0.39997558519241921"/>
      <name val="Times New Roman"/>
      <family val="1"/>
      <charset val="204"/>
    </font>
    <font>
      <sz val="12"/>
      <color theme="3" tint="0.3999755851924192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name val="Times New Roman Cyr"/>
      <charset val="204"/>
    </font>
    <font>
      <b/>
      <sz val="10"/>
      <name val="Verdana"/>
      <family val="2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54"/>
        <bgColor indexed="41"/>
      </patternFill>
    </fill>
    <fill>
      <patternFill patternType="solid">
        <fgColor indexed="2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EBF1DE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double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indexed="44"/>
      </bottom>
      <diagonal/>
    </border>
    <border>
      <left/>
      <right/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 style="thick">
        <color rgb="FF005B2B"/>
      </top>
      <bottom/>
      <diagonal/>
    </border>
    <border>
      <left style="thick">
        <color rgb="FF005B2B"/>
      </left>
      <right style="thick">
        <color rgb="FF005B2B"/>
      </right>
      <top/>
      <bottom/>
      <diagonal/>
    </border>
    <border>
      <left style="thick">
        <color rgb="FF005B2B"/>
      </left>
      <right style="thick">
        <color rgb="FF005B2B"/>
      </right>
      <top/>
      <bottom style="thick">
        <color rgb="FF005B2B"/>
      </bottom>
      <diagonal/>
    </border>
    <border>
      <left style="thin">
        <color theme="6" tint="-0.499984740745262"/>
      </left>
      <right style="thin">
        <color indexed="64"/>
      </right>
      <top/>
      <bottom/>
      <diagonal/>
    </border>
    <border>
      <left style="thin">
        <color theme="6" tint="-0.499984740745262"/>
      </left>
      <right style="thin">
        <color indexed="64"/>
      </right>
      <top/>
      <bottom style="thick">
        <color rgb="FF005B2B"/>
      </bottom>
      <diagonal/>
    </border>
    <border>
      <left/>
      <right/>
      <top/>
      <bottom style="thick">
        <color rgb="FF005B2B"/>
      </bottom>
      <diagonal/>
    </border>
    <border>
      <left style="thin">
        <color indexed="64"/>
      </left>
      <right/>
      <top/>
      <bottom style="thick">
        <color rgb="FF005B2B"/>
      </bottom>
      <diagonal/>
    </border>
    <border>
      <left/>
      <right style="thick">
        <color rgb="FF005B2B"/>
      </right>
      <top/>
      <bottom/>
      <diagonal/>
    </border>
    <border>
      <left style="thin">
        <color indexed="64"/>
      </left>
      <right/>
      <top style="thick">
        <color rgb="FF005B2B"/>
      </top>
      <bottom/>
      <diagonal/>
    </border>
    <border>
      <left style="thin">
        <color indexed="64"/>
      </left>
      <right/>
      <top/>
      <bottom style="thick">
        <color theme="6" tint="-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rgb="FF005B2B"/>
      </bottom>
      <diagonal/>
    </border>
    <border>
      <left style="thin">
        <color theme="6" tint="-0.499984740745262"/>
      </left>
      <right/>
      <top/>
      <bottom/>
      <diagonal/>
    </border>
    <border>
      <left/>
      <right style="thin">
        <color indexed="64"/>
      </right>
      <top/>
      <bottom style="thick">
        <color rgb="FF005B2B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 style="thin">
        <color theme="1"/>
      </right>
      <top/>
      <bottom style="thick">
        <color rgb="FF005B2B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ck">
        <color rgb="FF005B2B"/>
      </top>
      <bottom style="thin">
        <color theme="1"/>
      </bottom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/>
      <bottom style="thick">
        <color rgb="FF005B2B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/>
      <top style="thick">
        <color rgb="FF005B2B"/>
      </top>
      <bottom style="thin">
        <color theme="1"/>
      </bottom>
      <diagonal/>
    </border>
  </borders>
  <cellStyleXfs count="1876">
    <xf numFmtId="0" fontId="0" fillId="0" borderId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179" fontId="66" fillId="0" borderId="0" applyFont="0" applyFill="0" applyBorder="0" applyAlignment="0" applyProtection="0"/>
    <xf numFmtId="49" fontId="36" fillId="0" borderId="0">
      <alignment horizontal="centerContinuous" vertical="top" wrapText="1"/>
    </xf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180" fontId="66" fillId="0" borderId="0" applyFont="0" applyFill="0" applyBorder="0" applyAlignment="0" applyProtection="0"/>
    <xf numFmtId="0" fontId="48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8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8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8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8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8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0" borderId="0" applyNumberFormat="0" applyBorder="0" applyAlignment="0" applyProtection="0"/>
    <xf numFmtId="0" fontId="48" fillId="10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6" borderId="0" applyNumberFormat="0" applyBorder="0" applyAlignment="0" applyProtection="0"/>
    <xf numFmtId="0" fontId="48" fillId="10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181" fontId="67" fillId="0" borderId="0" applyFont="0" applyFill="0" applyBorder="0" applyAlignment="0" applyProtection="0"/>
    <xf numFmtId="182" fontId="67" fillId="0" borderId="0" applyFont="0" applyFill="0" applyBorder="0" applyAlignment="0" applyProtection="0"/>
    <xf numFmtId="0" fontId="48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8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8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8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8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8" fillId="6" borderId="0" applyNumberFormat="0" applyBorder="0" applyAlignment="0" applyProtection="0"/>
    <xf numFmtId="0" fontId="48" fillId="9" borderId="0" applyNumberFormat="0" applyBorder="0" applyAlignment="0" applyProtection="0"/>
    <xf numFmtId="0" fontId="48" fillId="13" borderId="0" applyNumberFormat="0" applyBorder="0" applyAlignment="0" applyProtection="0"/>
    <xf numFmtId="0" fontId="48" fillId="13" borderId="0" applyNumberFormat="0" applyBorder="0" applyAlignment="0" applyProtection="0"/>
    <xf numFmtId="0" fontId="48" fillId="3" borderId="0" applyNumberFormat="0" applyBorder="0" applyAlignment="0" applyProtection="0"/>
    <xf numFmtId="0" fontId="48" fillId="6" borderId="0" applyNumberFormat="0" applyBorder="0" applyAlignment="0" applyProtection="0"/>
    <xf numFmtId="0" fontId="48" fillId="10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2" borderId="0" applyNumberFormat="0" applyBorder="0" applyAlignment="0" applyProtection="0"/>
    <xf numFmtId="183" fontId="66" fillId="0" borderId="0" applyFont="0" applyFill="0" applyBorder="0" applyAlignment="0" applyProtection="0"/>
    <xf numFmtId="0" fontId="49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49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49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49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49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49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49" fillId="6" borderId="0" applyNumberFormat="0" applyBorder="0" applyAlignment="0" applyProtection="0"/>
    <xf numFmtId="0" fontId="49" fillId="18" borderId="0" applyNumberFormat="0" applyBorder="0" applyAlignment="0" applyProtection="0"/>
    <xf numFmtId="0" fontId="49" fillId="12" borderId="0" applyNumberFormat="0" applyBorder="0" applyAlignment="0" applyProtection="0"/>
    <xf numFmtId="0" fontId="49" fillId="1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6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9" borderId="0" applyNumberFormat="0" applyBorder="0" applyAlignment="0" applyProtection="0"/>
    <xf numFmtId="0" fontId="49" fillId="1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49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49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49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49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49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69" fillId="0" borderId="1">
      <protection hidden="1"/>
    </xf>
    <xf numFmtId="0" fontId="70" fillId="22" borderId="1" applyNumberFormat="0" applyFont="0" applyBorder="0" applyAlignment="0" applyProtection="0">
      <protection hidden="1"/>
    </xf>
    <xf numFmtId="0" fontId="71" fillId="0" borderId="1">
      <protection hidden="1"/>
    </xf>
    <xf numFmtId="0" fontId="60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52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4" fillId="0" borderId="3" applyNumberFormat="0" applyFont="0" applyFill="0" applyAlignment="0" applyProtection="0"/>
    <xf numFmtId="0" fontId="57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1" fontId="76" fillId="24" borderId="5">
      <alignment horizontal="right" vertical="center"/>
    </xf>
    <xf numFmtId="0" fontId="77" fillId="24" borderId="5">
      <alignment horizontal="right" vertical="center"/>
    </xf>
    <xf numFmtId="0" fontId="67" fillId="24" borderId="6"/>
    <xf numFmtId="0" fontId="76" fillId="25" borderId="5">
      <alignment horizontal="center" vertical="center"/>
    </xf>
    <xf numFmtId="1" fontId="76" fillId="24" borderId="5">
      <alignment horizontal="right" vertical="center"/>
    </xf>
    <xf numFmtId="0" fontId="67" fillId="24" borderId="0"/>
    <xf numFmtId="0" fontId="67" fillId="24" borderId="0"/>
    <xf numFmtId="0" fontId="78" fillId="24" borderId="5">
      <alignment horizontal="left" vertical="center"/>
    </xf>
    <xf numFmtId="0" fontId="78" fillId="24" borderId="7">
      <alignment vertical="center"/>
    </xf>
    <xf numFmtId="0" fontId="79" fillId="24" borderId="8">
      <alignment vertical="center"/>
    </xf>
    <xf numFmtId="0" fontId="78" fillId="24" borderId="5"/>
    <xf numFmtId="0" fontId="77" fillId="24" borderId="5">
      <alignment horizontal="right" vertical="center"/>
    </xf>
    <xf numFmtId="0" fontId="80" fillId="26" borderId="5">
      <alignment horizontal="left" vertical="center"/>
    </xf>
    <xf numFmtId="0" fontId="80" fillId="26" borderId="5">
      <alignment horizontal="left" vertical="center"/>
    </xf>
    <xf numFmtId="0" fontId="23" fillId="24" borderId="5">
      <alignment horizontal="left" vertical="center"/>
    </xf>
    <xf numFmtId="0" fontId="81" fillId="24" borderId="6"/>
    <xf numFmtId="0" fontId="76" fillId="25" borderId="5">
      <alignment horizontal="left" vertical="center"/>
    </xf>
    <xf numFmtId="184" fontId="82" fillId="0" borderId="0"/>
    <xf numFmtId="184" fontId="82" fillId="0" borderId="0"/>
    <xf numFmtId="184" fontId="82" fillId="0" borderId="0"/>
    <xf numFmtId="184" fontId="82" fillId="0" borderId="0"/>
    <xf numFmtId="184" fontId="82" fillId="0" borderId="0"/>
    <xf numFmtId="184" fontId="82" fillId="0" borderId="0"/>
    <xf numFmtId="184" fontId="82" fillId="0" borderId="0"/>
    <xf numFmtId="184" fontId="82" fillId="0" borderId="0"/>
    <xf numFmtId="38" fontId="17" fillId="0" borderId="0" applyFont="0" applyFill="0" applyBorder="0" applyAlignment="0" applyProtection="0"/>
    <xf numFmtId="185" fontId="83" fillId="0" borderId="0" applyFont="0" applyFill="0" applyBorder="0" applyAlignment="0" applyProtection="0"/>
    <xf numFmtId="169" fontId="23" fillId="0" borderId="0" applyFont="0" applyFill="0" applyBorder="0" applyAlignment="0" applyProtection="0"/>
    <xf numFmtId="203" fontId="128" fillId="0" borderId="0" applyFont="0" applyFill="0" applyBorder="0" applyAlignment="0" applyProtection="0"/>
    <xf numFmtId="167" fontId="23" fillId="0" borderId="0" applyFont="0" applyFill="0" applyBorder="0" applyAlignment="0" applyProtection="0"/>
    <xf numFmtId="173" fontId="67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73" fontId="42" fillId="0" borderId="0" applyFont="0" applyFill="0" applyBorder="0" applyAlignment="0" applyProtection="0"/>
    <xf numFmtId="168" fontId="83" fillId="0" borderId="0" applyFont="0" applyFill="0" applyBorder="0" applyAlignment="0" applyProtection="0"/>
    <xf numFmtId="178" fontId="84" fillId="0" borderId="0">
      <alignment horizontal="right" vertical="top"/>
    </xf>
    <xf numFmtId="205" fontId="128" fillId="0" borderId="0" applyFont="0" applyFill="0" applyBorder="0" applyAlignment="0" applyProtection="0"/>
    <xf numFmtId="3" fontId="85" fillId="0" borderId="0" applyFont="0" applyFill="0" applyBorder="0" applyAlignment="0" applyProtection="0"/>
    <xf numFmtId="0" fontId="86" fillId="0" borderId="0"/>
    <xf numFmtId="3" fontId="67" fillId="0" borderId="0" applyFill="0" applyBorder="0" applyAlignment="0" applyProtection="0"/>
    <xf numFmtId="0" fontId="87" fillId="0" borderId="0"/>
    <xf numFmtId="0" fontId="87" fillId="0" borderId="0"/>
    <xf numFmtId="172" fontId="17" fillId="0" borderId="0" applyFont="0" applyFill="0" applyBorder="0" applyAlignment="0" applyProtection="0"/>
    <xf numFmtId="204" fontId="128" fillId="0" borderId="0" applyFont="0" applyFill="0" applyBorder="0" applyAlignment="0" applyProtection="0"/>
    <xf numFmtId="186" fontId="85" fillId="0" borderId="0" applyFont="0" applyFill="0" applyBorder="0" applyAlignment="0" applyProtection="0"/>
    <xf numFmtId="175" fontId="18" fillId="0" borderId="0">
      <protection locked="0"/>
    </xf>
    <xf numFmtId="0" fontId="74" fillId="0" borderId="0" applyFont="0" applyFill="0" applyBorder="0" applyAlignment="0" applyProtection="0"/>
    <xf numFmtId="187" fontId="88" fillId="0" borderId="0" applyFont="0" applyFill="0" applyBorder="0" applyAlignment="0" applyProtection="0"/>
    <xf numFmtId="0" fontId="61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88" fontId="90" fillId="0" borderId="0" applyFont="0" applyFill="0" applyBorder="0" applyAlignment="0" applyProtection="0"/>
    <xf numFmtId="189" fontId="90" fillId="0" borderId="0" applyFon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2" fillId="0" borderId="0">
      <protection locked="0"/>
    </xf>
    <xf numFmtId="0" fontId="91" fillId="0" borderId="0">
      <protection locked="0"/>
    </xf>
    <xf numFmtId="0" fontId="93" fillId="0" borderId="0"/>
    <xf numFmtId="0" fontId="91" fillId="0" borderId="0">
      <protection locked="0"/>
    </xf>
    <xf numFmtId="0" fontId="94" fillId="0" borderId="0"/>
    <xf numFmtId="0" fontId="91" fillId="0" borderId="0">
      <protection locked="0"/>
    </xf>
    <xf numFmtId="0" fontId="94" fillId="0" borderId="0"/>
    <xf numFmtId="0" fontId="92" fillId="0" borderId="0">
      <protection locked="0"/>
    </xf>
    <xf numFmtId="0" fontId="94" fillId="0" borderId="0"/>
    <xf numFmtId="3" fontId="74" fillId="0" borderId="0" applyFont="0" applyFill="0" applyBorder="0" applyAlignment="0" applyProtection="0"/>
    <xf numFmtId="3" fontId="74" fillId="0" borderId="0" applyFont="0" applyFill="0" applyBorder="0" applyAlignment="0" applyProtection="0"/>
    <xf numFmtId="175" fontId="18" fillId="0" borderId="0">
      <protection locked="0"/>
    </xf>
    <xf numFmtId="0" fontId="94" fillId="0" borderId="0"/>
    <xf numFmtId="0" fontId="95" fillId="0" borderId="0"/>
    <xf numFmtId="0" fontId="94" fillId="0" borderId="0"/>
    <xf numFmtId="0" fontId="86" fillId="0" borderId="0"/>
    <xf numFmtId="0" fontId="64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38" fontId="97" fillId="25" borderId="0" applyNumberFormat="0" applyBorder="0" applyAlignment="0" applyProtection="0"/>
    <xf numFmtId="0" fontId="53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54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55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55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175" fontId="19" fillId="0" borderId="0">
      <protection locked="0"/>
    </xf>
    <xf numFmtId="175" fontId="19" fillId="0" borderId="0">
      <protection locked="0"/>
    </xf>
    <xf numFmtId="0" fontId="101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/>
    <xf numFmtId="0" fontId="20" fillId="0" borderId="0"/>
    <xf numFmtId="0" fontId="23" fillId="0" borderId="0"/>
    <xf numFmtId="190" fontId="67" fillId="0" borderId="0" applyFont="0" applyFill="0" applyBorder="0" applyAlignment="0" applyProtection="0"/>
    <xf numFmtId="191" fontId="67" fillId="0" borderId="0" applyFont="0" applyFill="0" applyBorder="0" applyAlignment="0" applyProtection="0"/>
    <xf numFmtId="0" fontId="50" fillId="7" borderId="2" applyNumberFormat="0" applyAlignment="0" applyProtection="0"/>
    <xf numFmtId="10" fontId="97" fillId="24" borderId="5" applyNumberFormat="0" applyBorder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74" fontId="105" fillId="0" borderId="0"/>
    <xf numFmtId="0" fontId="94" fillId="0" borderId="12"/>
    <xf numFmtId="0" fontId="62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7" fillId="0" borderId="1">
      <alignment horizontal="left"/>
      <protection locked="0"/>
    </xf>
    <xf numFmtId="0" fontId="108" fillId="0" borderId="0" applyNumberFormat="0" applyFill="0" applyBorder="0" applyAlignment="0" applyProtection="0">
      <alignment vertical="top"/>
      <protection locked="0"/>
    </xf>
    <xf numFmtId="192" fontId="74" fillId="0" borderId="0" applyFont="0" applyFill="0" applyBorder="0" applyAlignment="0" applyProtection="0"/>
    <xf numFmtId="185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193" fontId="74" fillId="0" borderId="0" applyFont="0" applyFill="0" applyBorder="0" applyAlignment="0" applyProtection="0"/>
    <xf numFmtId="194" fontId="83" fillId="0" borderId="0" applyFont="0" applyFill="0" applyBorder="0" applyAlignment="0" applyProtection="0"/>
    <xf numFmtId="195" fontId="83" fillId="0" borderId="0" applyFont="0" applyFill="0" applyBorder="0" applyAlignment="0" applyProtection="0"/>
    <xf numFmtId="0" fontId="109" fillId="0" borderId="0"/>
    <xf numFmtId="0" fontId="59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37" fillId="0" borderId="0" applyNumberFormat="0" applyFill="0" applyBorder="0" applyAlignment="0" applyProtection="0"/>
    <xf numFmtId="0" fontId="111" fillId="0" borderId="0"/>
    <xf numFmtId="0" fontId="31" fillId="0" borderId="0"/>
    <xf numFmtId="0" fontId="31" fillId="0" borderId="0"/>
    <xf numFmtId="0" fontId="87" fillId="0" borderId="0"/>
    <xf numFmtId="0" fontId="87" fillId="0" borderId="0"/>
    <xf numFmtId="0" fontId="87" fillId="0" borderId="0"/>
    <xf numFmtId="0" fontId="8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7" fillId="0" borderId="0"/>
    <xf numFmtId="0" fontId="67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23" fillId="0" borderId="0"/>
    <xf numFmtId="0" fontId="67" fillId="0" borderId="0"/>
    <xf numFmtId="0" fontId="66" fillId="0" borderId="0"/>
    <xf numFmtId="0" fontId="29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83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67" fillId="0" borderId="0"/>
    <xf numFmtId="196" fontId="83" fillId="0" borderId="0" applyFill="0" applyBorder="0" applyAlignment="0" applyProtection="0">
      <alignment horizontal="right"/>
    </xf>
    <xf numFmtId="0" fontId="90" fillId="0" borderId="0"/>
    <xf numFmtId="177" fontId="44" fillId="0" borderId="0"/>
    <xf numFmtId="177" fontId="31" fillId="0" borderId="0"/>
    <xf numFmtId="0" fontId="112" fillId="0" borderId="0"/>
    <xf numFmtId="0" fontId="23" fillId="10" borderId="14" applyNumberFormat="0" applyFont="0" applyAlignment="0" applyProtection="0"/>
    <xf numFmtId="0" fontId="31" fillId="10" borderId="14" applyNumberFormat="0" applyFont="0" applyAlignment="0" applyProtection="0"/>
    <xf numFmtId="0" fontId="42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49" fontId="113" fillId="0" borderId="0"/>
    <xf numFmtId="173" fontId="21" fillId="0" borderId="0" applyFont="0" applyFill="0" applyBorder="0" applyAlignment="0" applyProtection="0"/>
    <xf numFmtId="0" fontId="51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197" fontId="90" fillId="0" borderId="0" applyFont="0" applyFill="0" applyBorder="0" applyAlignment="0" applyProtection="0"/>
    <xf numFmtId="198" fontId="90" fillId="0" borderId="0" applyFont="0" applyFill="0" applyBorder="0" applyAlignment="0" applyProtection="0"/>
    <xf numFmtId="0" fontId="86" fillId="0" borderId="0"/>
    <xf numFmtId="10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42" fillId="0" borderId="0" applyFont="0" applyFill="0" applyBorder="0" applyAlignment="0" applyProtection="0"/>
    <xf numFmtId="199" fontId="67" fillId="0" borderId="0" applyFont="0" applyFill="0" applyBorder="0" applyAlignment="0" applyProtection="0"/>
    <xf numFmtId="200" fontId="66" fillId="0" borderId="0" applyFont="0" applyFill="0" applyBorder="0" applyAlignment="0" applyProtection="0"/>
    <xf numFmtId="201" fontId="66" fillId="0" borderId="0" applyFont="0" applyFill="0" applyBorder="0" applyAlignment="0" applyProtection="0"/>
    <xf numFmtId="2" fontId="74" fillId="0" borderId="0" applyFont="0" applyFill="0" applyBorder="0" applyAlignment="0" applyProtection="0"/>
    <xf numFmtId="202" fontId="83" fillId="0" borderId="0" applyFill="0" applyBorder="0" applyAlignment="0">
      <alignment horizontal="centerContinuous"/>
    </xf>
    <xf numFmtId="0" fontId="66" fillId="0" borderId="0"/>
    <xf numFmtId="0" fontId="115" fillId="0" borderId="1" applyNumberFormat="0" applyFill="0" applyBorder="0" applyAlignment="0" applyProtection="0">
      <protection hidden="1"/>
    </xf>
    <xf numFmtId="171" fontId="116" fillId="0" borderId="0"/>
    <xf numFmtId="0" fontId="117" fillId="0" borderId="0"/>
    <xf numFmtId="0" fontId="67" fillId="0" borderId="0" applyNumberFormat="0"/>
    <xf numFmtId="0" fontId="5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6" fillId="22" borderId="1"/>
    <xf numFmtId="175" fontId="18" fillId="0" borderId="16">
      <protection locked="0"/>
    </xf>
    <xf numFmtId="0" fontId="119" fillId="0" borderId="17" applyNumberFormat="0" applyFill="0" applyAlignment="0" applyProtection="0"/>
    <xf numFmtId="0" fontId="91" fillId="0" borderId="16">
      <protection locked="0"/>
    </xf>
    <xf numFmtId="0" fontId="109" fillId="0" borderId="0"/>
    <xf numFmtId="0" fontId="6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0" borderId="0" applyNumberFormat="0" applyFill="0" applyBorder="0" applyAlignment="0" applyProtection="0"/>
    <xf numFmtId="171" fontId="123" fillId="0" borderId="0">
      <alignment horizontal="right"/>
    </xf>
    <xf numFmtId="0" fontId="49" fillId="27" borderId="0" applyNumberFormat="0" applyBorder="0" applyAlignment="0" applyProtection="0"/>
    <xf numFmtId="0" fontId="49" fillId="18" borderId="0" applyNumberFormat="0" applyBorder="0" applyAlignment="0" applyProtection="0"/>
    <xf numFmtId="0" fontId="49" fillId="12" borderId="0" applyNumberFormat="0" applyBorder="0" applyAlignment="0" applyProtection="0"/>
    <xf numFmtId="0" fontId="49" fillId="28" borderId="0" applyNumberFormat="0" applyBorder="0" applyAlignment="0" applyProtection="0"/>
    <xf numFmtId="0" fontId="49" fillId="16" borderId="0" applyNumberFormat="0" applyBorder="0" applyAlignment="0" applyProtection="0"/>
    <xf numFmtId="0" fontId="49" fillId="20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8" borderId="0" applyNumberFormat="0" applyBorder="0" applyAlignment="0" applyProtection="0"/>
    <xf numFmtId="0" fontId="50" fillId="7" borderId="2" applyNumberFormat="0" applyAlignment="0" applyProtection="0"/>
    <xf numFmtId="0" fontId="50" fillId="13" borderId="2" applyNumberFormat="0" applyAlignment="0" applyProtection="0"/>
    <xf numFmtId="0" fontId="51" fillId="29" borderId="15" applyNumberFormat="0" applyAlignment="0" applyProtection="0"/>
    <xf numFmtId="0" fontId="129" fillId="29" borderId="2" applyNumberFormat="0" applyAlignment="0" applyProtection="0"/>
    <xf numFmtId="0" fontId="124" fillId="0" borderId="0" applyProtection="0"/>
    <xf numFmtId="176" fontId="38" fillId="0" borderId="0" applyFont="0" applyFill="0" applyBorder="0" applyAlignment="0" applyProtection="0"/>
    <xf numFmtId="0" fontId="64" fillId="4" borderId="0" applyNumberFormat="0" applyBorder="0" applyAlignment="0" applyProtection="0"/>
    <xf numFmtId="0" fontId="36" fillId="0" borderId="18">
      <alignment horizontal="centerContinuous" vertical="top" wrapText="1"/>
    </xf>
    <xf numFmtId="0" fontId="130" fillId="0" borderId="19" applyNumberFormat="0" applyFill="0" applyAlignment="0" applyProtection="0"/>
    <xf numFmtId="0" fontId="131" fillId="0" borderId="20" applyNumberFormat="0" applyFill="0" applyAlignment="0" applyProtection="0"/>
    <xf numFmtId="0" fontId="132" fillId="0" borderId="21" applyNumberFormat="0" applyFill="0" applyAlignment="0" applyProtection="0"/>
    <xf numFmtId="0" fontId="132" fillId="0" borderId="0" applyNumberFormat="0" applyFill="0" applyBorder="0" applyAlignment="0" applyProtection="0"/>
    <xf numFmtId="0" fontId="125" fillId="0" borderId="0" applyProtection="0"/>
    <xf numFmtId="0" fontId="126" fillId="0" borderId="0" applyProtection="0"/>
    <xf numFmtId="0" fontId="37" fillId="0" borderId="0">
      <alignment wrapText="1"/>
    </xf>
    <xf numFmtId="0" fontId="62" fillId="0" borderId="13" applyNumberFormat="0" applyFill="0" applyAlignment="0" applyProtection="0"/>
    <xf numFmtId="0" fontId="56" fillId="0" borderId="22" applyNumberFormat="0" applyFill="0" applyAlignment="0" applyProtection="0"/>
    <xf numFmtId="0" fontId="124" fillId="0" borderId="16" applyProtection="0"/>
    <xf numFmtId="0" fontId="57" fillId="23" borderId="4" applyNumberFormat="0" applyAlignment="0" applyProtection="0"/>
    <xf numFmtId="0" fontId="57" fillId="23" borderId="4" applyNumberFormat="0" applyAlignment="0" applyProtection="0"/>
    <xf numFmtId="0" fontId="58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134" fillId="13" borderId="0" applyNumberFormat="0" applyBorder="0" applyAlignment="0" applyProtection="0"/>
    <xf numFmtId="0" fontId="52" fillId="22" borderId="2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29" fillId="0" borderId="0"/>
    <xf numFmtId="0" fontId="48" fillId="0" borderId="0"/>
    <xf numFmtId="0" fontId="37" fillId="0" borderId="0"/>
    <xf numFmtId="0" fontId="48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23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65" fillId="0" borderId="0"/>
    <xf numFmtId="0" fontId="29" fillId="0" borderId="0"/>
    <xf numFmtId="0" fontId="37" fillId="0" borderId="0"/>
    <xf numFmtId="0" fontId="23" fillId="0" borderId="0"/>
    <xf numFmtId="0" fontId="23" fillId="0" borderId="0"/>
    <xf numFmtId="0" fontId="48" fillId="0" borderId="0"/>
    <xf numFmtId="0" fontId="65" fillId="0" borderId="0"/>
    <xf numFmtId="0" fontId="65" fillId="0" borderId="0"/>
    <xf numFmtId="0" fontId="23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/>
    <xf numFmtId="0" fontId="23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48" fillId="0" borderId="0"/>
    <xf numFmtId="0" fontId="37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23" fillId="0" borderId="0"/>
    <xf numFmtId="0" fontId="56" fillId="0" borderId="17" applyNumberFormat="0" applyFill="0" applyAlignment="0" applyProtection="0"/>
    <xf numFmtId="0" fontId="60" fillId="5" borderId="0" applyNumberFormat="0" applyBorder="0" applyAlignment="0" applyProtection="0"/>
    <xf numFmtId="0" fontId="60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128" fillId="10" borderId="14" applyNumberFormat="0" applyFont="0" applyAlignment="0" applyProtection="0"/>
    <xf numFmtId="0" fontId="48" fillId="10" borderId="14" applyNumberFormat="0" applyFont="0" applyAlignment="0" applyProtection="0"/>
    <xf numFmtId="0" fontId="23" fillId="10" borderId="14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0" fontId="51" fillId="22" borderId="15" applyNumberFormat="0" applyAlignment="0" applyProtection="0"/>
    <xf numFmtId="0" fontId="63" fillId="0" borderId="23" applyNumberFormat="0" applyFill="0" applyAlignment="0" applyProtection="0"/>
    <xf numFmtId="0" fontId="59" fillId="13" borderId="0" applyNumberFormat="0" applyBorder="0" applyAlignment="0" applyProtection="0"/>
    <xf numFmtId="0" fontId="44" fillId="0" borderId="0"/>
    <xf numFmtId="0" fontId="124" fillId="0" borderId="0"/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2" fontId="124" fillId="0" borderId="0" applyProtection="0"/>
    <xf numFmtId="170" fontId="48" fillId="0" borderId="0" applyFont="0" applyFill="0" applyBorder="0" applyAlignment="0" applyProtection="0"/>
    <xf numFmtId="40" fontId="17" fillId="0" borderId="0" applyFont="0" applyFill="0" applyBorder="0" applyAlignment="0" applyProtection="0"/>
    <xf numFmtId="0" fontId="64" fillId="6" borderId="0" applyNumberFormat="0" applyBorder="0" applyAlignment="0" applyProtection="0"/>
    <xf numFmtId="49" fontId="36" fillId="0" borderId="5">
      <alignment horizontal="center" vertical="center" wrapText="1"/>
    </xf>
    <xf numFmtId="168" fontId="23" fillId="0" borderId="0" applyFont="0" applyFill="0" applyBorder="0" applyAlignment="0" applyProtection="0"/>
    <xf numFmtId="0" fontId="23" fillId="0" borderId="0"/>
    <xf numFmtId="0" fontId="14" fillId="0" borderId="0"/>
    <xf numFmtId="9" fontId="2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67" fillId="0" borderId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2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3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6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2" fillId="7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0" fontId="48" fillId="7" borderId="0" applyNumberFormat="0" applyBorder="0" applyAlignment="0" applyProtection="0"/>
    <xf numFmtId="0" fontId="48" fillId="2" borderId="0" applyNumberFormat="0" applyBorder="0" applyAlignment="0" applyProtection="0"/>
    <xf numFmtId="0" fontId="48" fillId="3" borderId="0" applyNumberFormat="0" applyBorder="0" applyAlignment="0" applyProtection="0"/>
    <xf numFmtId="0" fontId="48" fillId="4" borderId="0" applyNumberFormat="0" applyBorder="0" applyAlignment="0" applyProtection="0"/>
    <xf numFmtId="0" fontId="48" fillId="5" borderId="0" applyNumberFormat="0" applyBorder="0" applyAlignment="0" applyProtection="0"/>
    <xf numFmtId="0" fontId="48" fillId="6" borderId="0" applyNumberFormat="0" applyBorder="0" applyAlignment="0" applyProtection="0"/>
    <xf numFmtId="0" fontId="48" fillId="7" borderId="0" applyNumberFormat="0" applyBorder="0" applyAlignment="0" applyProtection="0"/>
    <xf numFmtId="181" fontId="66" fillId="0" borderId="0" applyFont="0" applyFill="0" applyBorder="0" applyAlignment="0" applyProtection="0"/>
    <xf numFmtId="181" fontId="83" fillId="0" borderId="0" applyFont="0" applyFill="0" applyBorder="0" applyAlignment="0" applyProtection="0"/>
    <xf numFmtId="182" fontId="66" fillId="0" borderId="0" applyFont="0" applyFill="0" applyBorder="0" applyAlignment="0" applyProtection="0"/>
    <xf numFmtId="182" fontId="83" fillId="0" borderId="0" applyFont="0" applyFill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9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11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5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8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2" fillId="12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8" borderId="0" applyNumberFormat="0" applyBorder="0" applyAlignment="0" applyProtection="0"/>
    <xf numFmtId="0" fontId="48" fillId="12" borderId="0" applyNumberFormat="0" applyBorder="0" applyAlignment="0" applyProtection="0"/>
    <xf numFmtId="0" fontId="48" fillId="12" borderId="0" applyNumberFormat="0" applyBorder="0" applyAlignment="0" applyProtection="0"/>
    <xf numFmtId="0" fontId="48" fillId="8" borderId="0" applyNumberFormat="0" applyBorder="0" applyAlignment="0" applyProtection="0"/>
    <xf numFmtId="0" fontId="48" fillId="9" borderId="0" applyNumberFormat="0" applyBorder="0" applyAlignment="0" applyProtection="0"/>
    <xf numFmtId="0" fontId="48" fillId="11" borderId="0" applyNumberFormat="0" applyBorder="0" applyAlignment="0" applyProtection="0"/>
    <xf numFmtId="0" fontId="48" fillId="5" borderId="0" applyNumberFormat="0" applyBorder="0" applyAlignment="0" applyProtection="0"/>
    <xf numFmtId="0" fontId="48" fillId="8" borderId="0" applyNumberFormat="0" applyBorder="0" applyAlignment="0" applyProtection="0"/>
    <xf numFmtId="0" fontId="48" fillId="12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14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9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1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68" fillId="17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49" fillId="9" borderId="0" applyNumberFormat="0" applyBorder="0" applyAlignment="0" applyProtection="0"/>
    <xf numFmtId="0" fontId="49" fillId="9" borderId="0" applyNumberFormat="0" applyBorder="0" applyAlignment="0" applyProtection="0"/>
    <xf numFmtId="0" fontId="49" fillId="1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49" fillId="14" borderId="0" applyNumberFormat="0" applyBorder="0" applyAlignment="0" applyProtection="0"/>
    <xf numFmtId="0" fontId="49" fillId="9" borderId="0" applyNumberFormat="0" applyBorder="0" applyAlignment="0" applyProtection="0"/>
    <xf numFmtId="0" fontId="49" fillId="1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7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21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6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68" fillId="18" borderId="0" applyNumberFormat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0" fontId="72" fillId="3" borderId="0" applyNumberFormat="0" applyBorder="0" applyAlignment="0" applyProtection="0"/>
    <xf numFmtId="2" fontId="91" fillId="0" borderId="0">
      <protection locked="0"/>
    </xf>
    <xf numFmtId="2" fontId="92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3" fillId="22" borderId="2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0" fontId="75" fillId="23" borderId="4" applyNumberFormat="0" applyAlignment="0" applyProtection="0"/>
    <xf numFmtId="207" fontId="67" fillId="0" borderId="0"/>
    <xf numFmtId="0" fontId="140" fillId="24" borderId="5">
      <alignment horizontal="right" vertical="center"/>
    </xf>
    <xf numFmtId="0" fontId="77" fillId="24" borderId="5">
      <alignment horizontal="right" vertical="center"/>
    </xf>
    <xf numFmtId="0" fontId="67" fillId="24" borderId="6"/>
    <xf numFmtId="0" fontId="76" fillId="32" borderId="5">
      <alignment horizontal="center" vertical="center"/>
    </xf>
    <xf numFmtId="0" fontId="140" fillId="24" borderId="5">
      <alignment horizontal="right" vertical="center"/>
    </xf>
    <xf numFmtId="0" fontId="78" fillId="24" borderId="5">
      <alignment horizontal="left" vertical="center"/>
    </xf>
    <xf numFmtId="0" fontId="78" fillId="24" borderId="7">
      <alignment vertical="center"/>
    </xf>
    <xf numFmtId="0" fontId="79" fillId="24" borderId="8">
      <alignment vertical="center"/>
    </xf>
    <xf numFmtId="0" fontId="78" fillId="24" borderId="5"/>
    <xf numFmtId="0" fontId="77" fillId="24" borderId="5">
      <alignment horizontal="right" vertical="center"/>
    </xf>
    <xf numFmtId="0" fontId="80" fillId="26" borderId="5">
      <alignment horizontal="left" vertical="center"/>
    </xf>
    <xf numFmtId="0" fontId="80" fillId="26" borderId="5">
      <alignment horizontal="left" vertical="center"/>
    </xf>
    <xf numFmtId="0" fontId="141" fillId="24" borderId="5">
      <alignment horizontal="left" vertical="center"/>
    </xf>
    <xf numFmtId="0" fontId="81" fillId="24" borderId="6"/>
    <xf numFmtId="0" fontId="76" fillId="25" borderId="5">
      <alignment horizontal="left" vertical="center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49" fontId="142" fillId="0" borderId="5">
      <alignment horizontal="center" vertical="center"/>
      <protection locked="0"/>
    </xf>
    <xf numFmtId="173" fontId="42" fillId="0" borderId="0" applyFont="0" applyFill="0" applyBorder="0" applyAlignment="0" applyProtection="0"/>
    <xf numFmtId="170" fontId="23" fillId="0" borderId="0" applyFont="0" applyFill="0" applyBorder="0" applyAlignment="0" applyProtection="0"/>
    <xf numFmtId="173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3" fontId="67" fillId="0" borderId="0" applyFont="0" applyFill="0" applyBorder="0" applyAlignment="0" applyProtection="0"/>
    <xf numFmtId="193" fontId="67" fillId="0" borderId="0" applyFont="0" applyFill="0" applyBorder="0" applyAlignment="0" applyProtection="0"/>
    <xf numFmtId="2" fontId="91" fillId="0" borderId="0">
      <protection locked="0"/>
    </xf>
    <xf numFmtId="0" fontId="67" fillId="0" borderId="0" applyFont="0" applyFill="0" applyBorder="0" applyAlignment="0" applyProtection="0"/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49" fontId="37" fillId="0" borderId="5">
      <alignment horizontal="left" vertical="center"/>
      <protection locked="0"/>
    </xf>
    <xf numFmtId="171" fontId="143" fillId="0" borderId="0"/>
    <xf numFmtId="208" fontId="67" fillId="0" borderId="0" applyFont="0" applyFill="0" applyBorder="0" applyAlignment="0" applyProtection="0"/>
    <xf numFmtId="177" fontId="95" fillId="0" borderId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174" fontId="67" fillId="0" borderId="0" applyFont="0" applyFill="0" applyBorder="0" applyAlignment="0" applyProtection="0"/>
    <xf numFmtId="174" fontId="67" fillId="0" borderId="0" applyFont="0" applyFill="0" applyBorder="0" applyAlignment="0" applyProtection="0"/>
    <xf numFmtId="174" fontId="67" fillId="0" borderId="0" applyFont="0" applyFill="0" applyBorder="0" applyAlignment="0" applyProtection="0"/>
    <xf numFmtId="0" fontId="93" fillId="0" borderId="0"/>
    <xf numFmtId="174" fontId="67" fillId="0" borderId="0" applyFont="0" applyFill="0" applyBorder="0" applyAlignment="0" applyProtection="0"/>
    <xf numFmtId="0" fontId="94" fillId="0" borderId="0"/>
    <xf numFmtId="174" fontId="67" fillId="0" borderId="0" applyFont="0" applyFill="0" applyBorder="0" applyAlignment="0" applyProtection="0"/>
    <xf numFmtId="0" fontId="94" fillId="0" borderId="0"/>
    <xf numFmtId="174" fontId="67" fillId="0" borderId="0" applyFont="0" applyFill="0" applyBorder="0" applyAlignment="0" applyProtection="0"/>
    <xf numFmtId="0" fontId="94" fillId="0" borderId="0"/>
    <xf numFmtId="174" fontId="67" fillId="0" borderId="0" applyFont="0" applyFill="0" applyBorder="0" applyAlignment="0" applyProtection="0"/>
    <xf numFmtId="0" fontId="90" fillId="0" borderId="0"/>
    <xf numFmtId="0" fontId="91" fillId="0" borderId="0">
      <protection locked="0"/>
    </xf>
    <xf numFmtId="209" fontId="91" fillId="0" borderId="0">
      <protection locked="0"/>
    </xf>
    <xf numFmtId="2" fontId="67" fillId="0" borderId="0" applyFont="0" applyFill="0" applyBorder="0" applyAlignment="0" applyProtection="0"/>
    <xf numFmtId="0" fontId="94" fillId="0" borderId="0"/>
    <xf numFmtId="0" fontId="95" fillId="0" borderId="0"/>
    <xf numFmtId="0" fontId="94" fillId="0" borderId="0"/>
    <xf numFmtId="209" fontId="91" fillId="0" borderId="0">
      <protection locked="0"/>
    </xf>
    <xf numFmtId="210" fontId="144" fillId="0" borderId="0" applyAlignment="0">
      <alignment wrapText="1"/>
    </xf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6" fillId="4" borderId="0" applyNumberFormat="0" applyBorder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8" fillId="0" borderId="9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99" fillId="0" borderId="10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11" applyNumberFormat="0" applyFill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211" fontId="145" fillId="0" borderId="0">
      <protection locked="0"/>
    </xf>
    <xf numFmtId="211" fontId="145" fillId="0" borderId="0">
      <protection locked="0"/>
    </xf>
    <xf numFmtId="0" fontId="146" fillId="0" borderId="0" applyNumberFormat="0" applyFill="0" applyBorder="0" applyAlignment="0" applyProtection="0">
      <alignment vertical="top"/>
      <protection locked="0"/>
    </xf>
    <xf numFmtId="0" fontId="147" fillId="0" borderId="0" applyNumberFormat="0" applyFill="0" applyBorder="0" applyAlignment="0" applyProtection="0">
      <alignment vertical="top"/>
      <protection locked="0"/>
    </xf>
    <xf numFmtId="0" fontId="148" fillId="0" borderId="0" applyNumberFormat="0" applyFill="0" applyBorder="0" applyAlignment="0" applyProtection="0">
      <alignment vertical="top"/>
      <protection locked="0"/>
    </xf>
    <xf numFmtId="0" fontId="149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50" fillId="0" borderId="0" applyNumberFormat="0" applyFill="0" applyBorder="0" applyAlignment="0" applyProtection="0">
      <alignment vertical="top"/>
      <protection locked="0"/>
    </xf>
    <xf numFmtId="0" fontId="151" fillId="0" borderId="0" applyNumberFormat="0" applyFill="0" applyBorder="0" applyAlignment="0" applyProtection="0">
      <alignment vertical="top"/>
      <protection locked="0"/>
    </xf>
    <xf numFmtId="174" fontId="66" fillId="0" borderId="0" applyFont="0" applyFill="0" applyBorder="0" applyAlignment="0" applyProtection="0"/>
    <xf numFmtId="174" fontId="83" fillId="0" borderId="0" applyFont="0" applyFill="0" applyBorder="0" applyAlignment="0" applyProtection="0"/>
    <xf numFmtId="3" fontId="66" fillId="0" borderId="0" applyFont="0" applyFill="0" applyBorder="0" applyAlignment="0" applyProtection="0"/>
    <xf numFmtId="3" fontId="83" fillId="0" borderId="0" applyFont="0" applyFill="0" applyBorder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104" fillId="7" borderId="2" applyNumberFormat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15" fontId="67" fillId="0" borderId="0"/>
    <xf numFmtId="0" fontId="94" fillId="0" borderId="12"/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</xf>
    <xf numFmtId="49" fontId="37" fillId="0" borderId="0" applyNumberFormat="0" applyFont="0" applyAlignment="0">
      <alignment vertical="top" wrapText="1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37" fillId="0" borderId="0" applyNumberFormat="0" applyFont="0" applyAlignment="0">
      <alignment vertical="top" wrapText="1"/>
      <protection locked="0"/>
    </xf>
    <xf numFmtId="49" fontId="152" fillId="24" borderId="32">
      <alignment horizontal="left" vertical="center"/>
      <protection locked="0"/>
    </xf>
    <xf numFmtId="49" fontId="152" fillId="24" borderId="32">
      <alignment horizontal="left" vertical="center"/>
    </xf>
    <xf numFmtId="4" fontId="152" fillId="24" borderId="32">
      <alignment horizontal="right" vertical="center"/>
      <protection locked="0"/>
    </xf>
    <xf numFmtId="4" fontId="152" fillId="24" borderId="32">
      <alignment horizontal="right" vertical="center"/>
    </xf>
    <xf numFmtId="4" fontId="153" fillId="24" borderId="32">
      <alignment horizontal="right" vertical="center"/>
      <protection locked="0"/>
    </xf>
    <xf numFmtId="49" fontId="154" fillId="24" borderId="5">
      <alignment horizontal="left" vertical="center"/>
      <protection locked="0"/>
    </xf>
    <xf numFmtId="49" fontId="154" fillId="24" borderId="5">
      <alignment horizontal="left" vertical="center"/>
    </xf>
    <xf numFmtId="49" fontId="155" fillId="24" borderId="5">
      <alignment horizontal="left" vertical="center"/>
      <protection locked="0"/>
    </xf>
    <xf numFmtId="49" fontId="155" fillId="24" borderId="5">
      <alignment horizontal="left" vertical="center"/>
    </xf>
    <xf numFmtId="4" fontId="154" fillId="24" borderId="5">
      <alignment horizontal="right" vertical="center"/>
      <protection locked="0"/>
    </xf>
    <xf numFmtId="4" fontId="154" fillId="24" borderId="5">
      <alignment horizontal="right" vertical="center"/>
    </xf>
    <xf numFmtId="4" fontId="156" fillId="24" borderId="5">
      <alignment horizontal="righ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  <protection locked="0"/>
    </xf>
    <xf numFmtId="49" fontId="142" fillId="24" borderId="5">
      <alignment horizontal="left" vertical="center"/>
    </xf>
    <xf numFmtId="49" fontId="142" fillId="24" borderId="5">
      <alignment horizontal="left" vertical="center"/>
    </xf>
    <xf numFmtId="49" fontId="153" fillId="24" borderId="5">
      <alignment horizontal="left" vertical="center"/>
      <protection locked="0"/>
    </xf>
    <xf numFmtId="49" fontId="153" fillId="24" borderId="5">
      <alignment horizontal="left" vertical="center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  <protection locked="0"/>
    </xf>
    <xf numFmtId="4" fontId="142" fillId="24" borderId="5">
      <alignment horizontal="right" vertical="center"/>
    </xf>
    <xf numFmtId="4" fontId="142" fillId="24" borderId="5">
      <alignment horizontal="right" vertical="center"/>
    </xf>
    <xf numFmtId="4" fontId="153" fillId="24" borderId="5">
      <alignment horizontal="right" vertical="center"/>
      <protection locked="0"/>
    </xf>
    <xf numFmtId="49" fontId="157" fillId="24" borderId="5">
      <alignment horizontal="left" vertical="center"/>
      <protection locked="0"/>
    </xf>
    <xf numFmtId="49" fontId="157" fillId="24" borderId="5">
      <alignment horizontal="left" vertical="center"/>
    </xf>
    <xf numFmtId="49" fontId="158" fillId="24" borderId="5">
      <alignment horizontal="left" vertical="center"/>
      <protection locked="0"/>
    </xf>
    <xf numFmtId="49" fontId="158" fillId="24" borderId="5">
      <alignment horizontal="left" vertical="center"/>
    </xf>
    <xf numFmtId="4" fontId="157" fillId="24" borderId="5">
      <alignment horizontal="right" vertical="center"/>
      <protection locked="0"/>
    </xf>
    <xf numFmtId="4" fontId="157" fillId="24" borderId="5">
      <alignment horizontal="right" vertical="center"/>
    </xf>
    <xf numFmtId="4" fontId="159" fillId="24" borderId="5">
      <alignment horizontal="right" vertical="center"/>
      <protection locked="0"/>
    </xf>
    <xf numFmtId="49" fontId="160" fillId="0" borderId="5">
      <alignment horizontal="left" vertical="center"/>
      <protection locked="0"/>
    </xf>
    <xf numFmtId="49" fontId="160" fillId="0" borderId="5">
      <alignment horizontal="left" vertical="center"/>
    </xf>
    <xf numFmtId="49" fontId="161" fillId="0" borderId="5">
      <alignment horizontal="left" vertical="center"/>
      <protection locked="0"/>
    </xf>
    <xf numFmtId="49" fontId="161" fillId="0" borderId="5">
      <alignment horizontal="left" vertical="center"/>
    </xf>
    <xf numFmtId="4" fontId="160" fillId="0" borderId="5">
      <alignment horizontal="right" vertical="center"/>
      <protection locked="0"/>
    </xf>
    <xf numFmtId="4" fontId="160" fillId="0" borderId="5">
      <alignment horizontal="right" vertical="center"/>
    </xf>
    <xf numFmtId="4" fontId="161" fillId="0" borderId="5">
      <alignment horizontal="right" vertical="center"/>
      <protection locked="0"/>
    </xf>
    <xf numFmtId="49" fontId="162" fillId="0" borderId="5">
      <alignment horizontal="left" vertical="center"/>
      <protection locked="0"/>
    </xf>
    <xf numFmtId="49" fontId="162" fillId="0" borderId="5">
      <alignment horizontal="left" vertical="center"/>
    </xf>
    <xf numFmtId="49" fontId="163" fillId="0" borderId="5">
      <alignment horizontal="left" vertical="center"/>
      <protection locked="0"/>
    </xf>
    <xf numFmtId="49" fontId="163" fillId="0" borderId="5">
      <alignment horizontal="left" vertical="center"/>
    </xf>
    <xf numFmtId="4" fontId="162" fillId="0" borderId="5">
      <alignment horizontal="right" vertical="center"/>
      <protection locked="0"/>
    </xf>
    <xf numFmtId="4" fontId="162" fillId="0" borderId="5">
      <alignment horizontal="right" vertical="center"/>
    </xf>
    <xf numFmtId="49" fontId="160" fillId="0" borderId="5">
      <alignment horizontal="left" vertical="center"/>
      <protection locked="0"/>
    </xf>
    <xf numFmtId="49" fontId="161" fillId="0" borderId="5">
      <alignment horizontal="left" vertical="center"/>
      <protection locked="0"/>
    </xf>
    <xf numFmtId="4" fontId="160" fillId="0" borderId="5">
      <alignment horizontal="right" vertical="center"/>
      <protection locked="0"/>
    </xf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0" fontId="106" fillId="0" borderId="13" applyNumberFormat="0" applyFill="0" applyAlignment="0" applyProtection="0"/>
    <xf numFmtId="1" fontId="83" fillId="0" borderId="0" applyNumberFormat="0" applyAlignment="0">
      <alignment horizontal="center"/>
    </xf>
    <xf numFmtId="212" fontId="164" fillId="0" borderId="0" applyNumberFormat="0">
      <alignment horizontal="centerContinuous"/>
    </xf>
    <xf numFmtId="185" fontId="83" fillId="0" borderId="0" applyFont="0" applyFill="0" applyBorder="0" applyAlignment="0" applyProtection="0"/>
    <xf numFmtId="173" fontId="83" fillId="0" borderId="0" applyFont="0" applyFill="0" applyBorder="0" applyAlignment="0" applyProtection="0"/>
    <xf numFmtId="213" fontId="90" fillId="0" borderId="0" applyFont="0" applyFill="0" applyBorder="0" applyAlignment="0" applyProtection="0"/>
    <xf numFmtId="214" fontId="90" fillId="0" borderId="0" applyFont="0" applyFill="0" applyBorder="0" applyAlignment="0" applyProtection="0"/>
    <xf numFmtId="215" fontId="91" fillId="0" borderId="0">
      <protection locked="0"/>
    </xf>
    <xf numFmtId="194" fontId="83" fillId="0" borderId="0" applyFont="0" applyFill="0" applyBorder="0" applyAlignment="0" applyProtection="0"/>
    <xf numFmtId="195" fontId="83" fillId="0" borderId="0" applyFont="0" applyFill="0" applyBorder="0" applyAlignment="0" applyProtection="0"/>
    <xf numFmtId="216" fontId="91" fillId="0" borderId="0">
      <protection locked="0"/>
    </xf>
    <xf numFmtId="217" fontId="91" fillId="0" borderId="0">
      <protection locked="0"/>
    </xf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10" fillId="13" borderId="0" applyNumberFormat="0" applyBorder="0" applyAlignment="0" applyProtection="0"/>
    <xf numFmtId="0" fontId="165" fillId="0" borderId="0"/>
    <xf numFmtId="0" fontId="31" fillId="0" borderId="0"/>
    <xf numFmtId="0" fontId="166" fillId="0" borderId="0"/>
    <xf numFmtId="0" fontId="31" fillId="0" borderId="0"/>
    <xf numFmtId="0" fontId="95" fillId="0" borderId="0"/>
    <xf numFmtId="0" fontId="95" fillId="0" borderId="0"/>
    <xf numFmtId="0" fontId="42" fillId="0" borderId="0"/>
    <xf numFmtId="0" fontId="42" fillId="0" borderId="0"/>
    <xf numFmtId="0" fontId="83" fillId="0" borderId="0"/>
    <xf numFmtId="0" fontId="123" fillId="0" borderId="0"/>
    <xf numFmtId="0" fontId="67" fillId="0" borderId="0"/>
    <xf numFmtId="0" fontId="42" fillId="0" borderId="0"/>
    <xf numFmtId="0" fontId="15" fillId="0" borderId="0"/>
    <xf numFmtId="0" fontId="83" fillId="0" borderId="0"/>
    <xf numFmtId="0" fontId="83" fillId="0" borderId="0"/>
    <xf numFmtId="0" fontId="67" fillId="0" borderId="0"/>
    <xf numFmtId="0" fontId="167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/>
    <xf numFmtId="0" fontId="83" fillId="0" borderId="0" applyBorder="0"/>
    <xf numFmtId="0" fontId="67" fillId="0" borderId="0"/>
    <xf numFmtId="0" fontId="67" fillId="0" borderId="0"/>
    <xf numFmtId="0" fontId="83" fillId="0" borderId="0"/>
    <xf numFmtId="0" fontId="83" fillId="0" borderId="0"/>
    <xf numFmtId="0" fontId="23" fillId="0" borderId="0"/>
    <xf numFmtId="0" fontId="83" fillId="0" borderId="0"/>
    <xf numFmtId="0" fontId="168" fillId="0" borderId="0"/>
    <xf numFmtId="0" fontId="67" fillId="0" borderId="0"/>
    <xf numFmtId="0" fontId="83" fillId="0" borderId="0" applyBorder="0"/>
    <xf numFmtId="0" fontId="23" fillId="0" borderId="0"/>
    <xf numFmtId="0" fontId="42" fillId="0" borderId="0"/>
    <xf numFmtId="0" fontId="42" fillId="0" borderId="0"/>
    <xf numFmtId="218" fontId="169" fillId="0" borderId="0"/>
    <xf numFmtId="0" fontId="83" fillId="0" borderId="0"/>
    <xf numFmtId="0" fontId="48" fillId="0" borderId="0"/>
    <xf numFmtId="0" fontId="170" fillId="0" borderId="0"/>
    <xf numFmtId="0" fontId="170" fillId="0" borderId="0"/>
    <xf numFmtId="0" fontId="170" fillId="0" borderId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0" fontId="31" fillId="10" borderId="14" applyNumberFormat="0" applyFont="0" applyAlignment="0" applyProtection="0"/>
    <xf numFmtId="4" fontId="136" fillId="32" borderId="5">
      <alignment horizontal="right" vertical="center"/>
      <protection locked="0"/>
    </xf>
    <xf numFmtId="4" fontId="136" fillId="30" borderId="5">
      <alignment horizontal="right" vertical="center"/>
      <protection locked="0"/>
    </xf>
    <xf numFmtId="4" fontId="136" fillId="25" borderId="5">
      <alignment horizontal="right" vertical="center"/>
      <protection locked="0"/>
    </xf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0" fontId="114" fillId="22" borderId="15" applyNumberFormat="0" applyAlignment="0" applyProtection="0"/>
    <xf numFmtId="9" fontId="83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42" fillId="0" borderId="0" applyFont="0" applyFill="0" applyBorder="0" applyAlignment="0" applyProtection="0"/>
    <xf numFmtId="199" fontId="83" fillId="0" borderId="0" applyFont="0" applyFill="0" applyBorder="0" applyAlignment="0" applyProtection="0"/>
    <xf numFmtId="219" fontId="91" fillId="0" borderId="0">
      <protection locked="0"/>
    </xf>
    <xf numFmtId="220" fontId="91" fillId="0" borderId="0">
      <protection locked="0"/>
    </xf>
    <xf numFmtId="221" fontId="67" fillId="0" borderId="0" applyFont="0" applyFill="0" applyBorder="0" applyAlignment="0" applyProtection="0"/>
    <xf numFmtId="219" fontId="91" fillId="0" borderId="0">
      <protection locked="0"/>
    </xf>
    <xf numFmtId="202" fontId="83" fillId="0" borderId="0" applyFill="0" applyBorder="0" applyAlignment="0">
      <alignment horizontal="centerContinuous"/>
    </xf>
    <xf numFmtId="220" fontId="91" fillId="0" borderId="0">
      <protection locked="0"/>
    </xf>
    <xf numFmtId="222" fontId="91" fillId="0" borderId="0">
      <protection locked="0"/>
    </xf>
    <xf numFmtId="49" fontId="142" fillId="0" borderId="5">
      <alignment horizontal="left" vertical="center" wrapText="1"/>
      <protection locked="0"/>
    </xf>
    <xf numFmtId="49" fontId="142" fillId="0" borderId="5">
      <alignment horizontal="left" vertical="center" wrapText="1"/>
      <protection locked="0"/>
    </xf>
    <xf numFmtId="4" fontId="171" fillId="33" borderId="33" applyNumberFormat="0" applyProtection="0">
      <alignment vertical="center"/>
    </xf>
    <xf numFmtId="4" fontId="172" fillId="33" borderId="33" applyNumberFormat="0" applyProtection="0">
      <alignment vertical="center"/>
    </xf>
    <xf numFmtId="4" fontId="173" fillId="0" borderId="0" applyNumberFormat="0" applyProtection="0">
      <alignment horizontal="left" vertical="center" indent="1"/>
    </xf>
    <xf numFmtId="4" fontId="174" fillId="34" borderId="33" applyNumberFormat="0" applyProtection="0">
      <alignment horizontal="left" vertical="center" indent="1"/>
    </xf>
    <xf numFmtId="4" fontId="175" fillId="35" borderId="33" applyNumberFormat="0" applyProtection="0">
      <alignment vertical="center"/>
    </xf>
    <xf numFmtId="4" fontId="176" fillId="32" borderId="33" applyNumberFormat="0" applyProtection="0">
      <alignment vertical="center"/>
    </xf>
    <xf numFmtId="4" fontId="175" fillId="36" borderId="33" applyNumberFormat="0" applyProtection="0">
      <alignment vertical="center"/>
    </xf>
    <xf numFmtId="4" fontId="177" fillId="35" borderId="33" applyNumberFormat="0" applyProtection="0">
      <alignment vertical="center"/>
    </xf>
    <xf numFmtId="4" fontId="178" fillId="37" borderId="33" applyNumberFormat="0" applyProtection="0">
      <alignment horizontal="left" vertical="center" indent="1"/>
    </xf>
    <xf numFmtId="4" fontId="178" fillId="30" borderId="33" applyNumberFormat="0" applyProtection="0">
      <alignment horizontal="left" vertical="center" indent="1"/>
    </xf>
    <xf numFmtId="4" fontId="179" fillId="34" borderId="33" applyNumberFormat="0" applyProtection="0">
      <alignment horizontal="left" vertical="center" indent="1"/>
    </xf>
    <xf numFmtId="4" fontId="180" fillId="31" borderId="33" applyNumberFormat="0" applyProtection="0">
      <alignment vertical="center"/>
    </xf>
    <xf numFmtId="4" fontId="181" fillId="24" borderId="33" applyNumberFormat="0" applyProtection="0">
      <alignment horizontal="left" vertical="center" indent="1"/>
    </xf>
    <xf numFmtId="4" fontId="182" fillId="30" borderId="33" applyNumberFormat="0" applyProtection="0">
      <alignment horizontal="left" vertical="center" indent="1"/>
    </xf>
    <xf numFmtId="4" fontId="183" fillId="34" borderId="33" applyNumberFormat="0" applyProtection="0">
      <alignment horizontal="left" vertical="center" indent="1"/>
    </xf>
    <xf numFmtId="4" fontId="184" fillId="24" borderId="33" applyNumberFormat="0" applyProtection="0">
      <alignment vertical="center"/>
    </xf>
    <xf numFmtId="4" fontId="185" fillId="24" borderId="33" applyNumberFormat="0" applyProtection="0">
      <alignment vertical="center"/>
    </xf>
    <xf numFmtId="4" fontId="178" fillId="30" borderId="33" applyNumberFormat="0" applyProtection="0">
      <alignment horizontal="left" vertical="center" indent="1"/>
    </xf>
    <xf numFmtId="4" fontId="186" fillId="24" borderId="33" applyNumberFormat="0" applyProtection="0">
      <alignment vertical="center"/>
    </xf>
    <xf numFmtId="4" fontId="187" fillId="24" borderId="33" applyNumberFormat="0" applyProtection="0">
      <alignment vertical="center"/>
    </xf>
    <xf numFmtId="4" fontId="97" fillId="0" borderId="0" applyNumberFormat="0" applyProtection="0">
      <alignment horizontal="left" vertical="center" indent="1"/>
    </xf>
    <xf numFmtId="4" fontId="188" fillId="24" borderId="33" applyNumberFormat="0" applyProtection="0">
      <alignment vertical="center"/>
    </xf>
    <xf numFmtId="4" fontId="189" fillId="24" borderId="33" applyNumberFormat="0" applyProtection="0">
      <alignment vertical="center"/>
    </xf>
    <xf numFmtId="4" fontId="178" fillId="38" borderId="33" applyNumberFormat="0" applyProtection="0">
      <alignment horizontal="left" vertical="center" indent="1"/>
    </xf>
    <xf numFmtId="4" fontId="190" fillId="31" borderId="33" applyNumberFormat="0" applyProtection="0">
      <alignment horizontal="left" indent="1"/>
    </xf>
    <xf numFmtId="4" fontId="191" fillId="24" borderId="33" applyNumberFormat="0" applyProtection="0">
      <alignment vertical="center"/>
    </xf>
    <xf numFmtId="38" fontId="90" fillId="0" borderId="29"/>
    <xf numFmtId="223" fontId="67" fillId="0" borderId="0">
      <protection locked="0"/>
    </xf>
    <xf numFmtId="38" fontId="90" fillId="0" borderId="0" applyFont="0" applyFill="0" applyBorder="0" applyAlignment="0" applyProtection="0"/>
    <xf numFmtId="40" fontId="90" fillId="0" borderId="0" applyFont="0" applyFill="0" applyBorder="0" applyAlignment="0" applyProtection="0"/>
    <xf numFmtId="0" fontId="192" fillId="0" borderId="0" applyNumberFormat="0" applyFill="0" applyBorder="0" applyAlignment="0" applyProtection="0"/>
    <xf numFmtId="0" fontId="67" fillId="0" borderId="0" applyNumberFormat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2" fontId="145" fillId="0" borderId="0">
      <protection locked="0"/>
    </xf>
    <xf numFmtId="2" fontId="145" fillId="0" borderId="0">
      <protection locked="0"/>
    </xf>
    <xf numFmtId="220" fontId="91" fillId="0" borderId="0">
      <protection locked="0"/>
    </xf>
    <xf numFmtId="222" fontId="91" fillId="0" borderId="0">
      <protection locked="0"/>
    </xf>
    <xf numFmtId="0" fontId="90" fillId="0" borderId="0"/>
    <xf numFmtId="4" fontId="67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193" fillId="0" borderId="0" applyNumberFormat="0" applyFont="0" applyFill="0" applyBorder="0" applyAlignment="0" applyProtection="0">
      <alignment vertical="top"/>
    </xf>
    <xf numFmtId="0" fontId="194" fillId="0" borderId="0" applyNumberFormat="0" applyFont="0" applyFill="0" applyBorder="0" applyAlignment="0" applyProtection="0">
      <alignment vertical="top"/>
    </xf>
    <xf numFmtId="0" fontId="194" fillId="0" borderId="0" applyNumberFormat="0" applyFont="0" applyFill="0" applyBorder="0" applyAlignment="0" applyProtection="0">
      <alignment vertical="top"/>
    </xf>
    <xf numFmtId="0" fontId="193" fillId="0" borderId="0" applyNumberFormat="0" applyFont="0" applyFill="0" applyBorder="0" applyAlignment="0" applyProtection="0"/>
    <xf numFmtId="0" fontId="193" fillId="0" borderId="0" applyNumberFormat="0" applyFont="0" applyFill="0" applyBorder="0" applyAlignment="0" applyProtection="0">
      <alignment horizontal="left" vertical="top"/>
    </xf>
    <xf numFmtId="0" fontId="193" fillId="0" borderId="0" applyNumberFormat="0" applyFont="0" applyFill="0" applyBorder="0" applyAlignment="0" applyProtection="0">
      <alignment horizontal="left" vertical="top"/>
    </xf>
    <xf numFmtId="0" fontId="193" fillId="0" borderId="0" applyNumberFormat="0" applyFont="0" applyFill="0" applyBorder="0" applyAlignment="0" applyProtection="0">
      <alignment horizontal="left" vertical="top"/>
    </xf>
    <xf numFmtId="0" fontId="83" fillId="0" borderId="0"/>
    <xf numFmtId="0" fontId="195" fillId="0" borderId="0">
      <alignment horizontal="left" wrapText="1"/>
    </xf>
    <xf numFmtId="0" fontId="196" fillId="0" borderId="18" applyNumberFormat="0" applyFont="0" applyFill="0" applyBorder="0" applyAlignment="0" applyProtection="0">
      <alignment horizontal="center" wrapText="1"/>
    </xf>
    <xf numFmtId="224" fontId="66" fillId="0" borderId="0" applyNumberFormat="0" applyFont="0" applyFill="0" applyBorder="0" applyAlignment="0" applyProtection="0">
      <alignment horizontal="right"/>
    </xf>
    <xf numFmtId="0" fontId="196" fillId="0" borderId="0" applyNumberFormat="0" applyFont="0" applyFill="0" applyBorder="0" applyAlignment="0" applyProtection="0">
      <alignment horizontal="left" indent="1"/>
    </xf>
    <xf numFmtId="225" fontId="196" fillId="0" borderId="0" applyNumberFormat="0" applyFont="0" applyFill="0" applyBorder="0" applyAlignment="0" applyProtection="0"/>
    <xf numFmtId="0" fontId="83" fillId="0" borderId="18" applyNumberFormat="0" applyFont="0" applyFill="0" applyAlignment="0" applyProtection="0">
      <alignment horizontal="center"/>
    </xf>
    <xf numFmtId="0" fontId="83" fillId="0" borderId="0" applyNumberFormat="0" applyFont="0" applyFill="0" applyBorder="0" applyAlignment="0" applyProtection="0">
      <alignment horizontal="left" wrapText="1" indent="1"/>
    </xf>
    <xf numFmtId="0" fontId="196" fillId="0" borderId="0" applyNumberFormat="0" applyFont="0" applyFill="0" applyBorder="0" applyAlignment="0" applyProtection="0">
      <alignment horizontal="left" indent="1"/>
    </xf>
    <xf numFmtId="0" fontId="83" fillId="0" borderId="0" applyNumberFormat="0" applyFont="0" applyFill="0" applyBorder="0" applyAlignment="0" applyProtection="0">
      <alignment horizontal="left" wrapText="1" indent="2"/>
    </xf>
    <xf numFmtId="226" fontId="83" fillId="0" borderId="0">
      <alignment horizontal="right"/>
    </xf>
    <xf numFmtId="0" fontId="49" fillId="19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21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49" fillId="18" borderId="0" applyNumberFormat="0" applyBorder="0" applyAlignment="0" applyProtection="0"/>
    <xf numFmtId="0" fontId="49" fillId="18" borderId="0" applyNumberFormat="0" applyBorder="0" applyAlignment="0" applyProtection="0"/>
    <xf numFmtId="0" fontId="49" fillId="19" borderId="0" applyNumberFormat="0" applyBorder="0" applyAlignment="0" applyProtection="0"/>
    <xf numFmtId="0" fontId="49" fillId="20" borderId="0" applyNumberFormat="0" applyBorder="0" applyAlignment="0" applyProtection="0"/>
    <xf numFmtId="0" fontId="49" fillId="21" borderId="0" applyNumberFormat="0" applyBorder="0" applyAlignment="0" applyProtection="0"/>
    <xf numFmtId="0" fontId="49" fillId="15" borderId="0" applyNumberFormat="0" applyBorder="0" applyAlignment="0" applyProtection="0"/>
    <xf numFmtId="0" fontId="49" fillId="16" borderId="0" applyNumberFormat="0" applyBorder="0" applyAlignment="0" applyProtection="0"/>
    <xf numFmtId="0" fontId="49" fillId="18" borderId="0" applyNumberFormat="0" applyBorder="0" applyAlignment="0" applyProtection="0"/>
    <xf numFmtId="0" fontId="50" fillId="7" borderId="2" applyNumberFormat="0" applyAlignment="0" applyProtection="0"/>
    <xf numFmtId="0" fontId="50" fillId="7" borderId="2" applyNumberFormat="0" applyAlignment="0" applyProtection="0"/>
    <xf numFmtId="218" fontId="50" fillId="7" borderId="2" applyNumberFormat="0" applyAlignment="0" applyProtection="0"/>
    <xf numFmtId="0" fontId="51" fillId="22" borderId="15" applyNumberFormat="0" applyAlignment="0" applyProtection="0"/>
    <xf numFmtId="0" fontId="51" fillId="22" borderId="15" applyNumberFormat="0" applyAlignment="0" applyProtection="0"/>
    <xf numFmtId="0" fontId="52" fillId="22" borderId="2" applyNumberFormat="0" applyAlignment="0" applyProtection="0"/>
    <xf numFmtId="0" fontId="52" fillId="22" borderId="2" applyNumberFormat="0" applyAlignment="0" applyProtection="0"/>
    <xf numFmtId="0" fontId="124" fillId="0" borderId="0" applyProtection="0"/>
    <xf numFmtId="195" fontId="37" fillId="0" borderId="0" applyFont="0" applyFill="0" applyBorder="0" applyAlignment="0" applyProtection="0"/>
    <xf numFmtId="0" fontId="64" fillId="4" borderId="0" applyNumberFormat="0" applyBorder="0" applyAlignment="0" applyProtection="0"/>
    <xf numFmtId="0" fontId="53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10" applyNumberFormat="0" applyFill="0" applyAlignment="0" applyProtection="0"/>
    <xf numFmtId="0" fontId="54" fillId="0" borderId="10" applyNumberFormat="0" applyFill="0" applyAlignment="0" applyProtection="0"/>
    <xf numFmtId="0" fontId="55" fillId="0" borderId="11" applyNumberFormat="0" applyFill="0" applyAlignment="0" applyProtection="0"/>
    <xf numFmtId="0" fontId="55" fillId="0" borderId="11" applyNumberFormat="0" applyFill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25" fillId="0" borderId="0" applyProtection="0"/>
    <xf numFmtId="0" fontId="126" fillId="0" borderId="0" applyProtection="0"/>
    <xf numFmtId="0" fontId="62" fillId="0" borderId="13" applyNumberFormat="0" applyFill="0" applyAlignment="0" applyProtection="0"/>
    <xf numFmtId="0" fontId="56" fillId="0" borderId="17" applyNumberFormat="0" applyFill="0" applyAlignment="0" applyProtection="0"/>
    <xf numFmtId="0" fontId="56" fillId="0" borderId="17" applyNumberFormat="0" applyFill="0" applyAlignment="0" applyProtection="0"/>
    <xf numFmtId="0" fontId="124" fillId="0" borderId="16" applyProtection="0"/>
    <xf numFmtId="0" fontId="57" fillId="23" borderId="4" applyNumberFormat="0" applyAlignment="0" applyProtection="0"/>
    <xf numFmtId="0" fontId="57" fillId="23" borderId="4" applyNumberFormat="0" applyAlignment="0" applyProtection="0"/>
    <xf numFmtId="0" fontId="57" fillId="23" borderId="4" applyNumberFormat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13" borderId="0" applyNumberFormat="0" applyBorder="0" applyAlignment="0" applyProtection="0"/>
    <xf numFmtId="0" fontId="59" fillId="13" borderId="0" applyNumberFormat="0" applyBorder="0" applyAlignment="0" applyProtection="0"/>
    <xf numFmtId="0" fontId="52" fillId="22" borderId="2" applyNumberFormat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7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23" fillId="0" borderId="0"/>
    <xf numFmtId="0" fontId="23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7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23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65" fillId="0" borderId="0"/>
    <xf numFmtId="0" fontId="37" fillId="0" borderId="0"/>
    <xf numFmtId="0" fontId="65" fillId="0" borderId="0"/>
    <xf numFmtId="0" fontId="65" fillId="0" borderId="0"/>
    <xf numFmtId="0" fontId="23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0" fontId="37" fillId="0" borderId="0" applyNumberFormat="0" applyFont="0" applyFill="0" applyBorder="0" applyAlignment="0" applyProtection="0"/>
    <xf numFmtId="218" fontId="168" fillId="0" borderId="0"/>
    <xf numFmtId="218" fontId="168" fillId="0" borderId="0"/>
    <xf numFmtId="218" fontId="168" fillId="0" borderId="0"/>
    <xf numFmtId="0" fontId="13" fillId="0" borderId="0"/>
    <xf numFmtId="0" fontId="13" fillId="0" borderId="0"/>
    <xf numFmtId="0" fontId="37" fillId="0" borderId="0"/>
    <xf numFmtId="0" fontId="37" fillId="0" borderId="0" applyNumberFormat="0" applyFont="0" applyFill="0" applyBorder="0" applyAlignment="0" applyProtection="0">
      <alignment vertical="top"/>
    </xf>
    <xf numFmtId="0" fontId="23" fillId="0" borderId="0"/>
    <xf numFmtId="0" fontId="37" fillId="0" borderId="0" applyNumberFormat="0" applyFont="0" applyFill="0" applyBorder="0" applyAlignment="0" applyProtection="0">
      <alignment vertical="top"/>
    </xf>
    <xf numFmtId="0" fontId="13" fillId="0" borderId="0"/>
    <xf numFmtId="0" fontId="23" fillId="0" borderId="0"/>
    <xf numFmtId="0" fontId="48" fillId="0" borderId="0"/>
    <xf numFmtId="0" fontId="37" fillId="0" borderId="0"/>
    <xf numFmtId="0" fontId="56" fillId="0" borderId="17" applyNumberFormat="0" applyFill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0" fillId="3" borderId="0" applyNumberFormat="0" applyBorder="0" applyAlignment="0" applyProtection="0"/>
    <xf numFmtId="0" fontId="61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7" fillId="10" borderId="14" applyNumberFormat="0" applyFont="0" applyAlignment="0" applyProtection="0"/>
    <xf numFmtId="0" fontId="23" fillId="10" borderId="14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51" fillId="22" borderId="15" applyNumberFormat="0" applyAlignment="0" applyProtection="0"/>
    <xf numFmtId="0" fontId="62" fillId="0" borderId="13" applyNumberFormat="0" applyFill="0" applyAlignment="0" applyProtection="0"/>
    <xf numFmtId="0" fontId="62" fillId="0" borderId="13" applyNumberFormat="0" applyFill="0" applyAlignment="0" applyProtection="0"/>
    <xf numFmtId="0" fontId="59" fillId="13" borderId="0" applyNumberFormat="0" applyBorder="0" applyAlignment="0" applyProtection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86" fillId="0" borderId="0"/>
    <xf numFmtId="0" fontId="124" fillId="0" borderId="0"/>
    <xf numFmtId="0" fontId="6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185" fontId="197" fillId="0" borderId="0" applyFont="0" applyFill="0" applyBorder="0" applyAlignment="0" applyProtection="0"/>
    <xf numFmtId="173" fontId="197" fillId="0" borderId="0" applyFont="0" applyFill="0" applyBorder="0" applyAlignment="0" applyProtection="0"/>
    <xf numFmtId="227" fontId="24" fillId="0" borderId="0" applyNumberFormat="0" applyFill="0" applyBorder="0" applyAlignment="0" applyProtection="0"/>
    <xf numFmtId="227" fontId="24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6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73" fontId="83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164" fontId="48" fillId="0" borderId="0" applyFont="0" applyFill="0" applyBorder="0" applyAlignment="0" applyProtection="0"/>
    <xf numFmtId="206" fontId="23" fillId="0" borderId="0" applyFont="0" applyFill="0" applyBorder="0" applyAlignment="0" applyProtection="0"/>
    <xf numFmtId="168" fontId="23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70" fontId="48" fillId="0" borderId="0" applyFont="0" applyFill="0" applyBorder="0" applyAlignment="0" applyProtection="0"/>
    <xf numFmtId="165" fontId="23" fillId="0" borderId="0" applyFont="0" applyFill="0" applyBorder="0" applyAlignment="0" applyProtection="0"/>
    <xf numFmtId="170" fontId="23" fillId="0" borderId="0" applyFont="0" applyFill="0" applyBorder="0" applyAlignment="0" applyProtection="0"/>
    <xf numFmtId="170" fontId="48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64" fillId="4" borderId="0" applyNumberFormat="0" applyBorder="0" applyAlignment="0" applyProtection="0"/>
    <xf numFmtId="0" fontId="64" fillId="4" borderId="0" applyNumberFormat="0" applyBorder="0" applyAlignment="0" applyProtection="0"/>
    <xf numFmtId="228" fontId="198" fillId="24" borderId="30" applyFill="0" applyBorder="0">
      <alignment horizontal="center" vertical="center" wrapText="1"/>
      <protection locked="0"/>
    </xf>
    <xf numFmtId="210" fontId="199" fillId="0" borderId="0">
      <alignment wrapText="1"/>
    </xf>
    <xf numFmtId="210" fontId="144" fillId="0" borderId="0">
      <alignment wrapText="1"/>
    </xf>
    <xf numFmtId="0" fontId="201" fillId="0" borderId="0" applyNumberFormat="0" applyFill="0" applyBorder="0" applyAlignment="0" applyProtection="0"/>
    <xf numFmtId="0" fontId="15" fillId="0" borderId="0"/>
    <xf numFmtId="0" fontId="12" fillId="0" borderId="0"/>
    <xf numFmtId="0" fontId="11" fillId="0" borderId="0"/>
    <xf numFmtId="0" fontId="10" fillId="0" borderId="0"/>
    <xf numFmtId="0" fontId="22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5" fillId="0" borderId="0" applyFont="0" applyFill="0" applyBorder="0" applyAlignment="0" applyProtection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201">
    <xf numFmtId="0" fontId="0" fillId="0" borderId="0" xfId="0"/>
    <xf numFmtId="0" fontId="205" fillId="0" borderId="0" xfId="1824" applyFont="1" applyBorder="1" applyAlignment="1" applyProtection="1">
      <protection locked="0"/>
    </xf>
    <xf numFmtId="0" fontId="203" fillId="0" borderId="0" xfId="0" applyFont="1" applyBorder="1" applyProtection="1">
      <protection locked="0"/>
    </xf>
    <xf numFmtId="0" fontId="203" fillId="0" borderId="0" xfId="0" applyFont="1" applyBorder="1" applyAlignment="1" applyProtection="1">
      <protection locked="0"/>
    </xf>
    <xf numFmtId="0" fontId="15" fillId="0" borderId="0" xfId="0" applyFont="1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171" fontId="27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206" fillId="0" borderId="0" xfId="0" applyFont="1" applyBorder="1" applyProtection="1">
      <protection locked="0"/>
    </xf>
    <xf numFmtId="0" fontId="213" fillId="0" borderId="0" xfId="1824" applyFont="1" applyBorder="1" applyAlignment="1" applyProtection="1">
      <protection hidden="1"/>
    </xf>
    <xf numFmtId="0" fontId="204" fillId="0" borderId="0" xfId="1824" applyFont="1" applyBorder="1" applyAlignment="1" applyProtection="1">
      <protection hidden="1"/>
    </xf>
    <xf numFmtId="0" fontId="26" fillId="41" borderId="38" xfId="0" applyFont="1" applyFill="1" applyBorder="1" applyAlignment="1" applyProtection="1">
      <alignment wrapText="1"/>
      <protection hidden="1"/>
    </xf>
    <xf numFmtId="0" fontId="26" fillId="41" borderId="39" xfId="0" applyFont="1" applyFill="1" applyBorder="1" applyAlignment="1" applyProtection="1">
      <alignment wrapText="1"/>
      <protection hidden="1"/>
    </xf>
    <xf numFmtId="0" fontId="211" fillId="39" borderId="28" xfId="0" applyFont="1" applyFill="1" applyBorder="1" applyAlignment="1" applyProtection="1">
      <alignment vertical="center" wrapText="1"/>
      <protection hidden="1"/>
    </xf>
    <xf numFmtId="171" fontId="211" fillId="39" borderId="40" xfId="0" applyNumberFormat="1" applyFont="1" applyFill="1" applyBorder="1" applyAlignment="1" applyProtection="1">
      <alignment vertical="center" wrapText="1"/>
      <protection hidden="1"/>
    </xf>
    <xf numFmtId="0" fontId="26" fillId="41" borderId="45" xfId="0" applyFont="1" applyFill="1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23" fillId="0" borderId="0" xfId="792" applyFill="1" applyBorder="1" applyProtection="1">
      <protection locked="0"/>
    </xf>
    <xf numFmtId="0" fontId="23" fillId="0" borderId="0" xfId="792" applyProtection="1">
      <protection locked="0"/>
    </xf>
    <xf numFmtId="0" fontId="45" fillId="0" borderId="0" xfId="792" applyFont="1" applyFill="1" applyBorder="1" applyAlignment="1" applyProtection="1">
      <protection locked="0"/>
    </xf>
    <xf numFmtId="0" fontId="28" fillId="0" borderId="0" xfId="0" applyFont="1" applyFill="1" applyBorder="1" applyAlignment="1" applyProtection="1">
      <alignment horizontal="center"/>
      <protection locked="0"/>
    </xf>
    <xf numFmtId="0" fontId="28" fillId="0" borderId="0" xfId="793" applyFont="1" applyFill="1" applyBorder="1" applyAlignment="1" applyProtection="1">
      <alignment horizontal="center"/>
      <protection locked="0"/>
    </xf>
    <xf numFmtId="0" fontId="43" fillId="0" borderId="0" xfId="793" applyFont="1" applyFill="1" applyBorder="1" applyAlignment="1" applyProtection="1">
      <alignment horizontal="center" vertical="center"/>
      <protection locked="0"/>
    </xf>
    <xf numFmtId="0" fontId="26" fillId="0" borderId="0" xfId="792" applyFont="1" applyFill="1" applyBorder="1" applyProtection="1">
      <protection locked="0"/>
    </xf>
    <xf numFmtId="0" fontId="202" fillId="0" borderId="0" xfId="1824" applyFont="1" applyFill="1" applyBorder="1" applyAlignment="1" applyProtection="1">
      <alignment horizontal="left" vertical="center"/>
      <protection locked="0"/>
    </xf>
    <xf numFmtId="0" fontId="27" fillId="0" borderId="0" xfId="792" applyFont="1" applyFill="1" applyBorder="1" applyProtection="1">
      <protection locked="0"/>
    </xf>
    <xf numFmtId="0" fontId="27" fillId="0" borderId="0" xfId="0" applyFont="1" applyFill="1" applyBorder="1" applyProtection="1">
      <protection locked="0"/>
    </xf>
    <xf numFmtId="0" fontId="23" fillId="0" borderId="0" xfId="792" applyFont="1" applyProtection="1">
      <protection locked="0"/>
    </xf>
    <xf numFmtId="171" fontId="27" fillId="0" borderId="0" xfId="0" applyNumberFormat="1" applyFont="1" applyFill="1" applyBorder="1" applyAlignment="1" applyProtection="1">
      <protection locked="0"/>
    </xf>
    <xf numFmtId="171" fontId="26" fillId="0" borderId="0" xfId="0" applyNumberFormat="1" applyFont="1" applyFill="1" applyBorder="1" applyAlignment="1" applyProtection="1">
      <alignment vertical="center"/>
      <protection locked="0"/>
    </xf>
    <xf numFmtId="171" fontId="27" fillId="0" borderId="0" xfId="0" applyNumberFormat="1" applyFont="1" applyFill="1" applyBorder="1" applyAlignment="1" applyProtection="1">
      <alignment vertical="center"/>
      <protection locked="0"/>
    </xf>
    <xf numFmtId="0" fontId="23" fillId="0" borderId="0" xfId="792" applyFont="1" applyFill="1" applyBorder="1" applyProtection="1">
      <protection locked="0"/>
    </xf>
    <xf numFmtId="171" fontId="27" fillId="0" borderId="0" xfId="0" applyNumberFormat="1" applyFont="1" applyFill="1" applyBorder="1" applyAlignment="1" applyProtection="1">
      <alignment horizontal="right"/>
      <protection locked="0"/>
    </xf>
    <xf numFmtId="171" fontId="27" fillId="0" borderId="0" xfId="0" applyNumberFormat="1" applyFont="1" applyFill="1" applyBorder="1" applyAlignment="1" applyProtection="1">
      <alignment horizontal="right" vertical="center"/>
      <protection locked="0"/>
    </xf>
    <xf numFmtId="171" fontId="33" fillId="0" borderId="0" xfId="0" applyNumberFormat="1" applyFont="1" applyFill="1" applyBorder="1" applyAlignment="1" applyProtection="1">
      <protection locked="0"/>
    </xf>
    <xf numFmtId="171" fontId="33" fillId="0" borderId="0" xfId="0" applyNumberFormat="1" applyFont="1" applyFill="1" applyBorder="1" applyAlignment="1" applyProtection="1">
      <alignment vertical="center"/>
      <protection locked="0"/>
    </xf>
    <xf numFmtId="0" fontId="41" fillId="0" borderId="0" xfId="792" applyFont="1" applyProtection="1">
      <protection locked="0"/>
    </xf>
    <xf numFmtId="171" fontId="138" fillId="0" borderId="0" xfId="0" applyNumberFormat="1" applyFont="1" applyFill="1" applyBorder="1" applyAlignment="1" applyProtection="1">
      <alignment horizontal="right"/>
      <protection locked="0"/>
    </xf>
    <xf numFmtId="171" fontId="137" fillId="0" borderId="0" xfId="0" applyNumberFormat="1" applyFont="1" applyFill="1" applyBorder="1" applyAlignment="1" applyProtection="1">
      <alignment vertical="center"/>
      <protection locked="0"/>
    </xf>
    <xf numFmtId="171" fontId="138" fillId="0" borderId="0" xfId="0" applyNumberFormat="1" applyFont="1" applyFill="1" applyBorder="1" applyAlignment="1" applyProtection="1">
      <alignment horizontal="right" vertical="center"/>
      <protection locked="0"/>
    </xf>
    <xf numFmtId="171" fontId="135" fillId="0" borderId="0" xfId="0" applyNumberFormat="1" applyFont="1" applyFill="1" applyBorder="1" applyAlignment="1" applyProtection="1">
      <alignment vertical="center"/>
      <protection locked="0"/>
    </xf>
    <xf numFmtId="171" fontId="33" fillId="0" borderId="0" xfId="0" applyNumberFormat="1" applyFont="1" applyFill="1" applyBorder="1" applyAlignment="1" applyProtection="1">
      <alignment horizontal="right" vertical="center"/>
      <protection locked="0"/>
    </xf>
    <xf numFmtId="0" fontId="41" fillId="0" borderId="0" xfId="792" applyFont="1" applyFill="1" applyBorder="1" applyProtection="1">
      <protection locked="0"/>
    </xf>
    <xf numFmtId="171" fontId="35" fillId="0" borderId="0" xfId="792" applyNumberFormat="1" applyFont="1" applyFill="1" applyBorder="1" applyProtection="1">
      <protection locked="0"/>
    </xf>
    <xf numFmtId="171" fontId="34" fillId="0" borderId="0" xfId="792" applyNumberFormat="1" applyFont="1" applyFill="1" applyBorder="1" applyProtection="1">
      <protection locked="0"/>
    </xf>
    <xf numFmtId="171" fontId="23" fillId="0" borderId="0" xfId="792" applyNumberFormat="1" applyFill="1" applyBorder="1" applyAlignment="1" applyProtection="1">
      <alignment horizontal="center"/>
      <protection locked="0"/>
    </xf>
    <xf numFmtId="0" fontId="25" fillId="0" borderId="0" xfId="792" applyFont="1" applyFill="1" applyBorder="1" applyProtection="1">
      <protection locked="0"/>
    </xf>
    <xf numFmtId="1" fontId="23" fillId="0" borderId="0" xfId="792" applyNumberFormat="1" applyFill="1" applyBorder="1" applyProtection="1">
      <protection locked="0"/>
    </xf>
    <xf numFmtId="0" fontId="23" fillId="0" borderId="0" xfId="792" applyFill="1" applyBorder="1" applyProtection="1">
      <protection hidden="1"/>
    </xf>
    <xf numFmtId="0" fontId="127" fillId="0" borderId="0" xfId="792" applyFont="1" applyFill="1" applyBorder="1" applyAlignment="1" applyProtection="1">
      <protection hidden="1"/>
    </xf>
    <xf numFmtId="0" fontId="45" fillId="0" borderId="0" xfId="792" applyFont="1" applyFill="1" applyBorder="1" applyAlignment="1" applyProtection="1">
      <protection hidden="1"/>
    </xf>
    <xf numFmtId="0" fontId="32" fillId="0" borderId="0" xfId="792" applyFont="1" applyFill="1" applyBorder="1" applyAlignment="1" applyProtection="1">
      <alignment horizontal="center"/>
      <protection hidden="1"/>
    </xf>
    <xf numFmtId="0" fontId="209" fillId="0" borderId="0" xfId="0" applyFont="1" applyFill="1" applyBorder="1" applyAlignment="1" applyProtection="1">
      <alignment horizontal="center" vertical="center" wrapText="1"/>
      <protection hidden="1"/>
    </xf>
    <xf numFmtId="0" fontId="28" fillId="0" borderId="0" xfId="0" applyFont="1" applyFill="1" applyBorder="1" applyAlignment="1" applyProtection="1">
      <alignment horizontal="center"/>
      <protection hidden="1"/>
    </xf>
    <xf numFmtId="0" fontId="28" fillId="0" borderId="0" xfId="793" applyFont="1" applyFill="1" applyBorder="1" applyAlignment="1" applyProtection="1">
      <alignment horizontal="center"/>
      <protection hidden="1"/>
    </xf>
    <xf numFmtId="0" fontId="28" fillId="0" borderId="40" xfId="793" applyFont="1" applyFill="1" applyBorder="1" applyAlignment="1" applyProtection="1">
      <alignment horizontal="center"/>
      <protection hidden="1"/>
    </xf>
    <xf numFmtId="177" fontId="39" fillId="0" borderId="34" xfId="612" applyNumberFormat="1" applyFont="1" applyFill="1" applyBorder="1" applyAlignment="1" applyProtection="1">
      <alignment horizontal="left"/>
      <protection hidden="1"/>
    </xf>
    <xf numFmtId="177" fontId="39" fillId="0" borderId="0" xfId="612" applyNumberFormat="1" applyFont="1" applyFill="1" applyBorder="1" applyAlignment="1" applyProtection="1">
      <alignment horizontal="left"/>
      <protection hidden="1"/>
    </xf>
    <xf numFmtId="0" fontId="26" fillId="0" borderId="0" xfId="792" applyFont="1" applyFill="1" applyBorder="1" applyProtection="1">
      <protection hidden="1"/>
    </xf>
    <xf numFmtId="0" fontId="202" fillId="0" borderId="0" xfId="1824" applyFont="1" applyFill="1" applyBorder="1" applyAlignment="1" applyProtection="1">
      <alignment horizontal="left" vertical="center"/>
      <protection hidden="1"/>
    </xf>
    <xf numFmtId="177" fontId="26" fillId="0" borderId="0" xfId="612" applyNumberFormat="1" applyFont="1" applyFill="1" applyBorder="1" applyAlignment="1" applyProtection="1">
      <alignment horizontal="left" indent="1"/>
      <protection hidden="1"/>
    </xf>
    <xf numFmtId="177" fontId="26" fillId="0" borderId="42" xfId="612" applyNumberFormat="1" applyFont="1" applyFill="1" applyBorder="1" applyAlignment="1" applyProtection="1">
      <alignment horizontal="left" indent="1"/>
      <protection hidden="1"/>
    </xf>
    <xf numFmtId="171" fontId="27" fillId="0" borderId="42" xfId="0" applyNumberFormat="1" applyFont="1" applyFill="1" applyBorder="1" applyAlignment="1" applyProtection="1">
      <protection hidden="1"/>
    </xf>
    <xf numFmtId="177" fontId="39" fillId="0" borderId="0" xfId="612" applyNumberFormat="1" applyFont="1" applyFill="1" applyBorder="1" applyAlignment="1" applyProtection="1">
      <alignment horizontal="left" indent="1"/>
      <protection hidden="1"/>
    </xf>
    <xf numFmtId="177" fontId="39" fillId="0" borderId="42" xfId="612" applyNumberFormat="1" applyFont="1" applyFill="1" applyBorder="1" applyAlignment="1" applyProtection="1">
      <alignment horizontal="left" indent="1"/>
      <protection hidden="1"/>
    </xf>
    <xf numFmtId="171" fontId="27" fillId="0" borderId="0" xfId="0" applyNumberFormat="1" applyFont="1" applyFill="1" applyBorder="1" applyAlignment="1" applyProtection="1">
      <alignment horizontal="right"/>
      <protection hidden="1"/>
    </xf>
    <xf numFmtId="177" fontId="47" fillId="0" borderId="0" xfId="612" applyNumberFormat="1" applyFont="1" applyFill="1" applyBorder="1" applyAlignment="1" applyProtection="1">
      <alignment horizontal="left" indent="2"/>
      <protection hidden="1"/>
    </xf>
    <xf numFmtId="177" fontId="47" fillId="0" borderId="42" xfId="612" applyNumberFormat="1" applyFont="1" applyFill="1" applyBorder="1" applyAlignment="1" applyProtection="1">
      <alignment horizontal="left" indent="2"/>
      <protection hidden="1"/>
    </xf>
    <xf numFmtId="171" fontId="27" fillId="0" borderId="0" xfId="0" applyNumberFormat="1" applyFont="1" applyFill="1" applyBorder="1" applyAlignment="1" applyProtection="1">
      <protection hidden="1"/>
    </xf>
    <xf numFmtId="177" fontId="40" fillId="0" borderId="0" xfId="612" applyNumberFormat="1" applyFont="1" applyFill="1" applyBorder="1" applyAlignment="1" applyProtection="1">
      <alignment horizontal="left" indent="3"/>
      <protection hidden="1"/>
    </xf>
    <xf numFmtId="177" fontId="40" fillId="0" borderId="42" xfId="612" applyNumberFormat="1" applyFont="1" applyFill="1" applyBorder="1" applyAlignment="1" applyProtection="1">
      <alignment horizontal="left" indent="3"/>
      <protection hidden="1"/>
    </xf>
    <xf numFmtId="171" fontId="33" fillId="0" borderId="0" xfId="0" applyNumberFormat="1" applyFont="1" applyFill="1" applyBorder="1" applyAlignment="1" applyProtection="1">
      <protection hidden="1"/>
    </xf>
    <xf numFmtId="0" fontId="203" fillId="0" borderId="0" xfId="0" applyFont="1" applyFill="1" applyBorder="1" applyAlignment="1" applyProtection="1">
      <alignment vertical="center"/>
      <protection hidden="1"/>
    </xf>
    <xf numFmtId="177" fontId="47" fillId="0" borderId="0" xfId="612" applyNumberFormat="1" applyFont="1" applyFill="1" applyBorder="1" applyAlignment="1" applyProtection="1">
      <alignment horizontal="left" indent="4"/>
      <protection hidden="1"/>
    </xf>
    <xf numFmtId="177" fontId="47" fillId="0" borderId="42" xfId="612" applyNumberFormat="1" applyFont="1" applyFill="1" applyBorder="1" applyAlignment="1" applyProtection="1">
      <alignment horizontal="left" indent="4"/>
      <protection hidden="1"/>
    </xf>
    <xf numFmtId="171" fontId="33" fillId="0" borderId="42" xfId="0" applyNumberFormat="1" applyFont="1" applyFill="1" applyBorder="1" applyAlignment="1" applyProtection="1">
      <protection hidden="1"/>
    </xf>
    <xf numFmtId="0" fontId="200" fillId="0" borderId="0" xfId="0" applyFont="1" applyFill="1" applyBorder="1" applyAlignment="1" applyProtection="1">
      <alignment vertical="center" wrapText="1"/>
      <protection hidden="1"/>
    </xf>
    <xf numFmtId="171" fontId="138" fillId="0" borderId="42" xfId="0" applyNumberFormat="1" applyFont="1" applyFill="1" applyBorder="1" applyAlignment="1" applyProtection="1">
      <protection hidden="1"/>
    </xf>
    <xf numFmtId="177" fontId="139" fillId="0" borderId="0" xfId="612" applyNumberFormat="1" applyFont="1" applyFill="1" applyBorder="1" applyAlignment="1" applyProtection="1">
      <alignment horizontal="left" indent="5"/>
      <protection hidden="1"/>
    </xf>
    <xf numFmtId="171" fontId="138" fillId="0" borderId="0" xfId="0" applyNumberFormat="1" applyFont="1" applyFill="1" applyBorder="1" applyAlignment="1" applyProtection="1">
      <protection hidden="1"/>
    </xf>
    <xf numFmtId="171" fontId="137" fillId="0" borderId="0" xfId="0" applyNumberFormat="1" applyFont="1" applyFill="1" applyBorder="1" applyAlignment="1" applyProtection="1">
      <protection hidden="1"/>
    </xf>
    <xf numFmtId="0" fontId="34" fillId="0" borderId="0" xfId="792" applyFont="1" applyFill="1" applyBorder="1" applyProtection="1">
      <protection hidden="1"/>
    </xf>
    <xf numFmtId="171" fontId="35" fillId="0" borderId="0" xfId="792" applyNumberFormat="1" applyFont="1" applyFill="1" applyBorder="1" applyProtection="1">
      <protection hidden="1"/>
    </xf>
    <xf numFmtId="1" fontId="40" fillId="0" borderId="0" xfId="612" applyNumberFormat="1" applyFont="1" applyFill="1" applyBorder="1" applyAlignment="1" applyProtection="1">
      <alignment horizontal="left" indent="1"/>
      <protection hidden="1"/>
    </xf>
    <xf numFmtId="1" fontId="39" fillId="0" borderId="0" xfId="612" applyNumberFormat="1" applyFont="1" applyFill="1" applyBorder="1" applyAlignment="1" applyProtection="1">
      <alignment horizontal="left" indent="1"/>
      <protection hidden="1"/>
    </xf>
    <xf numFmtId="1" fontId="40" fillId="0" borderId="0" xfId="612" applyNumberFormat="1" applyFont="1" applyFill="1" applyBorder="1" applyAlignment="1" applyProtection="1">
      <alignment horizontal="left" indent="2"/>
      <protection hidden="1"/>
    </xf>
    <xf numFmtId="1" fontId="40" fillId="0" borderId="0" xfId="612" applyNumberFormat="1" applyFont="1" applyFill="1" applyBorder="1" applyAlignment="1" applyProtection="1">
      <alignment horizontal="left" indent="4"/>
      <protection hidden="1"/>
    </xf>
    <xf numFmtId="1" fontId="47" fillId="0" borderId="0" xfId="612" applyNumberFormat="1" applyFont="1" applyFill="1" applyBorder="1" applyAlignment="1" applyProtection="1">
      <alignment horizontal="left" indent="2"/>
      <protection hidden="1"/>
    </xf>
    <xf numFmtId="0" fontId="25" fillId="0" borderId="0" xfId="792" applyFont="1" applyFill="1" applyBorder="1" applyProtection="1">
      <protection hidden="1"/>
    </xf>
    <xf numFmtId="177" fontId="40" fillId="0" borderId="0" xfId="612" applyNumberFormat="1" applyFont="1" applyFill="1" applyBorder="1" applyAlignment="1" applyProtection="1">
      <alignment horizontal="left" indent="1"/>
      <protection hidden="1"/>
    </xf>
    <xf numFmtId="0" fontId="46" fillId="0" borderId="0" xfId="792" applyFont="1" applyFill="1" applyBorder="1" applyProtection="1">
      <protection hidden="1"/>
    </xf>
    <xf numFmtId="0" fontId="23" fillId="0" borderId="0" xfId="792" applyFont="1" applyAlignment="1" applyProtection="1">
      <alignment horizontal="center"/>
    </xf>
    <xf numFmtId="0" fontId="23" fillId="0" borderId="0" xfId="792" applyProtection="1"/>
    <xf numFmtId="0" fontId="212" fillId="0" borderId="0" xfId="792" applyFont="1" applyProtection="1"/>
    <xf numFmtId="0" fontId="23" fillId="0" borderId="0" xfId="792" applyFont="1" applyProtection="1"/>
    <xf numFmtId="0" fontId="41" fillId="0" borderId="0" xfId="792" applyFont="1" applyProtection="1"/>
    <xf numFmtId="171" fontId="208" fillId="40" borderId="0" xfId="0" applyNumberFormat="1" applyFont="1" applyFill="1" applyBorder="1" applyProtection="1">
      <protection hidden="1"/>
    </xf>
    <xf numFmtId="0" fontId="206" fillId="0" borderId="0" xfId="0" applyFont="1" applyFill="1" applyBorder="1" applyProtection="1">
      <protection hidden="1"/>
    </xf>
    <xf numFmtId="171" fontId="206" fillId="0" borderId="0" xfId="0" applyNumberFormat="1" applyFont="1" applyFill="1" applyBorder="1" applyProtection="1">
      <protection hidden="1"/>
    </xf>
    <xf numFmtId="171" fontId="206" fillId="0" borderId="0" xfId="0" applyNumberFormat="1" applyFont="1" applyFill="1" applyBorder="1" applyAlignment="1" applyProtection="1">
      <protection hidden="1"/>
    </xf>
    <xf numFmtId="0" fontId="206" fillId="0" borderId="40" xfId="0" applyFont="1" applyFill="1" applyBorder="1" applyProtection="1">
      <protection hidden="1"/>
    </xf>
    <xf numFmtId="171" fontId="206" fillId="0" borderId="40" xfId="0" applyNumberFormat="1" applyFont="1" applyFill="1" applyBorder="1" applyProtection="1">
      <protection hidden="1"/>
    </xf>
    <xf numFmtId="171" fontId="206" fillId="0" borderId="40" xfId="0" applyNumberFormat="1" applyFont="1" applyFill="1" applyBorder="1" applyAlignment="1" applyProtection="1">
      <protection hidden="1"/>
    </xf>
    <xf numFmtId="174" fontId="206" fillId="0" borderId="40" xfId="0" applyNumberFormat="1" applyFont="1" applyFill="1" applyBorder="1" applyProtection="1">
      <protection hidden="1"/>
    </xf>
    <xf numFmtId="171" fontId="206" fillId="0" borderId="0" xfId="0" applyNumberFormat="1" applyFont="1" applyFill="1" applyBorder="1" applyAlignment="1" applyProtection="1">
      <alignment horizontal="right"/>
      <protection hidden="1"/>
    </xf>
    <xf numFmtId="174" fontId="206" fillId="0" borderId="0" xfId="0" applyNumberFormat="1" applyFont="1" applyFill="1" applyBorder="1" applyProtection="1">
      <protection hidden="1"/>
    </xf>
    <xf numFmtId="174" fontId="206" fillId="0" borderId="0" xfId="0" applyNumberFormat="1" applyFont="1" applyFill="1" applyBorder="1" applyAlignment="1" applyProtection="1">
      <alignment horizontal="right"/>
      <protection hidden="1"/>
    </xf>
    <xf numFmtId="171" fontId="206" fillId="0" borderId="0" xfId="0" applyNumberFormat="1" applyFont="1" applyProtection="1">
      <protection hidden="1"/>
    </xf>
    <xf numFmtId="171" fontId="206" fillId="0" borderId="0" xfId="0" applyNumberFormat="1" applyFont="1" applyAlignment="1" applyProtection="1">
      <alignment horizontal="right"/>
      <protection hidden="1"/>
    </xf>
    <xf numFmtId="171" fontId="206" fillId="0" borderId="0" xfId="0" applyNumberFormat="1" applyFont="1" applyBorder="1" applyProtection="1">
      <protection hidden="1"/>
    </xf>
    <xf numFmtId="171" fontId="206" fillId="0" borderId="40" xfId="0" applyNumberFormat="1" applyFont="1" applyFill="1" applyBorder="1" applyAlignment="1" applyProtection="1">
      <alignment horizontal="right"/>
      <protection hidden="1"/>
    </xf>
    <xf numFmtId="174" fontId="206" fillId="0" borderId="40" xfId="0" applyNumberFormat="1" applyFont="1" applyFill="1" applyBorder="1" applyAlignment="1" applyProtection="1">
      <alignment horizontal="right"/>
      <protection hidden="1"/>
    </xf>
    <xf numFmtId="0" fontId="206" fillId="0" borderId="0" xfId="0" applyFont="1" applyBorder="1" applyProtection="1">
      <protection hidden="1"/>
    </xf>
    <xf numFmtId="171" fontId="206" fillId="0" borderId="40" xfId="0" applyNumberFormat="1" applyFont="1" applyBorder="1" applyProtection="1">
      <protection hidden="1"/>
    </xf>
    <xf numFmtId="0" fontId="206" fillId="0" borderId="40" xfId="0" applyFont="1" applyBorder="1" applyProtection="1">
      <protection hidden="1"/>
    </xf>
    <xf numFmtId="0" fontId="203" fillId="0" borderId="0" xfId="0" applyFont="1" applyFill="1" applyAlignment="1" applyProtection="1">
      <alignment horizontal="right" wrapText="1"/>
      <protection hidden="1"/>
    </xf>
    <xf numFmtId="0" fontId="203" fillId="0" borderId="0" xfId="0" applyFont="1" applyFill="1" applyAlignment="1" applyProtection="1">
      <alignment horizontal="right"/>
      <protection hidden="1"/>
    </xf>
    <xf numFmtId="171" fontId="206" fillId="0" borderId="0" xfId="0" applyNumberFormat="1" applyFont="1" applyFill="1" applyProtection="1">
      <protection hidden="1"/>
    </xf>
    <xf numFmtId="171" fontId="206" fillId="0" borderId="0" xfId="0" applyNumberFormat="1" applyFont="1" applyFill="1" applyAlignment="1" applyProtection="1">
      <alignment horizontal="right"/>
      <protection hidden="1"/>
    </xf>
    <xf numFmtId="0" fontId="203" fillId="0" borderId="40" xfId="0" applyFont="1" applyFill="1" applyBorder="1" applyAlignment="1" applyProtection="1">
      <alignment horizontal="right" wrapText="1"/>
      <protection hidden="1"/>
    </xf>
    <xf numFmtId="0" fontId="203" fillId="0" borderId="40" xfId="0" applyFont="1" applyFill="1" applyBorder="1" applyAlignment="1" applyProtection="1">
      <alignment horizontal="right"/>
      <protection hidden="1"/>
    </xf>
    <xf numFmtId="0" fontId="206" fillId="0" borderId="41" xfId="0" applyFont="1" applyBorder="1" applyProtection="1">
      <protection hidden="1"/>
    </xf>
    <xf numFmtId="0" fontId="27" fillId="0" borderId="0" xfId="0" applyFont="1" applyAlignment="1" applyProtection="1">
      <alignment horizontal="right" vertical="center" wrapText="1"/>
      <protection hidden="1"/>
    </xf>
    <xf numFmtId="171" fontId="206" fillId="0" borderId="41" xfId="0" applyNumberFormat="1" applyFont="1" applyBorder="1" applyProtection="1">
      <protection hidden="1"/>
    </xf>
    <xf numFmtId="0" fontId="203" fillId="0" borderId="0" xfId="0" applyFont="1" applyBorder="1" applyProtection="1">
      <protection hidden="1"/>
    </xf>
    <xf numFmtId="0" fontId="203" fillId="0" borderId="0" xfId="0" applyFont="1" applyAlignment="1" applyProtection="1">
      <alignment horizontal="right" wrapText="1"/>
      <protection hidden="1"/>
    </xf>
    <xf numFmtId="0" fontId="15" fillId="0" borderId="0" xfId="0" applyFont="1" applyFill="1" applyBorder="1" applyProtection="1">
      <protection hidden="1"/>
    </xf>
    <xf numFmtId="0" fontId="0" fillId="0" borderId="0" xfId="0" applyFill="1" applyBorder="1" applyProtection="1">
      <protection hidden="1"/>
    </xf>
    <xf numFmtId="0" fontId="0" fillId="0" borderId="0" xfId="0" applyFill="1" applyProtection="1">
      <protection hidden="1"/>
    </xf>
    <xf numFmtId="171" fontId="27" fillId="0" borderId="5" xfId="0" applyNumberFormat="1" applyFont="1" applyFill="1" applyBorder="1" applyAlignment="1" applyProtection="1">
      <alignment horizontal="center" vertical="center" wrapText="1"/>
      <protection locked="0" hidden="1"/>
    </xf>
    <xf numFmtId="171" fontId="211" fillId="39" borderId="47" xfId="0" applyNumberFormat="1" applyFont="1" applyFill="1" applyBorder="1" applyAlignment="1" applyProtection="1">
      <alignment vertical="center" wrapText="1"/>
      <protection hidden="1"/>
    </xf>
    <xf numFmtId="0" fontId="206" fillId="0" borderId="49" xfId="0" applyFont="1" applyFill="1" applyBorder="1" applyProtection="1">
      <protection hidden="1"/>
    </xf>
    <xf numFmtId="174" fontId="206" fillId="0" borderId="50" xfId="0" applyNumberFormat="1" applyFont="1" applyFill="1" applyBorder="1" applyProtection="1">
      <protection hidden="1"/>
    </xf>
    <xf numFmtId="171" fontId="27" fillId="0" borderId="31" xfId="0" applyNumberFormat="1" applyFont="1" applyFill="1" applyBorder="1" applyAlignment="1" applyProtection="1">
      <alignment horizontal="center" vertical="center" wrapText="1"/>
      <protection locked="0"/>
    </xf>
    <xf numFmtId="171" fontId="208" fillId="40" borderId="48" xfId="0" applyNumberFormat="1" applyFont="1" applyFill="1" applyBorder="1" applyAlignment="1" applyProtection="1">
      <alignment vertical="center"/>
      <protection hidden="1"/>
    </xf>
    <xf numFmtId="229" fontId="27" fillId="0" borderId="53" xfId="1835" applyNumberFormat="1" applyFont="1" applyFill="1" applyBorder="1" applyAlignment="1">
      <alignment horizontal="center" vertical="center"/>
    </xf>
    <xf numFmtId="171" fontId="208" fillId="40" borderId="54" xfId="0" applyNumberFormat="1" applyFont="1" applyFill="1" applyBorder="1" applyAlignment="1" applyProtection="1">
      <alignment vertical="center"/>
      <protection hidden="1"/>
    </xf>
    <xf numFmtId="171" fontId="208" fillId="40" borderId="55" xfId="0" applyNumberFormat="1" applyFont="1" applyFill="1" applyBorder="1" applyAlignment="1" applyProtection="1">
      <alignment vertical="center"/>
      <protection hidden="1"/>
    </xf>
    <xf numFmtId="0" fontId="206" fillId="0" borderId="1" xfId="0" applyFont="1" applyFill="1" applyBorder="1" applyProtection="1">
      <protection hidden="1"/>
    </xf>
    <xf numFmtId="174" fontId="206" fillId="0" borderId="45" xfId="0" applyNumberFormat="1" applyFont="1" applyFill="1" applyBorder="1" applyProtection="1">
      <protection hidden="1"/>
    </xf>
    <xf numFmtId="171" fontId="208" fillId="40" borderId="56" xfId="0" applyNumberFormat="1" applyFont="1" applyFill="1" applyBorder="1" applyAlignment="1" applyProtection="1">
      <alignment vertical="center"/>
      <protection hidden="1"/>
    </xf>
    <xf numFmtId="0" fontId="206" fillId="0" borderId="57" xfId="0" applyFont="1" applyFill="1" applyBorder="1" applyProtection="1">
      <protection hidden="1"/>
    </xf>
    <xf numFmtId="174" fontId="206" fillId="0" borderId="41" xfId="0" applyNumberFormat="1" applyFont="1" applyFill="1" applyBorder="1" applyProtection="1">
      <protection hidden="1"/>
    </xf>
    <xf numFmtId="171" fontId="208" fillId="40" borderId="55" xfId="0" applyNumberFormat="1" applyFont="1" applyFill="1" applyBorder="1" applyAlignment="1" applyProtection="1">
      <alignment vertical="center"/>
      <protection locked="0" hidden="1"/>
    </xf>
    <xf numFmtId="0" fontId="206" fillId="0" borderId="1" xfId="0" applyFont="1" applyFill="1" applyBorder="1" applyProtection="1">
      <protection locked="0" hidden="1"/>
    </xf>
    <xf numFmtId="171" fontId="208" fillId="40" borderId="56" xfId="0" applyNumberFormat="1" applyFont="1" applyFill="1" applyBorder="1" applyAlignment="1" applyProtection="1">
      <alignment vertical="center"/>
      <protection locked="0" hidden="1"/>
    </xf>
    <xf numFmtId="0" fontId="206" fillId="0" borderId="57" xfId="0" applyFont="1" applyFill="1" applyBorder="1" applyProtection="1">
      <protection locked="0" hidden="1"/>
    </xf>
    <xf numFmtId="0" fontId="206" fillId="0" borderId="49" xfId="0" applyFont="1" applyFill="1" applyBorder="1" applyProtection="1">
      <protection locked="0" hidden="1"/>
    </xf>
    <xf numFmtId="174" fontId="206" fillId="0" borderId="50" xfId="0" applyNumberFormat="1" applyFont="1" applyFill="1" applyBorder="1" applyProtection="1">
      <protection locked="0" hidden="1"/>
    </xf>
    <xf numFmtId="171" fontId="208" fillId="40" borderId="48" xfId="0" applyNumberFormat="1" applyFont="1" applyFill="1" applyBorder="1" applyAlignment="1" applyProtection="1">
      <alignment vertical="center"/>
      <protection locked="0" hidden="1"/>
    </xf>
    <xf numFmtId="171" fontId="206" fillId="0" borderId="49" xfId="0" applyNumberFormat="1" applyFont="1" applyFill="1" applyBorder="1" applyProtection="1">
      <protection hidden="1"/>
    </xf>
    <xf numFmtId="171" fontId="206" fillId="0" borderId="50" xfId="0" applyNumberFormat="1" applyFont="1" applyFill="1" applyBorder="1" applyProtection="1">
      <protection hidden="1"/>
    </xf>
    <xf numFmtId="0" fontId="206" fillId="0" borderId="59" xfId="0" applyFont="1" applyFill="1" applyBorder="1" applyProtection="1">
      <protection locked="0" hidden="1"/>
    </xf>
    <xf numFmtId="174" fontId="206" fillId="0" borderId="58" xfId="0" applyNumberFormat="1" applyFont="1" applyFill="1" applyBorder="1" applyProtection="1">
      <protection locked="0" hidden="1"/>
    </xf>
    <xf numFmtId="229" fontId="27" fillId="0" borderId="53" xfId="1835" applyNumberFormat="1" applyFont="1" applyFill="1" applyBorder="1" applyAlignment="1" applyProtection="1">
      <alignment horizontal="center" vertical="center"/>
      <protection locked="0"/>
    </xf>
    <xf numFmtId="0" fontId="206" fillId="0" borderId="24" xfId="0" applyFont="1" applyFill="1" applyBorder="1" applyProtection="1">
      <protection hidden="1"/>
    </xf>
    <xf numFmtId="171" fontId="208" fillId="40" borderId="60" xfId="0" applyNumberFormat="1" applyFont="1" applyFill="1" applyBorder="1" applyAlignment="1" applyProtection="1">
      <alignment vertical="center"/>
      <protection hidden="1"/>
    </xf>
    <xf numFmtId="171" fontId="221" fillId="0" borderId="0" xfId="1875" applyNumberFormat="1" applyFont="1" applyBorder="1"/>
    <xf numFmtId="0" fontId="210" fillId="0" borderId="35" xfId="0" applyFont="1" applyFill="1" applyBorder="1" applyAlignment="1" applyProtection="1">
      <alignment horizontal="center" vertical="center" wrapText="1"/>
      <protection hidden="1"/>
    </xf>
    <xf numFmtId="0" fontId="210" fillId="0" borderId="37" xfId="0" applyFont="1" applyFill="1" applyBorder="1" applyAlignment="1" applyProtection="1">
      <alignment horizontal="center" vertical="center" wrapText="1"/>
      <protection hidden="1"/>
    </xf>
    <xf numFmtId="0" fontId="210" fillId="0" borderId="35" xfId="792" applyFont="1" applyBorder="1" applyAlignment="1" applyProtection="1">
      <alignment horizontal="center" vertical="center"/>
      <protection hidden="1"/>
    </xf>
    <xf numFmtId="0" fontId="210" fillId="0" borderId="37" xfId="792" applyFont="1" applyBorder="1" applyAlignment="1" applyProtection="1">
      <alignment horizontal="center" vertical="center"/>
      <protection hidden="1"/>
    </xf>
    <xf numFmtId="0" fontId="214" fillId="40" borderId="35" xfId="1824" applyFont="1" applyFill="1" applyBorder="1" applyAlignment="1" applyProtection="1">
      <alignment horizontal="center" vertical="center" wrapText="1"/>
      <protection hidden="1"/>
    </xf>
    <xf numFmtId="0" fontId="214" fillId="40" borderId="36" xfId="1824" applyFont="1" applyFill="1" applyBorder="1" applyAlignment="1" applyProtection="1">
      <alignment horizontal="center" vertical="center" wrapText="1"/>
      <protection hidden="1"/>
    </xf>
    <xf numFmtId="0" fontId="214" fillId="40" borderId="37" xfId="1824" applyFont="1" applyFill="1" applyBorder="1" applyAlignment="1" applyProtection="1">
      <alignment horizontal="center" vertical="center" wrapText="1"/>
      <protection hidden="1"/>
    </xf>
    <xf numFmtId="0" fontId="215" fillId="40" borderId="35" xfId="0" applyFont="1" applyFill="1" applyBorder="1" applyAlignment="1" applyProtection="1">
      <alignment horizontal="center" vertical="center" wrapText="1"/>
      <protection hidden="1"/>
    </xf>
    <xf numFmtId="0" fontId="215" fillId="40" borderId="36" xfId="0" applyFont="1" applyFill="1" applyBorder="1" applyAlignment="1" applyProtection="1">
      <alignment horizontal="center" vertical="center" wrapText="1"/>
      <protection hidden="1"/>
    </xf>
    <xf numFmtId="0" fontId="215" fillId="40" borderId="37" xfId="0" applyFont="1" applyFill="1" applyBorder="1" applyAlignment="1" applyProtection="1">
      <alignment horizontal="center" vertical="center" wrapText="1"/>
      <protection hidden="1"/>
    </xf>
    <xf numFmtId="0" fontId="210" fillId="40" borderId="35" xfId="0" applyFont="1" applyFill="1" applyBorder="1" applyAlignment="1" applyProtection="1">
      <alignment horizontal="center" vertical="center" wrapText="1"/>
      <protection hidden="1"/>
    </xf>
    <xf numFmtId="0" fontId="210" fillId="40" borderId="36" xfId="0" applyFont="1" applyFill="1" applyBorder="1" applyAlignment="1" applyProtection="1">
      <alignment horizontal="center" vertical="center" wrapText="1"/>
      <protection hidden="1"/>
    </xf>
    <xf numFmtId="0" fontId="210" fillId="40" borderId="37" xfId="0" applyFont="1" applyFill="1" applyBorder="1" applyAlignment="1" applyProtection="1">
      <alignment horizontal="center" vertical="center" wrapText="1"/>
      <protection hidden="1"/>
    </xf>
    <xf numFmtId="0" fontId="28" fillId="0" borderId="0" xfId="792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center"/>
      <protection hidden="1"/>
    </xf>
    <xf numFmtId="0" fontId="219" fillId="40" borderId="35" xfId="1824" applyFont="1" applyFill="1" applyBorder="1" applyAlignment="1" applyProtection="1">
      <alignment horizontal="center" vertical="center"/>
      <protection hidden="1"/>
    </xf>
    <xf numFmtId="0" fontId="219" fillId="40" borderId="36" xfId="1824" applyFont="1" applyFill="1" applyBorder="1" applyAlignment="1" applyProtection="1">
      <alignment horizontal="center" vertical="center"/>
      <protection hidden="1"/>
    </xf>
    <xf numFmtId="0" fontId="219" fillId="40" borderId="37" xfId="1824" applyFont="1" applyFill="1" applyBorder="1" applyAlignment="1" applyProtection="1">
      <alignment horizontal="center" vertical="center"/>
      <protection hidden="1"/>
    </xf>
    <xf numFmtId="0" fontId="28" fillId="0" borderId="0" xfId="0" applyFont="1" applyFill="1" applyBorder="1" applyAlignment="1" applyProtection="1">
      <alignment horizontal="center"/>
      <protection locked="0"/>
    </xf>
    <xf numFmtId="0" fontId="28" fillId="0" borderId="0" xfId="793" applyFont="1" applyFill="1" applyBorder="1" applyAlignment="1" applyProtection="1">
      <alignment horizontal="center" vertical="center"/>
      <protection hidden="1"/>
    </xf>
    <xf numFmtId="0" fontId="28" fillId="0" borderId="0" xfId="793" applyFont="1" applyFill="1" applyBorder="1" applyAlignment="1" applyProtection="1">
      <alignment horizontal="center" vertical="center"/>
      <protection locked="0"/>
    </xf>
    <xf numFmtId="0" fontId="28" fillId="0" borderId="0" xfId="793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 applyProtection="1">
      <alignment horizontal="left" wrapText="1"/>
      <protection hidden="1"/>
    </xf>
    <xf numFmtId="0" fontId="27" fillId="0" borderId="51" xfId="0" applyFont="1" applyBorder="1" applyAlignment="1" applyProtection="1">
      <alignment horizontal="left" wrapText="1"/>
      <protection hidden="1"/>
    </xf>
    <xf numFmtId="0" fontId="27" fillId="0" borderId="52" xfId="0" applyFont="1" applyBorder="1" applyAlignment="1" applyProtection="1">
      <alignment horizontal="left" wrapText="1"/>
      <protection hidden="1"/>
    </xf>
    <xf numFmtId="0" fontId="27" fillId="0" borderId="46" xfId="0" applyFont="1" applyFill="1" applyBorder="1" applyAlignment="1" applyProtection="1">
      <alignment horizontal="left" wrapText="1"/>
      <protection hidden="1"/>
    </xf>
    <xf numFmtId="0" fontId="27" fillId="0" borderId="0" xfId="0" applyFont="1" applyFill="1" applyBorder="1" applyAlignment="1" applyProtection="1">
      <alignment horizontal="left" wrapText="1"/>
      <protection hidden="1"/>
    </xf>
    <xf numFmtId="0" fontId="26" fillId="40" borderId="26" xfId="0" applyFont="1" applyFill="1" applyBorder="1" applyAlignment="1" applyProtection="1">
      <alignment horizontal="center" wrapText="1"/>
      <protection hidden="1"/>
    </xf>
    <xf numFmtId="0" fontId="26" fillId="40" borderId="27" xfId="0" applyFont="1" applyFill="1" applyBorder="1" applyAlignment="1" applyProtection="1">
      <alignment horizontal="center" wrapText="1"/>
      <protection hidden="1"/>
    </xf>
    <xf numFmtId="0" fontId="207" fillId="39" borderId="43" xfId="1825" applyFont="1" applyFill="1" applyBorder="1" applyAlignment="1" applyProtection="1">
      <alignment horizontal="center" vertical="center" textRotation="90" wrapText="1"/>
      <protection hidden="1"/>
    </xf>
    <xf numFmtId="0" fontId="207" fillId="39" borderId="24" xfId="1825" applyFont="1" applyFill="1" applyBorder="1" applyAlignment="1" applyProtection="1">
      <alignment horizontal="center" vertical="center" textRotation="90" wrapText="1"/>
      <protection hidden="1"/>
    </xf>
    <xf numFmtId="0" fontId="207" fillId="39" borderId="44" xfId="1825" applyFont="1" applyFill="1" applyBorder="1" applyAlignment="1" applyProtection="1">
      <alignment horizontal="center" vertical="center" textRotation="90" wrapText="1"/>
      <protection hidden="1"/>
    </xf>
    <xf numFmtId="0" fontId="207" fillId="39" borderId="41" xfId="1825" applyFont="1" applyFill="1" applyBorder="1" applyAlignment="1" applyProtection="1">
      <alignment horizontal="center" vertical="center" textRotation="90" wrapText="1"/>
      <protection hidden="1"/>
    </xf>
    <xf numFmtId="0" fontId="26" fillId="40" borderId="26" xfId="0" applyFont="1" applyFill="1" applyBorder="1" applyAlignment="1" applyProtection="1">
      <alignment horizontal="left" wrapText="1"/>
      <protection hidden="1"/>
    </xf>
    <xf numFmtId="0" fontId="26" fillId="40" borderId="27" xfId="0" applyFont="1" applyFill="1" applyBorder="1" applyAlignment="1" applyProtection="1">
      <alignment horizontal="left" wrapText="1"/>
      <protection hidden="1"/>
    </xf>
    <xf numFmtId="0" fontId="27" fillId="0" borderId="25" xfId="0" applyFont="1" applyBorder="1" applyAlignment="1" applyProtection="1">
      <alignment horizontal="left" wrapText="1"/>
      <protection hidden="1"/>
    </xf>
    <xf numFmtId="0" fontId="27" fillId="0" borderId="31" xfId="0" applyFont="1" applyBorder="1" applyAlignment="1" applyProtection="1">
      <alignment horizontal="left" wrapText="1"/>
      <protection hidden="1"/>
    </xf>
    <xf numFmtId="0" fontId="26" fillId="40" borderId="25" xfId="0" applyFont="1" applyFill="1" applyBorder="1" applyAlignment="1" applyProtection="1">
      <alignment horizontal="left" vertical="center" wrapText="1"/>
      <protection hidden="1"/>
    </xf>
    <xf numFmtId="0" fontId="26" fillId="40" borderId="31" xfId="0" applyFont="1" applyFill="1" applyBorder="1" applyAlignment="1" applyProtection="1">
      <alignment horizontal="left" vertical="center" wrapText="1"/>
      <protection hidden="1"/>
    </xf>
    <xf numFmtId="0" fontId="207" fillId="39" borderId="34" xfId="1825" applyFont="1" applyFill="1" applyBorder="1" applyAlignment="1" applyProtection="1">
      <alignment horizontal="center" vertical="center" textRotation="90" wrapText="1"/>
      <protection hidden="1"/>
    </xf>
    <xf numFmtId="0" fontId="207" fillId="39" borderId="0" xfId="1825" applyFont="1" applyFill="1" applyBorder="1" applyAlignment="1" applyProtection="1">
      <alignment horizontal="center" vertical="center" textRotation="90" wrapText="1"/>
      <protection hidden="1"/>
    </xf>
    <xf numFmtId="0" fontId="207" fillId="39" borderId="40" xfId="1825" applyFont="1" applyFill="1" applyBorder="1" applyAlignment="1" applyProtection="1">
      <alignment horizontal="center" vertical="center" textRotation="90" wrapText="1"/>
      <protection hidden="1"/>
    </xf>
  </cellXfs>
  <cellStyles count="1876">
    <cellStyle name="_Fakt_2" xfId="828"/>
    <cellStyle name="_rozhufrovka 2009" xfId="829"/>
    <cellStyle name="_АТиСТ 5а МТР липень 2008" xfId="830"/>
    <cellStyle name="_ПРГК сводний_" xfId="831"/>
    <cellStyle name="_УТГ" xfId="832"/>
    <cellStyle name="_Феодосия 5а МТР липень 2008" xfId="833"/>
    <cellStyle name="_ХТГ довідка." xfId="834"/>
    <cellStyle name="_Шебелинка 5а МТР липень 2008" xfId="835"/>
    <cellStyle name="=C:\WINNT35\SYSTEM32\COMMAND.COM" xfId="836"/>
    <cellStyle name="1 indent" xfId="1"/>
    <cellStyle name="1 indent 10" xfId="2"/>
    <cellStyle name="1 indent 2" xfId="3"/>
    <cellStyle name="1 indent 3" xfId="4"/>
    <cellStyle name="1 indent 4" xfId="5"/>
    <cellStyle name="1 indent 5" xfId="6"/>
    <cellStyle name="1 indent 6" xfId="7"/>
    <cellStyle name="1 indent 7" xfId="8"/>
    <cellStyle name="1 indent 8" xfId="9"/>
    <cellStyle name="1 indent 9" xfId="10"/>
    <cellStyle name="100" xfId="11"/>
    <cellStyle name="2 indents" xfId="12"/>
    <cellStyle name="2 indents 10" xfId="13"/>
    <cellStyle name="2 indents 2" xfId="14"/>
    <cellStyle name="2 indents 3" xfId="15"/>
    <cellStyle name="2 indents 4" xfId="16"/>
    <cellStyle name="2 indents 5" xfId="17"/>
    <cellStyle name="2 indents 6" xfId="18"/>
    <cellStyle name="2 indents 7" xfId="19"/>
    <cellStyle name="2 indents 8" xfId="20"/>
    <cellStyle name="2 indents 9" xfId="21"/>
    <cellStyle name="20% - Accent1" xfId="22"/>
    <cellStyle name="20% - Accent1 10" xfId="23"/>
    <cellStyle name="20% - Accent1 10 2" xfId="837"/>
    <cellStyle name="20% - Accent1 2" xfId="24"/>
    <cellStyle name="20% - Accent1 2 2" xfId="838"/>
    <cellStyle name="20% - Accent1 3" xfId="25"/>
    <cellStyle name="20% - Accent1 3 2" xfId="839"/>
    <cellStyle name="20% - Accent1 4" xfId="26"/>
    <cellStyle name="20% - Accent1 4 2" xfId="840"/>
    <cellStyle name="20% - Accent1 5" xfId="27"/>
    <cellStyle name="20% - Accent1 5 2" xfId="841"/>
    <cellStyle name="20% - Accent1 6" xfId="28"/>
    <cellStyle name="20% - Accent1 6 2" xfId="842"/>
    <cellStyle name="20% - Accent1 7" xfId="29"/>
    <cellStyle name="20% - Accent1 7 2" xfId="843"/>
    <cellStyle name="20% - Accent1 8" xfId="30"/>
    <cellStyle name="20% - Accent1 8 2" xfId="844"/>
    <cellStyle name="20% - Accent1 9" xfId="31"/>
    <cellStyle name="20% - Accent1 9 2" xfId="845"/>
    <cellStyle name="20% - Accent2" xfId="32"/>
    <cellStyle name="20% - Accent2 10" xfId="33"/>
    <cellStyle name="20% - Accent2 10 2" xfId="846"/>
    <cellStyle name="20% - Accent2 2" xfId="34"/>
    <cellStyle name="20% - Accent2 2 2" xfId="847"/>
    <cellStyle name="20% - Accent2 3" xfId="35"/>
    <cellStyle name="20% - Accent2 3 2" xfId="848"/>
    <cellStyle name="20% - Accent2 4" xfId="36"/>
    <cellStyle name="20% - Accent2 4 2" xfId="849"/>
    <cellStyle name="20% - Accent2 5" xfId="37"/>
    <cellStyle name="20% - Accent2 5 2" xfId="850"/>
    <cellStyle name="20% - Accent2 6" xfId="38"/>
    <cellStyle name="20% - Accent2 6 2" xfId="851"/>
    <cellStyle name="20% - Accent2 7" xfId="39"/>
    <cellStyle name="20% - Accent2 7 2" xfId="852"/>
    <cellStyle name="20% - Accent2 8" xfId="40"/>
    <cellStyle name="20% - Accent2 8 2" xfId="853"/>
    <cellStyle name="20% - Accent2 9" xfId="41"/>
    <cellStyle name="20% - Accent2 9 2" xfId="854"/>
    <cellStyle name="20% - Accent3" xfId="42"/>
    <cellStyle name="20% - Accent3 10" xfId="43"/>
    <cellStyle name="20% - Accent3 10 2" xfId="855"/>
    <cellStyle name="20% - Accent3 2" xfId="44"/>
    <cellStyle name="20% - Accent3 2 2" xfId="856"/>
    <cellStyle name="20% - Accent3 3" xfId="45"/>
    <cellStyle name="20% - Accent3 3 2" xfId="857"/>
    <cellStyle name="20% - Accent3 4" xfId="46"/>
    <cellStyle name="20% - Accent3 4 2" xfId="858"/>
    <cellStyle name="20% - Accent3 5" xfId="47"/>
    <cellStyle name="20% - Accent3 5 2" xfId="859"/>
    <cellStyle name="20% - Accent3 6" xfId="48"/>
    <cellStyle name="20% - Accent3 6 2" xfId="860"/>
    <cellStyle name="20% - Accent3 7" xfId="49"/>
    <cellStyle name="20% - Accent3 7 2" xfId="861"/>
    <cellStyle name="20% - Accent3 8" xfId="50"/>
    <cellStyle name="20% - Accent3 8 2" xfId="862"/>
    <cellStyle name="20% - Accent3 9" xfId="51"/>
    <cellStyle name="20% - Accent3 9 2" xfId="863"/>
    <cellStyle name="20% - Accent4" xfId="52"/>
    <cellStyle name="20% - Accent4 10" xfId="53"/>
    <cellStyle name="20% - Accent4 10 2" xfId="864"/>
    <cellStyle name="20% - Accent4 2" xfId="54"/>
    <cellStyle name="20% - Accent4 2 2" xfId="865"/>
    <cellStyle name="20% - Accent4 3" xfId="55"/>
    <cellStyle name="20% - Accent4 3 2" xfId="866"/>
    <cellStyle name="20% - Accent4 4" xfId="56"/>
    <cellStyle name="20% - Accent4 4 2" xfId="867"/>
    <cellStyle name="20% - Accent4 5" xfId="57"/>
    <cellStyle name="20% - Accent4 5 2" xfId="868"/>
    <cellStyle name="20% - Accent4 6" xfId="58"/>
    <cellStyle name="20% - Accent4 6 2" xfId="869"/>
    <cellStyle name="20% - Accent4 7" xfId="59"/>
    <cellStyle name="20% - Accent4 7 2" xfId="870"/>
    <cellStyle name="20% - Accent4 8" xfId="60"/>
    <cellStyle name="20% - Accent4 8 2" xfId="871"/>
    <cellStyle name="20% - Accent4 9" xfId="61"/>
    <cellStyle name="20% - Accent4 9 2" xfId="872"/>
    <cellStyle name="20% - Accent5" xfId="62"/>
    <cellStyle name="20% - Accent5 10" xfId="63"/>
    <cellStyle name="20% - Accent5 10 2" xfId="873"/>
    <cellStyle name="20% - Accent5 2" xfId="64"/>
    <cellStyle name="20% - Accent5 2 2" xfId="874"/>
    <cellStyle name="20% - Accent5 3" xfId="65"/>
    <cellStyle name="20% - Accent5 3 2" xfId="875"/>
    <cellStyle name="20% - Accent5 4" xfId="66"/>
    <cellStyle name="20% - Accent5 4 2" xfId="876"/>
    <cellStyle name="20% - Accent5 5" xfId="67"/>
    <cellStyle name="20% - Accent5 5 2" xfId="877"/>
    <cellStyle name="20% - Accent5 6" xfId="68"/>
    <cellStyle name="20% - Accent5 6 2" xfId="878"/>
    <cellStyle name="20% - Accent5 7" xfId="69"/>
    <cellStyle name="20% - Accent5 7 2" xfId="879"/>
    <cellStyle name="20% - Accent5 8" xfId="70"/>
    <cellStyle name="20% - Accent5 8 2" xfId="880"/>
    <cellStyle name="20% - Accent5 9" xfId="71"/>
    <cellStyle name="20% - Accent5 9 2" xfId="881"/>
    <cellStyle name="20% - Accent6" xfId="72"/>
    <cellStyle name="20% - Accent6 10" xfId="73"/>
    <cellStyle name="20% - Accent6 10 2" xfId="882"/>
    <cellStyle name="20% - Accent6 2" xfId="74"/>
    <cellStyle name="20% - Accent6 2 2" xfId="883"/>
    <cellStyle name="20% - Accent6 3" xfId="75"/>
    <cellStyle name="20% - Accent6 3 2" xfId="884"/>
    <cellStyle name="20% - Accent6 4" xfId="76"/>
    <cellStyle name="20% - Accent6 4 2" xfId="885"/>
    <cellStyle name="20% - Accent6 5" xfId="77"/>
    <cellStyle name="20% - Accent6 5 2" xfId="886"/>
    <cellStyle name="20% - Accent6 6" xfId="78"/>
    <cellStyle name="20% - Accent6 6 2" xfId="887"/>
    <cellStyle name="20% - Accent6 7" xfId="79"/>
    <cellStyle name="20% - Accent6 7 2" xfId="888"/>
    <cellStyle name="20% - Accent6 8" xfId="80"/>
    <cellStyle name="20% - Accent6 8 2" xfId="889"/>
    <cellStyle name="20% - Accent6 9" xfId="81"/>
    <cellStyle name="20% - Accent6 9 2" xfId="890"/>
    <cellStyle name="20% - Акцент1 2" xfId="82"/>
    <cellStyle name="20% - Акцент1 3" xfId="83"/>
    <cellStyle name="20% - Акцент1 4" xfId="891"/>
    <cellStyle name="20% - Акцент2 2" xfId="84"/>
    <cellStyle name="20% - Акцент2 3" xfId="85"/>
    <cellStyle name="20% - Акцент2 4" xfId="892"/>
    <cellStyle name="20% - Акцент3 2" xfId="86"/>
    <cellStyle name="20% - Акцент3 3" xfId="87"/>
    <cellStyle name="20% - Акцент3 4" xfId="893"/>
    <cellStyle name="20% - Акцент4 2" xfId="88"/>
    <cellStyle name="20% - Акцент4 3" xfId="89"/>
    <cellStyle name="20% - Акцент4 4" xfId="894"/>
    <cellStyle name="20% - Акцент5 2" xfId="90"/>
    <cellStyle name="20% - Акцент5 3" xfId="895"/>
    <cellStyle name="20% - Акцент5 4" xfId="896"/>
    <cellStyle name="20% - Акцент6 2" xfId="91"/>
    <cellStyle name="20% - Акцент6 3" xfId="897"/>
    <cellStyle name="20% - Акцент6 4" xfId="898"/>
    <cellStyle name="20% – Акцентування1" xfId="92"/>
    <cellStyle name="20% – Акцентування1 2" xfId="899"/>
    <cellStyle name="20% – Акцентування2" xfId="93"/>
    <cellStyle name="20% – Акцентування2 2" xfId="900"/>
    <cellStyle name="20% – Акцентування3" xfId="94"/>
    <cellStyle name="20% – Акцентування3 2" xfId="901"/>
    <cellStyle name="20% – Акцентування4" xfId="95"/>
    <cellStyle name="20% – Акцентування4 2" xfId="902"/>
    <cellStyle name="20% – Акцентування5" xfId="96"/>
    <cellStyle name="20% – Акцентування5 2" xfId="903"/>
    <cellStyle name="20% – Акцентування6" xfId="97"/>
    <cellStyle name="20% – Акцентування6 2" xfId="904"/>
    <cellStyle name="3 indents" xfId="98"/>
    <cellStyle name="3 indents 2" xfId="905"/>
    <cellStyle name="3 indents 3" xfId="906"/>
    <cellStyle name="4 indents" xfId="99"/>
    <cellStyle name="4 indents 2" xfId="907"/>
    <cellStyle name="4 indents 3" xfId="908"/>
    <cellStyle name="40% - Accent1" xfId="100"/>
    <cellStyle name="40% - Accent1 10" xfId="101"/>
    <cellStyle name="40% - Accent1 10 2" xfId="909"/>
    <cellStyle name="40% - Accent1 2" xfId="102"/>
    <cellStyle name="40% - Accent1 2 2" xfId="910"/>
    <cellStyle name="40% - Accent1 3" xfId="103"/>
    <cellStyle name="40% - Accent1 3 2" xfId="911"/>
    <cellStyle name="40% - Accent1 4" xfId="104"/>
    <cellStyle name="40% - Accent1 4 2" xfId="912"/>
    <cellStyle name="40% - Accent1 5" xfId="105"/>
    <cellStyle name="40% - Accent1 5 2" xfId="913"/>
    <cellStyle name="40% - Accent1 6" xfId="106"/>
    <cellStyle name="40% - Accent1 6 2" xfId="914"/>
    <cellStyle name="40% - Accent1 7" xfId="107"/>
    <cellStyle name="40% - Accent1 7 2" xfId="915"/>
    <cellStyle name="40% - Accent1 8" xfId="108"/>
    <cellStyle name="40% - Accent1 8 2" xfId="916"/>
    <cellStyle name="40% - Accent1 9" xfId="109"/>
    <cellStyle name="40% - Accent1 9 2" xfId="917"/>
    <cellStyle name="40% - Accent2" xfId="110"/>
    <cellStyle name="40% - Accent2 10" xfId="111"/>
    <cellStyle name="40% - Accent2 10 2" xfId="918"/>
    <cellStyle name="40% - Accent2 2" xfId="112"/>
    <cellStyle name="40% - Accent2 2 2" xfId="919"/>
    <cellStyle name="40% - Accent2 3" xfId="113"/>
    <cellStyle name="40% - Accent2 3 2" xfId="920"/>
    <cellStyle name="40% - Accent2 4" xfId="114"/>
    <cellStyle name="40% - Accent2 4 2" xfId="921"/>
    <cellStyle name="40% - Accent2 5" xfId="115"/>
    <cellStyle name="40% - Accent2 5 2" xfId="922"/>
    <cellStyle name="40% - Accent2 6" xfId="116"/>
    <cellStyle name="40% - Accent2 6 2" xfId="923"/>
    <cellStyle name="40% - Accent2 7" xfId="117"/>
    <cellStyle name="40% - Accent2 7 2" xfId="924"/>
    <cellStyle name="40% - Accent2 8" xfId="118"/>
    <cellStyle name="40% - Accent2 8 2" xfId="925"/>
    <cellStyle name="40% - Accent2 9" xfId="119"/>
    <cellStyle name="40% - Accent2 9 2" xfId="926"/>
    <cellStyle name="40% - Accent3" xfId="120"/>
    <cellStyle name="40% - Accent3 10" xfId="121"/>
    <cellStyle name="40% - Accent3 10 2" xfId="927"/>
    <cellStyle name="40% - Accent3 2" xfId="122"/>
    <cellStyle name="40% - Accent3 2 2" xfId="928"/>
    <cellStyle name="40% - Accent3 3" xfId="123"/>
    <cellStyle name="40% - Accent3 3 2" xfId="929"/>
    <cellStyle name="40% - Accent3 4" xfId="124"/>
    <cellStyle name="40% - Accent3 4 2" xfId="930"/>
    <cellStyle name="40% - Accent3 5" xfId="125"/>
    <cellStyle name="40% - Accent3 5 2" xfId="931"/>
    <cellStyle name="40% - Accent3 6" xfId="126"/>
    <cellStyle name="40% - Accent3 6 2" xfId="932"/>
    <cellStyle name="40% - Accent3 7" xfId="127"/>
    <cellStyle name="40% - Accent3 7 2" xfId="933"/>
    <cellStyle name="40% - Accent3 8" xfId="128"/>
    <cellStyle name="40% - Accent3 8 2" xfId="934"/>
    <cellStyle name="40% - Accent3 9" xfId="129"/>
    <cellStyle name="40% - Accent3 9 2" xfId="935"/>
    <cellStyle name="40% - Accent4" xfId="130"/>
    <cellStyle name="40% - Accent4 10" xfId="131"/>
    <cellStyle name="40% - Accent4 10 2" xfId="936"/>
    <cellStyle name="40% - Accent4 2" xfId="132"/>
    <cellStyle name="40% - Accent4 2 2" xfId="937"/>
    <cellStyle name="40% - Accent4 3" xfId="133"/>
    <cellStyle name="40% - Accent4 3 2" xfId="938"/>
    <cellStyle name="40% - Accent4 4" xfId="134"/>
    <cellStyle name="40% - Accent4 4 2" xfId="939"/>
    <cellStyle name="40% - Accent4 5" xfId="135"/>
    <cellStyle name="40% - Accent4 5 2" xfId="940"/>
    <cellStyle name="40% - Accent4 6" xfId="136"/>
    <cellStyle name="40% - Accent4 6 2" xfId="941"/>
    <cellStyle name="40% - Accent4 7" xfId="137"/>
    <cellStyle name="40% - Accent4 7 2" xfId="942"/>
    <cellStyle name="40% - Accent4 8" xfId="138"/>
    <cellStyle name="40% - Accent4 8 2" xfId="943"/>
    <cellStyle name="40% - Accent4 9" xfId="139"/>
    <cellStyle name="40% - Accent4 9 2" xfId="944"/>
    <cellStyle name="40% - Accent5" xfId="140"/>
    <cellStyle name="40% - Accent5 10" xfId="141"/>
    <cellStyle name="40% - Accent5 10 2" xfId="945"/>
    <cellStyle name="40% - Accent5 2" xfId="142"/>
    <cellStyle name="40% - Accent5 2 2" xfId="946"/>
    <cellStyle name="40% - Accent5 3" xfId="143"/>
    <cellStyle name="40% - Accent5 3 2" xfId="947"/>
    <cellStyle name="40% - Accent5 4" xfId="144"/>
    <cellStyle name="40% - Accent5 4 2" xfId="948"/>
    <cellStyle name="40% - Accent5 5" xfId="145"/>
    <cellStyle name="40% - Accent5 5 2" xfId="949"/>
    <cellStyle name="40% - Accent5 6" xfId="146"/>
    <cellStyle name="40% - Accent5 6 2" xfId="950"/>
    <cellStyle name="40% - Accent5 7" xfId="147"/>
    <cellStyle name="40% - Accent5 7 2" xfId="951"/>
    <cellStyle name="40% - Accent5 8" xfId="148"/>
    <cellStyle name="40% - Accent5 8 2" xfId="952"/>
    <cellStyle name="40% - Accent5 9" xfId="149"/>
    <cellStyle name="40% - Accent5 9 2" xfId="953"/>
    <cellStyle name="40% - Accent6" xfId="150"/>
    <cellStyle name="40% - Accent6 10" xfId="151"/>
    <cellStyle name="40% - Accent6 10 2" xfId="954"/>
    <cellStyle name="40% - Accent6 2" xfId="152"/>
    <cellStyle name="40% - Accent6 2 2" xfId="955"/>
    <cellStyle name="40% - Accent6 3" xfId="153"/>
    <cellStyle name="40% - Accent6 3 2" xfId="956"/>
    <cellStyle name="40% - Accent6 4" xfId="154"/>
    <cellStyle name="40% - Accent6 4 2" xfId="957"/>
    <cellStyle name="40% - Accent6 5" xfId="155"/>
    <cellStyle name="40% - Accent6 5 2" xfId="958"/>
    <cellStyle name="40% - Accent6 6" xfId="156"/>
    <cellStyle name="40% - Accent6 6 2" xfId="959"/>
    <cellStyle name="40% - Accent6 7" xfId="157"/>
    <cellStyle name="40% - Accent6 7 2" xfId="960"/>
    <cellStyle name="40% - Accent6 8" xfId="158"/>
    <cellStyle name="40% - Accent6 8 2" xfId="961"/>
    <cellStyle name="40% - Accent6 9" xfId="159"/>
    <cellStyle name="40% - Accent6 9 2" xfId="962"/>
    <cellStyle name="40% - Акцент1 2" xfId="160"/>
    <cellStyle name="40% - Акцент1 3" xfId="963"/>
    <cellStyle name="40% - Акцент1 4" xfId="964"/>
    <cellStyle name="40% - Акцент2 2" xfId="161"/>
    <cellStyle name="40% - Акцент2 3" xfId="965"/>
    <cellStyle name="40% - Акцент2 4" xfId="966"/>
    <cellStyle name="40% - Акцент3 2" xfId="162"/>
    <cellStyle name="40% - Акцент3 3" xfId="163"/>
    <cellStyle name="40% - Акцент3 4" xfId="967"/>
    <cellStyle name="40% - Акцент4 2" xfId="164"/>
    <cellStyle name="40% - Акцент4 3" xfId="968"/>
    <cellStyle name="40% - Акцент4 4" xfId="969"/>
    <cellStyle name="40% - Акцент5 2" xfId="165"/>
    <cellStyle name="40% - Акцент5 3" xfId="970"/>
    <cellStyle name="40% - Акцент5 4" xfId="971"/>
    <cellStyle name="40% - Акцент6 2" xfId="166"/>
    <cellStyle name="40% - Акцент6 3" xfId="972"/>
    <cellStyle name="40% - Акцент6 4" xfId="973"/>
    <cellStyle name="40% – Акцентування1" xfId="167"/>
    <cellStyle name="40% – Акцентування1 2" xfId="974"/>
    <cellStyle name="40% – Акцентування2" xfId="168"/>
    <cellStyle name="40% – Акцентування2 2" xfId="975"/>
    <cellStyle name="40% – Акцентування3" xfId="169"/>
    <cellStyle name="40% – Акцентування3 2" xfId="976"/>
    <cellStyle name="40% – Акцентування4" xfId="170"/>
    <cellStyle name="40% – Акцентування4 2" xfId="977"/>
    <cellStyle name="40% – Акцентування5" xfId="171"/>
    <cellStyle name="40% – Акцентування5 2" xfId="978"/>
    <cellStyle name="40% – Акцентування6" xfId="172"/>
    <cellStyle name="40% – Акцентування6 2" xfId="979"/>
    <cellStyle name="5 indents" xfId="173"/>
    <cellStyle name="60% - Accent1" xfId="174"/>
    <cellStyle name="60% - Accent1 10" xfId="175"/>
    <cellStyle name="60% - Accent1 10 2" xfId="980"/>
    <cellStyle name="60% - Accent1 2" xfId="176"/>
    <cellStyle name="60% - Accent1 2 2" xfId="981"/>
    <cellStyle name="60% - Accent1 3" xfId="177"/>
    <cellStyle name="60% - Accent1 3 2" xfId="982"/>
    <cellStyle name="60% - Accent1 4" xfId="178"/>
    <cellStyle name="60% - Accent1 4 2" xfId="983"/>
    <cellStyle name="60% - Accent1 5" xfId="179"/>
    <cellStyle name="60% - Accent1 5 2" xfId="984"/>
    <cellStyle name="60% - Accent1 6" xfId="180"/>
    <cellStyle name="60% - Accent1 6 2" xfId="985"/>
    <cellStyle name="60% - Accent1 7" xfId="181"/>
    <cellStyle name="60% - Accent1 7 2" xfId="986"/>
    <cellStyle name="60% - Accent1 8" xfId="182"/>
    <cellStyle name="60% - Accent1 8 2" xfId="987"/>
    <cellStyle name="60% - Accent1 9" xfId="183"/>
    <cellStyle name="60% - Accent1 9 2" xfId="988"/>
    <cellStyle name="60% - Accent2" xfId="184"/>
    <cellStyle name="60% - Accent2 10" xfId="185"/>
    <cellStyle name="60% - Accent2 10 2" xfId="989"/>
    <cellStyle name="60% - Accent2 2" xfId="186"/>
    <cellStyle name="60% - Accent2 2 2" xfId="990"/>
    <cellStyle name="60% - Accent2 3" xfId="187"/>
    <cellStyle name="60% - Accent2 3 2" xfId="991"/>
    <cellStyle name="60% - Accent2 4" xfId="188"/>
    <cellStyle name="60% - Accent2 4 2" xfId="992"/>
    <cellStyle name="60% - Accent2 5" xfId="189"/>
    <cellStyle name="60% - Accent2 5 2" xfId="993"/>
    <cellStyle name="60% - Accent2 6" xfId="190"/>
    <cellStyle name="60% - Accent2 6 2" xfId="994"/>
    <cellStyle name="60% - Accent2 7" xfId="191"/>
    <cellStyle name="60% - Accent2 7 2" xfId="995"/>
    <cellStyle name="60% - Accent2 8" xfId="192"/>
    <cellStyle name="60% - Accent2 8 2" xfId="996"/>
    <cellStyle name="60% - Accent2 9" xfId="193"/>
    <cellStyle name="60% - Accent2 9 2" xfId="997"/>
    <cellStyle name="60% - Accent3" xfId="194"/>
    <cellStyle name="60% - Accent3 10" xfId="195"/>
    <cellStyle name="60% - Accent3 10 2" xfId="998"/>
    <cellStyle name="60% - Accent3 2" xfId="196"/>
    <cellStyle name="60% - Accent3 2 2" xfId="999"/>
    <cellStyle name="60% - Accent3 3" xfId="197"/>
    <cellStyle name="60% - Accent3 3 2" xfId="1000"/>
    <cellStyle name="60% - Accent3 4" xfId="198"/>
    <cellStyle name="60% - Accent3 4 2" xfId="1001"/>
    <cellStyle name="60% - Accent3 5" xfId="199"/>
    <cellStyle name="60% - Accent3 5 2" xfId="1002"/>
    <cellStyle name="60% - Accent3 6" xfId="200"/>
    <cellStyle name="60% - Accent3 6 2" xfId="1003"/>
    <cellStyle name="60% - Accent3 7" xfId="201"/>
    <cellStyle name="60% - Accent3 7 2" xfId="1004"/>
    <cellStyle name="60% - Accent3 8" xfId="202"/>
    <cellStyle name="60% - Accent3 8 2" xfId="1005"/>
    <cellStyle name="60% - Accent3 9" xfId="203"/>
    <cellStyle name="60% - Accent3 9 2" xfId="1006"/>
    <cellStyle name="60% - Accent4" xfId="204"/>
    <cellStyle name="60% - Accent4 10" xfId="205"/>
    <cellStyle name="60% - Accent4 10 2" xfId="1007"/>
    <cellStyle name="60% - Accent4 2" xfId="206"/>
    <cellStyle name="60% - Accent4 2 2" xfId="1008"/>
    <cellStyle name="60% - Accent4 3" xfId="207"/>
    <cellStyle name="60% - Accent4 3 2" xfId="1009"/>
    <cellStyle name="60% - Accent4 4" xfId="208"/>
    <cellStyle name="60% - Accent4 4 2" xfId="1010"/>
    <cellStyle name="60% - Accent4 5" xfId="209"/>
    <cellStyle name="60% - Accent4 5 2" xfId="1011"/>
    <cellStyle name="60% - Accent4 6" xfId="210"/>
    <cellStyle name="60% - Accent4 6 2" xfId="1012"/>
    <cellStyle name="60% - Accent4 7" xfId="211"/>
    <cellStyle name="60% - Accent4 7 2" xfId="1013"/>
    <cellStyle name="60% - Accent4 8" xfId="212"/>
    <cellStyle name="60% - Accent4 8 2" xfId="1014"/>
    <cellStyle name="60% - Accent4 9" xfId="213"/>
    <cellStyle name="60% - Accent4 9 2" xfId="1015"/>
    <cellStyle name="60% - Accent5" xfId="214"/>
    <cellStyle name="60% - Accent5 10" xfId="215"/>
    <cellStyle name="60% - Accent5 10 2" xfId="1016"/>
    <cellStyle name="60% - Accent5 2" xfId="216"/>
    <cellStyle name="60% - Accent5 2 2" xfId="1017"/>
    <cellStyle name="60% - Accent5 3" xfId="217"/>
    <cellStyle name="60% - Accent5 3 2" xfId="1018"/>
    <cellStyle name="60% - Accent5 4" xfId="218"/>
    <cellStyle name="60% - Accent5 4 2" xfId="1019"/>
    <cellStyle name="60% - Accent5 5" xfId="219"/>
    <cellStyle name="60% - Accent5 5 2" xfId="1020"/>
    <cellStyle name="60% - Accent5 6" xfId="220"/>
    <cellStyle name="60% - Accent5 6 2" xfId="1021"/>
    <cellStyle name="60% - Accent5 7" xfId="221"/>
    <cellStyle name="60% - Accent5 7 2" xfId="1022"/>
    <cellStyle name="60% - Accent5 8" xfId="222"/>
    <cellStyle name="60% - Accent5 8 2" xfId="1023"/>
    <cellStyle name="60% - Accent5 9" xfId="223"/>
    <cellStyle name="60% - Accent5 9 2" xfId="1024"/>
    <cellStyle name="60% - Accent6" xfId="224"/>
    <cellStyle name="60% - Accent6 10" xfId="225"/>
    <cellStyle name="60% - Accent6 10 2" xfId="1025"/>
    <cellStyle name="60% - Accent6 2" xfId="226"/>
    <cellStyle name="60% - Accent6 2 2" xfId="1026"/>
    <cellStyle name="60% - Accent6 3" xfId="227"/>
    <cellStyle name="60% - Accent6 3 2" xfId="1027"/>
    <cellStyle name="60% - Accent6 4" xfId="228"/>
    <cellStyle name="60% - Accent6 4 2" xfId="1028"/>
    <cellStyle name="60% - Accent6 5" xfId="229"/>
    <cellStyle name="60% - Accent6 5 2" xfId="1029"/>
    <cellStyle name="60% - Accent6 6" xfId="230"/>
    <cellStyle name="60% - Accent6 6 2" xfId="1030"/>
    <cellStyle name="60% - Accent6 7" xfId="231"/>
    <cellStyle name="60% - Accent6 7 2" xfId="1031"/>
    <cellStyle name="60% - Accent6 8" xfId="232"/>
    <cellStyle name="60% - Accent6 8 2" xfId="1032"/>
    <cellStyle name="60% - Accent6 9" xfId="233"/>
    <cellStyle name="60% - Accent6 9 2" xfId="1033"/>
    <cellStyle name="60% - Акцент1 2" xfId="234"/>
    <cellStyle name="60% - Акцент1 3" xfId="1034"/>
    <cellStyle name="60% - Акцент1 4" xfId="1035"/>
    <cellStyle name="60% - Акцент2 2" xfId="235"/>
    <cellStyle name="60% - Акцент2 3" xfId="1036"/>
    <cellStyle name="60% - Акцент2 4" xfId="1037"/>
    <cellStyle name="60% - Акцент3 2" xfId="236"/>
    <cellStyle name="60% - Акцент3 3" xfId="237"/>
    <cellStyle name="60% - Акцент3 4" xfId="1038"/>
    <cellStyle name="60% - Акцент4 2" xfId="238"/>
    <cellStyle name="60% - Акцент4 3" xfId="239"/>
    <cellStyle name="60% - Акцент4 4" xfId="1039"/>
    <cellStyle name="60% - Акцент5 2" xfId="240"/>
    <cellStyle name="60% - Акцент5 3" xfId="1040"/>
    <cellStyle name="60% - Акцент5 4" xfId="1041"/>
    <cellStyle name="60% - Акцент6 2" xfId="241"/>
    <cellStyle name="60% - Акцент6 3" xfId="242"/>
    <cellStyle name="60% - Акцент6 4" xfId="1042"/>
    <cellStyle name="60% – Акцентування1" xfId="243"/>
    <cellStyle name="60% – Акцентування1 2" xfId="1043"/>
    <cellStyle name="60% – Акцентування2" xfId="244"/>
    <cellStyle name="60% – Акцентування2 2" xfId="1044"/>
    <cellStyle name="60% – Акцентування3" xfId="245"/>
    <cellStyle name="60% – Акцентування3 2" xfId="1045"/>
    <cellStyle name="60% – Акцентування4" xfId="246"/>
    <cellStyle name="60% – Акцентування4 2" xfId="1046"/>
    <cellStyle name="60% – Акцентування5" xfId="247"/>
    <cellStyle name="60% – Акцентування5 2" xfId="1047"/>
    <cellStyle name="60% – Акцентування6" xfId="248"/>
    <cellStyle name="60% – Акцентування6 2" xfId="1048"/>
    <cellStyle name="Accent1" xfId="249"/>
    <cellStyle name="Accent1 10" xfId="250"/>
    <cellStyle name="Accent1 10 2" xfId="1049"/>
    <cellStyle name="Accent1 2" xfId="251"/>
    <cellStyle name="Accent1 2 2" xfId="1050"/>
    <cellStyle name="Accent1 3" xfId="252"/>
    <cellStyle name="Accent1 3 2" xfId="1051"/>
    <cellStyle name="Accent1 4" xfId="253"/>
    <cellStyle name="Accent1 4 2" xfId="1052"/>
    <cellStyle name="Accent1 5" xfId="254"/>
    <cellStyle name="Accent1 5 2" xfId="1053"/>
    <cellStyle name="Accent1 6" xfId="255"/>
    <cellStyle name="Accent1 6 2" xfId="1054"/>
    <cellStyle name="Accent1 7" xfId="256"/>
    <cellStyle name="Accent1 7 2" xfId="1055"/>
    <cellStyle name="Accent1 8" xfId="257"/>
    <cellStyle name="Accent1 8 2" xfId="1056"/>
    <cellStyle name="Accent1 9" xfId="258"/>
    <cellStyle name="Accent1 9 2" xfId="1057"/>
    <cellStyle name="Accent2" xfId="259"/>
    <cellStyle name="Accent2 10" xfId="260"/>
    <cellStyle name="Accent2 10 2" xfId="1058"/>
    <cellStyle name="Accent2 2" xfId="261"/>
    <cellStyle name="Accent2 2 2" xfId="1059"/>
    <cellStyle name="Accent2 3" xfId="262"/>
    <cellStyle name="Accent2 3 2" xfId="1060"/>
    <cellStyle name="Accent2 4" xfId="263"/>
    <cellStyle name="Accent2 4 2" xfId="1061"/>
    <cellStyle name="Accent2 5" xfId="264"/>
    <cellStyle name="Accent2 5 2" xfId="1062"/>
    <cellStyle name="Accent2 6" xfId="265"/>
    <cellStyle name="Accent2 6 2" xfId="1063"/>
    <cellStyle name="Accent2 7" xfId="266"/>
    <cellStyle name="Accent2 7 2" xfId="1064"/>
    <cellStyle name="Accent2 8" xfId="267"/>
    <cellStyle name="Accent2 8 2" xfId="1065"/>
    <cellStyle name="Accent2 9" xfId="268"/>
    <cellStyle name="Accent2 9 2" xfId="1066"/>
    <cellStyle name="Accent3" xfId="269"/>
    <cellStyle name="Accent3 10" xfId="270"/>
    <cellStyle name="Accent3 10 2" xfId="1067"/>
    <cellStyle name="Accent3 2" xfId="271"/>
    <cellStyle name="Accent3 2 2" xfId="1068"/>
    <cellStyle name="Accent3 3" xfId="272"/>
    <cellStyle name="Accent3 3 2" xfId="1069"/>
    <cellStyle name="Accent3 4" xfId="273"/>
    <cellStyle name="Accent3 4 2" xfId="1070"/>
    <cellStyle name="Accent3 5" xfId="274"/>
    <cellStyle name="Accent3 5 2" xfId="1071"/>
    <cellStyle name="Accent3 6" xfId="275"/>
    <cellStyle name="Accent3 6 2" xfId="1072"/>
    <cellStyle name="Accent3 7" xfId="276"/>
    <cellStyle name="Accent3 7 2" xfId="1073"/>
    <cellStyle name="Accent3 8" xfId="277"/>
    <cellStyle name="Accent3 8 2" xfId="1074"/>
    <cellStyle name="Accent3 9" xfId="278"/>
    <cellStyle name="Accent3 9 2" xfId="1075"/>
    <cellStyle name="Accent4" xfId="279"/>
    <cellStyle name="Accent4 10" xfId="280"/>
    <cellStyle name="Accent4 10 2" xfId="1076"/>
    <cellStyle name="Accent4 2" xfId="281"/>
    <cellStyle name="Accent4 2 2" xfId="1077"/>
    <cellStyle name="Accent4 3" xfId="282"/>
    <cellStyle name="Accent4 3 2" xfId="1078"/>
    <cellStyle name="Accent4 4" xfId="283"/>
    <cellStyle name="Accent4 4 2" xfId="1079"/>
    <cellStyle name="Accent4 5" xfId="284"/>
    <cellStyle name="Accent4 5 2" xfId="1080"/>
    <cellStyle name="Accent4 6" xfId="285"/>
    <cellStyle name="Accent4 6 2" xfId="1081"/>
    <cellStyle name="Accent4 7" xfId="286"/>
    <cellStyle name="Accent4 7 2" xfId="1082"/>
    <cellStyle name="Accent4 8" xfId="287"/>
    <cellStyle name="Accent4 8 2" xfId="1083"/>
    <cellStyle name="Accent4 9" xfId="288"/>
    <cellStyle name="Accent4 9 2" xfId="1084"/>
    <cellStyle name="Accent5" xfId="289"/>
    <cellStyle name="Accent5 10" xfId="290"/>
    <cellStyle name="Accent5 10 2" xfId="1085"/>
    <cellStyle name="Accent5 2" xfId="291"/>
    <cellStyle name="Accent5 2 2" xfId="1086"/>
    <cellStyle name="Accent5 3" xfId="292"/>
    <cellStyle name="Accent5 3 2" xfId="1087"/>
    <cellStyle name="Accent5 4" xfId="293"/>
    <cellStyle name="Accent5 4 2" xfId="1088"/>
    <cellStyle name="Accent5 5" xfId="294"/>
    <cellStyle name="Accent5 5 2" xfId="1089"/>
    <cellStyle name="Accent5 6" xfId="295"/>
    <cellStyle name="Accent5 6 2" xfId="1090"/>
    <cellStyle name="Accent5 7" xfId="296"/>
    <cellStyle name="Accent5 7 2" xfId="1091"/>
    <cellStyle name="Accent5 8" xfId="297"/>
    <cellStyle name="Accent5 8 2" xfId="1092"/>
    <cellStyle name="Accent5 9" xfId="298"/>
    <cellStyle name="Accent5 9 2" xfId="1093"/>
    <cellStyle name="Accent6" xfId="299"/>
    <cellStyle name="Accent6 10" xfId="300"/>
    <cellStyle name="Accent6 10 2" xfId="1094"/>
    <cellStyle name="Accent6 2" xfId="301"/>
    <cellStyle name="Accent6 2 2" xfId="1095"/>
    <cellStyle name="Accent6 3" xfId="302"/>
    <cellStyle name="Accent6 3 2" xfId="1096"/>
    <cellStyle name="Accent6 4" xfId="303"/>
    <cellStyle name="Accent6 4 2" xfId="1097"/>
    <cellStyle name="Accent6 5" xfId="304"/>
    <cellStyle name="Accent6 5 2" xfId="1098"/>
    <cellStyle name="Accent6 6" xfId="305"/>
    <cellStyle name="Accent6 6 2" xfId="1099"/>
    <cellStyle name="Accent6 7" xfId="306"/>
    <cellStyle name="Accent6 7 2" xfId="1100"/>
    <cellStyle name="Accent6 8" xfId="307"/>
    <cellStyle name="Accent6 8 2" xfId="1101"/>
    <cellStyle name="Accent6 9" xfId="308"/>
    <cellStyle name="Accent6 9 2" xfId="1102"/>
    <cellStyle name="Aeia?nnueea" xfId="309"/>
    <cellStyle name="Aeia?nnueea 2" xfId="1103"/>
    <cellStyle name="Ãèïåðññûëêà" xfId="310"/>
    <cellStyle name="Ãèïåðññûëêà 2" xfId="1104"/>
    <cellStyle name="Array" xfId="311"/>
    <cellStyle name="Array Enter" xfId="312"/>
    <cellStyle name="Array_Book2" xfId="313"/>
    <cellStyle name="Bad" xfId="314"/>
    <cellStyle name="Bad 10" xfId="315"/>
    <cellStyle name="Bad 10 2" xfId="1105"/>
    <cellStyle name="Bad 2" xfId="316"/>
    <cellStyle name="Bad 2 2" xfId="1106"/>
    <cellStyle name="Bad 3" xfId="317"/>
    <cellStyle name="Bad 3 2" xfId="1107"/>
    <cellStyle name="Bad 4" xfId="318"/>
    <cellStyle name="Bad 4 2" xfId="1108"/>
    <cellStyle name="Bad 5" xfId="319"/>
    <cellStyle name="Bad 5 2" xfId="1109"/>
    <cellStyle name="Bad 6" xfId="320"/>
    <cellStyle name="Bad 6 2" xfId="1110"/>
    <cellStyle name="Bad 7" xfId="321"/>
    <cellStyle name="Bad 7 2" xfId="1111"/>
    <cellStyle name="Bad 8" xfId="322"/>
    <cellStyle name="Bad 8 2" xfId="1112"/>
    <cellStyle name="Bad 9" xfId="323"/>
    <cellStyle name="Bad 9 2" xfId="1113"/>
    <cellStyle name="Cabe‡alho 1" xfId="1114"/>
    <cellStyle name="Cabe‡alho 2" xfId="1115"/>
    <cellStyle name="Cabecera 1" xfId="1116"/>
    <cellStyle name="Cabecera 2" xfId="1117"/>
    <cellStyle name="Calculation" xfId="324"/>
    <cellStyle name="Calculation 10" xfId="325"/>
    <cellStyle name="Calculation 10 2" xfId="1118"/>
    <cellStyle name="Calculation 2" xfId="326"/>
    <cellStyle name="Calculation 2 2" xfId="1119"/>
    <cellStyle name="Calculation 3" xfId="327"/>
    <cellStyle name="Calculation 3 2" xfId="1120"/>
    <cellStyle name="Calculation 4" xfId="328"/>
    <cellStyle name="Calculation 4 2" xfId="1121"/>
    <cellStyle name="Calculation 5" xfId="329"/>
    <cellStyle name="Calculation 5 2" xfId="1122"/>
    <cellStyle name="Calculation 6" xfId="330"/>
    <cellStyle name="Calculation 6 2" xfId="1123"/>
    <cellStyle name="Calculation 7" xfId="331"/>
    <cellStyle name="Calculation 7 2" xfId="1124"/>
    <cellStyle name="Calculation 8" xfId="332"/>
    <cellStyle name="Calculation 8 2" xfId="1125"/>
    <cellStyle name="Calculation 9" xfId="333"/>
    <cellStyle name="Calculation 9 2" xfId="1126"/>
    <cellStyle name="Celkem" xfId="334"/>
    <cellStyle name="Check Cell" xfId="335"/>
    <cellStyle name="Check Cell 10" xfId="336"/>
    <cellStyle name="Check Cell 10 2" xfId="1127"/>
    <cellStyle name="Check Cell 2" xfId="337"/>
    <cellStyle name="Check Cell 2 2" xfId="1128"/>
    <cellStyle name="Check Cell 3" xfId="338"/>
    <cellStyle name="Check Cell 3 2" xfId="1129"/>
    <cellStyle name="Check Cell 4" xfId="339"/>
    <cellStyle name="Check Cell 4 2" xfId="1130"/>
    <cellStyle name="Check Cell 5" xfId="340"/>
    <cellStyle name="Check Cell 5 2" xfId="1131"/>
    <cellStyle name="Check Cell 6" xfId="341"/>
    <cellStyle name="Check Cell 6 2" xfId="1132"/>
    <cellStyle name="Check Cell 7" xfId="342"/>
    <cellStyle name="Check Cell 7 2" xfId="1133"/>
    <cellStyle name="Check Cell 8" xfId="343"/>
    <cellStyle name="Check Cell 8 2" xfId="1134"/>
    <cellStyle name="Check Cell 9" xfId="344"/>
    <cellStyle name="Check Cell 9 2" xfId="1135"/>
    <cellStyle name="Clive" xfId="1136"/>
    <cellStyle name="clsAltData" xfId="345"/>
    <cellStyle name="clsAltData 2" xfId="1137"/>
    <cellStyle name="clsAltMRVData" xfId="346"/>
    <cellStyle name="clsAltMRVData 2" xfId="1138"/>
    <cellStyle name="clsBlank" xfId="347"/>
    <cellStyle name="clsBlank 2" xfId="1139"/>
    <cellStyle name="clsColumnHeader" xfId="348"/>
    <cellStyle name="clsColumnHeader 2" xfId="1140"/>
    <cellStyle name="clsData" xfId="349"/>
    <cellStyle name="clsData 2" xfId="1141"/>
    <cellStyle name="clsDefault" xfId="350"/>
    <cellStyle name="clsDefault 2" xfId="351"/>
    <cellStyle name="clsFooter" xfId="352"/>
    <cellStyle name="clsFooter 2" xfId="1142"/>
    <cellStyle name="clsIndexTableData" xfId="353"/>
    <cellStyle name="clsIndexTableData 2" xfId="1143"/>
    <cellStyle name="clsIndexTableHdr" xfId="354"/>
    <cellStyle name="clsIndexTableHdr 2" xfId="1144"/>
    <cellStyle name="clsIndexTableTitle" xfId="355"/>
    <cellStyle name="clsIndexTableTitle 2" xfId="1145"/>
    <cellStyle name="clsMRVData" xfId="356"/>
    <cellStyle name="clsMRVData 2" xfId="1146"/>
    <cellStyle name="clsReportFooter" xfId="357"/>
    <cellStyle name="clsReportFooter 2" xfId="1147"/>
    <cellStyle name="clsReportHeader" xfId="358"/>
    <cellStyle name="clsReportHeader 2" xfId="1148"/>
    <cellStyle name="clsRowHeader" xfId="359"/>
    <cellStyle name="clsRowHeader 2" xfId="1149"/>
    <cellStyle name="clsScale" xfId="360"/>
    <cellStyle name="clsScale 2" xfId="1150"/>
    <cellStyle name="clsSection" xfId="361"/>
    <cellStyle name="clsSection 2" xfId="1151"/>
    <cellStyle name="Column-Header" xfId="1152"/>
    <cellStyle name="Column-Header 2" xfId="1153"/>
    <cellStyle name="Column-Header 3" xfId="1154"/>
    <cellStyle name="Column-Header 4" xfId="1155"/>
    <cellStyle name="Column-Header 5" xfId="1156"/>
    <cellStyle name="Column-Header 6" xfId="1157"/>
    <cellStyle name="Column-Header 7" xfId="1158"/>
    <cellStyle name="Column-Header 7 2" xfId="1159"/>
    <cellStyle name="Column-Header 8" xfId="1160"/>
    <cellStyle name="Column-Header 8 2" xfId="1161"/>
    <cellStyle name="Column-Header 9" xfId="1162"/>
    <cellStyle name="Column-Header 9 2" xfId="1163"/>
    <cellStyle name="Column-Header_Zvit rux-koshtiv 2010 Департамент " xfId="1164"/>
    <cellStyle name="Comma  - Style1" xfId="362"/>
    <cellStyle name="Comma  - Style2" xfId="363"/>
    <cellStyle name="Comma  - Style3" xfId="364"/>
    <cellStyle name="Comma  - Style4" xfId="365"/>
    <cellStyle name="Comma  - Style5" xfId="366"/>
    <cellStyle name="Comma  - Style6" xfId="367"/>
    <cellStyle name="Comma  - Style7" xfId="368"/>
    <cellStyle name="Comma  - Style8" xfId="369"/>
    <cellStyle name="Comma [0]" xfId="370"/>
    <cellStyle name="Comma [0] 2" xfId="371"/>
    <cellStyle name="Comma [0] 3" xfId="372"/>
    <cellStyle name="Comma [0]_AUK2000" xfId="373"/>
    <cellStyle name="Comma [0]䧟Лист3" xfId="374"/>
    <cellStyle name="Comma 10" xfId="1165"/>
    <cellStyle name="Comma 11" xfId="1166"/>
    <cellStyle name="Comma 12" xfId="1167"/>
    <cellStyle name="Comma 2" xfId="375"/>
    <cellStyle name="Comma 2 2" xfId="1168"/>
    <cellStyle name="Comma 2 3" xfId="1169"/>
    <cellStyle name="Comma 3" xfId="376"/>
    <cellStyle name="Comma 3 2" xfId="377"/>
    <cellStyle name="Comma 3 3" xfId="378"/>
    <cellStyle name="Comma 4" xfId="379"/>
    <cellStyle name="Comma 5" xfId="1170"/>
    <cellStyle name="Comma 6" xfId="1171"/>
    <cellStyle name="Comma 7" xfId="1172"/>
    <cellStyle name="Comma 8" xfId="1173"/>
    <cellStyle name="Comma 9" xfId="1174"/>
    <cellStyle name="Comma(3)" xfId="380"/>
    <cellStyle name="Comma_AUK2000" xfId="381"/>
    <cellStyle name="Comma0" xfId="382"/>
    <cellStyle name="Comma0 - Style3" xfId="383"/>
    <cellStyle name="Comma0 2" xfId="1175"/>
    <cellStyle name="Comma0 3" xfId="1176"/>
    <cellStyle name="Comma0 4" xfId="1177"/>
    <cellStyle name="Comma0 5" xfId="1178"/>
    <cellStyle name="Comma0 6" xfId="1179"/>
    <cellStyle name="Comma0 7" xfId="1180"/>
    <cellStyle name="Comma0 8" xfId="1181"/>
    <cellStyle name="Comma0_BG Money (current)" xfId="384"/>
    <cellStyle name="Curren - Style3" xfId="385"/>
    <cellStyle name="Curren - Style4" xfId="386"/>
    <cellStyle name="Currency [0]" xfId="387"/>
    <cellStyle name="Currency_AUK2000" xfId="388"/>
    <cellStyle name="Currency0" xfId="389"/>
    <cellStyle name="Currency0 2" xfId="1182"/>
    <cellStyle name="Data" xfId="1183"/>
    <cellStyle name="Date" xfId="390"/>
    <cellStyle name="Date 2" xfId="1184"/>
    <cellStyle name="Datum" xfId="391"/>
    <cellStyle name="Define-Column" xfId="1185"/>
    <cellStyle name="Define-Column 10" xfId="1186"/>
    <cellStyle name="Define-Column 2" xfId="1187"/>
    <cellStyle name="Define-Column 3" xfId="1188"/>
    <cellStyle name="Define-Column 4" xfId="1189"/>
    <cellStyle name="Define-Column 5" xfId="1190"/>
    <cellStyle name="Define-Column 6" xfId="1191"/>
    <cellStyle name="Define-Column 7" xfId="1192"/>
    <cellStyle name="Define-Column 7 2" xfId="1193"/>
    <cellStyle name="Define-Column 7 3" xfId="1194"/>
    <cellStyle name="Define-Column 8" xfId="1195"/>
    <cellStyle name="Define-Column 8 2" xfId="1196"/>
    <cellStyle name="Define-Column 8 3" xfId="1197"/>
    <cellStyle name="Define-Column 9" xfId="1198"/>
    <cellStyle name="Define-Column 9 2" xfId="1199"/>
    <cellStyle name="Define-Column 9 3" xfId="1200"/>
    <cellStyle name="Define-Column_Zvit rux-koshtiv 2010 Департамент " xfId="1201"/>
    <cellStyle name="diskette" xfId="1202"/>
    <cellStyle name="Euro" xfId="392"/>
    <cellStyle name="Euro 2" xfId="1203"/>
    <cellStyle name="Excel.Chart" xfId="1204"/>
    <cellStyle name="Explanatory Text" xfId="393"/>
    <cellStyle name="Explanatory Text 10" xfId="394"/>
    <cellStyle name="Explanatory Text 10 2" xfId="1205"/>
    <cellStyle name="Explanatory Text 2" xfId="395"/>
    <cellStyle name="Explanatory Text 2 2" xfId="1206"/>
    <cellStyle name="Explanatory Text 3" xfId="396"/>
    <cellStyle name="Explanatory Text 3 2" xfId="1207"/>
    <cellStyle name="Explanatory Text 4" xfId="397"/>
    <cellStyle name="Explanatory Text 4 2" xfId="1208"/>
    <cellStyle name="Explanatory Text 5" xfId="398"/>
    <cellStyle name="Explanatory Text 5 2" xfId="1209"/>
    <cellStyle name="Explanatory Text 6" xfId="399"/>
    <cellStyle name="Explanatory Text 6 2" xfId="1210"/>
    <cellStyle name="Explanatory Text 7" xfId="400"/>
    <cellStyle name="Explanatory Text 7 2" xfId="1211"/>
    <cellStyle name="Explanatory Text 8" xfId="401"/>
    <cellStyle name="Explanatory Text 8 2" xfId="1212"/>
    <cellStyle name="Explanatory Text 9" xfId="402"/>
    <cellStyle name="Explanatory Text 9 2" xfId="1213"/>
    <cellStyle name="Ezres [0]_10mell99" xfId="403"/>
    <cellStyle name="Ezres_10mell99" xfId="404"/>
    <cellStyle name="F2" xfId="405"/>
    <cellStyle name="F2 2" xfId="1214"/>
    <cellStyle name="F3" xfId="406"/>
    <cellStyle name="F3 2" xfId="1215"/>
    <cellStyle name="F4" xfId="407"/>
    <cellStyle name="F4 2" xfId="1216"/>
    <cellStyle name="F5" xfId="408"/>
    <cellStyle name="F5 - Style8" xfId="409"/>
    <cellStyle name="F5 - Style8 2" xfId="1217"/>
    <cellStyle name="F5 2" xfId="1218"/>
    <cellStyle name="F6" xfId="410"/>
    <cellStyle name="F6 - Style5" xfId="411"/>
    <cellStyle name="F6 - Style5 2" xfId="1219"/>
    <cellStyle name="F6 2" xfId="1220"/>
    <cellStyle name="F7" xfId="412"/>
    <cellStyle name="F7 - Style7" xfId="413"/>
    <cellStyle name="F7 - Style7 2" xfId="1221"/>
    <cellStyle name="F7 2" xfId="1222"/>
    <cellStyle name="F8" xfId="414"/>
    <cellStyle name="F8 - Style6" xfId="415"/>
    <cellStyle name="F8 - Style6 2" xfId="1223"/>
    <cellStyle name="F8 2" xfId="1224"/>
    <cellStyle name="facha" xfId="1225"/>
    <cellStyle name="Fecha" xfId="1226"/>
    <cellStyle name="Fijo" xfId="1227"/>
    <cellStyle name="Finanční0" xfId="416"/>
    <cellStyle name="Finanèní0" xfId="417"/>
    <cellStyle name="Fixed" xfId="418"/>
    <cellStyle name="Fixed 2" xfId="1228"/>
    <cellStyle name="fixed0 - Style4" xfId="419"/>
    <cellStyle name="fixed0 - Style4 2" xfId="1229"/>
    <cellStyle name="Fixed1 - Style1" xfId="420"/>
    <cellStyle name="Fixed1 - Style1 2" xfId="1230"/>
    <cellStyle name="Fixed1 - Style2" xfId="421"/>
    <cellStyle name="Fixed1 - Style2 2" xfId="1231"/>
    <cellStyle name="Fixed2 - Style2" xfId="422"/>
    <cellStyle name="Fixo" xfId="1232"/>
    <cellStyle name="FS10" xfId="1233"/>
    <cellStyle name="Good" xfId="423"/>
    <cellStyle name="Good 10" xfId="424"/>
    <cellStyle name="Good 10 2" xfId="1234"/>
    <cellStyle name="Good 2" xfId="425"/>
    <cellStyle name="Good 2 2" xfId="1235"/>
    <cellStyle name="Good 3" xfId="426"/>
    <cellStyle name="Good 3 2" xfId="1236"/>
    <cellStyle name="Good 4" xfId="427"/>
    <cellStyle name="Good 4 2" xfId="1237"/>
    <cellStyle name="Good 5" xfId="428"/>
    <cellStyle name="Good 5 2" xfId="1238"/>
    <cellStyle name="Good 6" xfId="429"/>
    <cellStyle name="Good 6 2" xfId="1239"/>
    <cellStyle name="Good 7" xfId="430"/>
    <cellStyle name="Good 7 2" xfId="1240"/>
    <cellStyle name="Good 8" xfId="431"/>
    <cellStyle name="Good 8 2" xfId="1241"/>
    <cellStyle name="Good 9" xfId="432"/>
    <cellStyle name="Good 9 2" xfId="1242"/>
    <cellStyle name="Grey" xfId="433"/>
    <cellStyle name="Heading 1" xfId="434"/>
    <cellStyle name="Heading 1 10" xfId="435"/>
    <cellStyle name="Heading 1 10 2" xfId="1243"/>
    <cellStyle name="Heading 1 2" xfId="436"/>
    <cellStyle name="Heading 1 2 2" xfId="1244"/>
    <cellStyle name="Heading 1 3" xfId="437"/>
    <cellStyle name="Heading 1 3 2" xfId="1245"/>
    <cellStyle name="Heading 1 4" xfId="438"/>
    <cellStyle name="Heading 1 4 2" xfId="1246"/>
    <cellStyle name="Heading 1 5" xfId="439"/>
    <cellStyle name="Heading 1 5 2" xfId="1247"/>
    <cellStyle name="Heading 1 6" xfId="440"/>
    <cellStyle name="Heading 1 6 2" xfId="1248"/>
    <cellStyle name="Heading 1 7" xfId="441"/>
    <cellStyle name="Heading 1 7 2" xfId="1249"/>
    <cellStyle name="Heading 1 8" xfId="442"/>
    <cellStyle name="Heading 1 8 2" xfId="1250"/>
    <cellStyle name="Heading 1 9" xfId="443"/>
    <cellStyle name="Heading 1 9 2" xfId="1251"/>
    <cellStyle name="Heading 2" xfId="444"/>
    <cellStyle name="Heading 2 10" xfId="445"/>
    <cellStyle name="Heading 2 10 2" xfId="1252"/>
    <cellStyle name="Heading 2 2" xfId="446"/>
    <cellStyle name="Heading 2 2 2" xfId="1253"/>
    <cellStyle name="Heading 2 3" xfId="447"/>
    <cellStyle name="Heading 2 3 2" xfId="1254"/>
    <cellStyle name="Heading 2 4" xfId="448"/>
    <cellStyle name="Heading 2 4 2" xfId="1255"/>
    <cellStyle name="Heading 2 5" xfId="449"/>
    <cellStyle name="Heading 2 5 2" xfId="1256"/>
    <cellStyle name="Heading 2 6" xfId="450"/>
    <cellStyle name="Heading 2 6 2" xfId="1257"/>
    <cellStyle name="Heading 2 7" xfId="451"/>
    <cellStyle name="Heading 2 7 2" xfId="1258"/>
    <cellStyle name="Heading 2 8" xfId="452"/>
    <cellStyle name="Heading 2 8 2" xfId="1259"/>
    <cellStyle name="Heading 2 9" xfId="453"/>
    <cellStyle name="Heading 2 9 2" xfId="1260"/>
    <cellStyle name="Heading 3" xfId="454"/>
    <cellStyle name="Heading 3 10" xfId="455"/>
    <cellStyle name="Heading 3 10 2" xfId="1261"/>
    <cellStyle name="Heading 3 2" xfId="456"/>
    <cellStyle name="Heading 3 2 2" xfId="1262"/>
    <cellStyle name="Heading 3 3" xfId="457"/>
    <cellStyle name="Heading 3 3 2" xfId="1263"/>
    <cellStyle name="Heading 3 4" xfId="458"/>
    <cellStyle name="Heading 3 4 2" xfId="1264"/>
    <cellStyle name="Heading 3 5" xfId="459"/>
    <cellStyle name="Heading 3 5 2" xfId="1265"/>
    <cellStyle name="Heading 3 6" xfId="460"/>
    <cellStyle name="Heading 3 6 2" xfId="1266"/>
    <cellStyle name="Heading 3 7" xfId="461"/>
    <cellStyle name="Heading 3 7 2" xfId="1267"/>
    <cellStyle name="Heading 3 8" xfId="462"/>
    <cellStyle name="Heading 3 8 2" xfId="1268"/>
    <cellStyle name="Heading 3 9" xfId="463"/>
    <cellStyle name="Heading 3 9 2" xfId="1269"/>
    <cellStyle name="Heading 4" xfId="464"/>
    <cellStyle name="Heading 4 10" xfId="465"/>
    <cellStyle name="Heading 4 10 2" xfId="1270"/>
    <cellStyle name="Heading 4 2" xfId="466"/>
    <cellStyle name="Heading 4 2 2" xfId="1271"/>
    <cellStyle name="Heading 4 3" xfId="467"/>
    <cellStyle name="Heading 4 3 2" xfId="1272"/>
    <cellStyle name="Heading 4 4" xfId="468"/>
    <cellStyle name="Heading 4 4 2" xfId="1273"/>
    <cellStyle name="Heading 4 5" xfId="469"/>
    <cellStyle name="Heading 4 5 2" xfId="1274"/>
    <cellStyle name="Heading 4 6" xfId="470"/>
    <cellStyle name="Heading 4 6 2" xfId="1275"/>
    <cellStyle name="Heading 4 7" xfId="471"/>
    <cellStyle name="Heading 4 7 2" xfId="1276"/>
    <cellStyle name="Heading 4 8" xfId="472"/>
    <cellStyle name="Heading 4 8 2" xfId="1277"/>
    <cellStyle name="Heading 4 9" xfId="473"/>
    <cellStyle name="Heading 4 9 2" xfId="1278"/>
    <cellStyle name="Heading1" xfId="474"/>
    <cellStyle name="Heading1 2" xfId="1279"/>
    <cellStyle name="Heading2" xfId="475"/>
    <cellStyle name="Heading2 2" xfId="1280"/>
    <cellStyle name="Hiperhivatkozás" xfId="476"/>
    <cellStyle name="Hipervínculo" xfId="1281"/>
    <cellStyle name="Hipervínculo visitado" xfId="1282"/>
    <cellStyle name="Hipervínculo_10-01-03 2003 2003 NUEVOS RON -NUEVOS INTERESES" xfId="1283"/>
    <cellStyle name="Hyperlink 2" xfId="477"/>
    <cellStyle name="Hyperlink 2 2" xfId="1284"/>
    <cellStyle name="Hyperlink 2 3" xfId="1285"/>
    <cellStyle name="Hyperlink 2 4" xfId="1286"/>
    <cellStyle name="Hyperlink 3" xfId="1287"/>
    <cellStyle name="Hyperlink 4" xfId="1288"/>
    <cellStyle name="Hyperlink seguido_NFGC_SPE_1995_2003" xfId="1289"/>
    <cellStyle name="Hyperlink_UKR Fin table" xfId="478"/>
    <cellStyle name="Iau?iue_Eeno1" xfId="479"/>
    <cellStyle name="Îáû÷íûé_Table16" xfId="480"/>
    <cellStyle name="imf-one decimal" xfId="481"/>
    <cellStyle name="imf-one decimal 2" xfId="1290"/>
    <cellStyle name="imf-one decimal 3" xfId="1291"/>
    <cellStyle name="imf-zero decimal" xfId="482"/>
    <cellStyle name="imf-zero decimal 2" xfId="1292"/>
    <cellStyle name="imf-zero decimal 3" xfId="1293"/>
    <cellStyle name="Input" xfId="483"/>
    <cellStyle name="Input [yellow]" xfId="484"/>
    <cellStyle name="Input 10" xfId="485"/>
    <cellStyle name="Input 10 2" xfId="1294"/>
    <cellStyle name="Input 2" xfId="486"/>
    <cellStyle name="Input 2 2" xfId="1295"/>
    <cellStyle name="Input 3" xfId="487"/>
    <cellStyle name="Input 3 2" xfId="1296"/>
    <cellStyle name="Input 4" xfId="488"/>
    <cellStyle name="Input 4 2" xfId="1297"/>
    <cellStyle name="Input 5" xfId="489"/>
    <cellStyle name="Input 5 2" xfId="1298"/>
    <cellStyle name="Input 6" xfId="490"/>
    <cellStyle name="Input 6 2" xfId="1299"/>
    <cellStyle name="Input 7" xfId="491"/>
    <cellStyle name="Input 7 2" xfId="1300"/>
    <cellStyle name="Input 8" xfId="492"/>
    <cellStyle name="Input 8 2" xfId="1301"/>
    <cellStyle name="Input 9" xfId="493"/>
    <cellStyle name="Input 9 2" xfId="1302"/>
    <cellStyle name="Ioe?uaaaoayny aeia?nnueea" xfId="494"/>
    <cellStyle name="Ioe?uaaaoayny aeia?nnueea 2" xfId="1303"/>
    <cellStyle name="Îòêðûâàâøàÿñÿ ãèïåðññûëêà" xfId="495"/>
    <cellStyle name="Îòêðûâàâøàÿñÿ ãèïåðññûëêà 2" xfId="1304"/>
    <cellStyle name="jo[" xfId="1305"/>
    <cellStyle name="Label" xfId="496"/>
    <cellStyle name="leftli - Style3" xfId="497"/>
    <cellStyle name="leftli - Style3 2" xfId="1306"/>
    <cellStyle name="Level0" xfId="1307"/>
    <cellStyle name="Level0 10" xfId="1308"/>
    <cellStyle name="Level0 2" xfId="1309"/>
    <cellStyle name="Level0 2 2" xfId="1310"/>
    <cellStyle name="Level0 3" xfId="1311"/>
    <cellStyle name="Level0 3 2" xfId="1312"/>
    <cellStyle name="Level0 4" xfId="1313"/>
    <cellStyle name="Level0 4 2" xfId="1314"/>
    <cellStyle name="Level0 5" xfId="1315"/>
    <cellStyle name="Level0 6" xfId="1316"/>
    <cellStyle name="Level0 7" xfId="1317"/>
    <cellStyle name="Level0 7 2" xfId="1318"/>
    <cellStyle name="Level0 7 3" xfId="1319"/>
    <cellStyle name="Level0 8" xfId="1320"/>
    <cellStyle name="Level0 8 2" xfId="1321"/>
    <cellStyle name="Level0 8 3" xfId="1322"/>
    <cellStyle name="Level0 9" xfId="1323"/>
    <cellStyle name="Level0 9 2" xfId="1324"/>
    <cellStyle name="Level0 9 3" xfId="1325"/>
    <cellStyle name="Level0_Zvit rux-koshtiv 2010 Департамент " xfId="1326"/>
    <cellStyle name="Level1" xfId="1327"/>
    <cellStyle name="Level1 2" xfId="1328"/>
    <cellStyle name="Level1-Numbers" xfId="1329"/>
    <cellStyle name="Level1-Numbers 2" xfId="1330"/>
    <cellStyle name="Level1-Numbers-Hide" xfId="1331"/>
    <cellStyle name="Level2" xfId="1332"/>
    <cellStyle name="Level2 2" xfId="1333"/>
    <cellStyle name="Level2-Hide" xfId="1334"/>
    <cellStyle name="Level2-Hide 2" xfId="1335"/>
    <cellStyle name="Level2-Numbers" xfId="1336"/>
    <cellStyle name="Level2-Numbers 2" xfId="1337"/>
    <cellStyle name="Level2-Numbers-Hide" xfId="1338"/>
    <cellStyle name="Level3" xfId="1339"/>
    <cellStyle name="Level3 2" xfId="1340"/>
    <cellStyle name="Level3 3" xfId="1341"/>
    <cellStyle name="Level3_План департамент_2010_1207" xfId="1342"/>
    <cellStyle name="Level3-Hide" xfId="1343"/>
    <cellStyle name="Level3-Hide 2" xfId="1344"/>
    <cellStyle name="Level3-Numbers" xfId="1345"/>
    <cellStyle name="Level3-Numbers 2" xfId="1346"/>
    <cellStyle name="Level3-Numbers 3" xfId="1347"/>
    <cellStyle name="Level3-Numbers_План департамент_2010_1207" xfId="1348"/>
    <cellStyle name="Level3-Numbers-Hide" xfId="1349"/>
    <cellStyle name="Level4" xfId="1350"/>
    <cellStyle name="Level4 2" xfId="1351"/>
    <cellStyle name="Level4-Hide" xfId="1352"/>
    <cellStyle name="Level4-Hide 2" xfId="1353"/>
    <cellStyle name="Level4-Numbers" xfId="1354"/>
    <cellStyle name="Level4-Numbers 2" xfId="1355"/>
    <cellStyle name="Level4-Numbers-Hide" xfId="1356"/>
    <cellStyle name="Level5" xfId="1357"/>
    <cellStyle name="Level5 2" xfId="1358"/>
    <cellStyle name="Level5-Hide" xfId="1359"/>
    <cellStyle name="Level5-Hide 2" xfId="1360"/>
    <cellStyle name="Level5-Numbers" xfId="1361"/>
    <cellStyle name="Level5-Numbers 2" xfId="1362"/>
    <cellStyle name="Level5-Numbers-Hide" xfId="1363"/>
    <cellStyle name="Level6" xfId="1364"/>
    <cellStyle name="Level6 2" xfId="1365"/>
    <cellStyle name="Level6-Hide" xfId="1366"/>
    <cellStyle name="Level6-Hide 2" xfId="1367"/>
    <cellStyle name="Level6-Numbers" xfId="1368"/>
    <cellStyle name="Level6-Numbers 2" xfId="1369"/>
    <cellStyle name="Level7" xfId="1370"/>
    <cellStyle name="Level7-Hide" xfId="1371"/>
    <cellStyle name="Level7-Numbers" xfId="1372"/>
    <cellStyle name="Linked Cell" xfId="498"/>
    <cellStyle name="Linked Cell 10" xfId="499"/>
    <cellStyle name="Linked Cell 10 2" xfId="1373"/>
    <cellStyle name="Linked Cell 2" xfId="500"/>
    <cellStyle name="Linked Cell 2 2" xfId="1374"/>
    <cellStyle name="Linked Cell 3" xfId="501"/>
    <cellStyle name="Linked Cell 3 2" xfId="1375"/>
    <cellStyle name="Linked Cell 4" xfId="502"/>
    <cellStyle name="Linked Cell 4 2" xfId="1376"/>
    <cellStyle name="Linked Cell 5" xfId="503"/>
    <cellStyle name="Linked Cell 5 2" xfId="1377"/>
    <cellStyle name="Linked Cell 6" xfId="504"/>
    <cellStyle name="Linked Cell 6 2" xfId="1378"/>
    <cellStyle name="Linked Cell 7" xfId="505"/>
    <cellStyle name="Linked Cell 7 2" xfId="1379"/>
    <cellStyle name="Linked Cell 8" xfId="506"/>
    <cellStyle name="Linked Cell 8 2" xfId="1380"/>
    <cellStyle name="Linked Cell 9" xfId="507"/>
    <cellStyle name="Linked Cell 9 2" xfId="1381"/>
    <cellStyle name="MacroCode" xfId="508"/>
    <cellStyle name="Már látott hiperhivatkozás" xfId="509"/>
    <cellStyle name="Měna0" xfId="510"/>
    <cellStyle name="Mheading1" xfId="1382"/>
    <cellStyle name="Mheading2" xfId="1383"/>
    <cellStyle name="Millares [0]_11.1.3. bis" xfId="1384"/>
    <cellStyle name="Millares_11.1.3. bis" xfId="1385"/>
    <cellStyle name="Milliers [0]_Encours - Apr rééch" xfId="511"/>
    <cellStyle name="Milliers_Encours - Apr rééch" xfId="512"/>
    <cellStyle name="Mìna0" xfId="513"/>
    <cellStyle name="Moeda [0]_A" xfId="1386"/>
    <cellStyle name="Moeda_A" xfId="1387"/>
    <cellStyle name="Moeda0" xfId="1388"/>
    <cellStyle name="Moneda [0]_11.1.3. bis" xfId="1389"/>
    <cellStyle name="Moneda_11.1.3. bis" xfId="1390"/>
    <cellStyle name="Monétaire [0]_Encours - Apr rééch" xfId="514"/>
    <cellStyle name="Monétaire_Encours - Apr rééch" xfId="515"/>
    <cellStyle name="Monetario" xfId="1391"/>
    <cellStyle name="Monetario0" xfId="1392"/>
    <cellStyle name="Nedefinován" xfId="516"/>
    <cellStyle name="Neutral" xfId="517"/>
    <cellStyle name="Neutral 10" xfId="518"/>
    <cellStyle name="Neutral 10 2" xfId="1393"/>
    <cellStyle name="Neutral 2" xfId="519"/>
    <cellStyle name="Neutral 2 2" xfId="1394"/>
    <cellStyle name="Neutral 3" xfId="520"/>
    <cellStyle name="Neutral 3 2" xfId="1395"/>
    <cellStyle name="Neutral 4" xfId="521"/>
    <cellStyle name="Neutral 4 2" xfId="1396"/>
    <cellStyle name="Neutral 5" xfId="522"/>
    <cellStyle name="Neutral 5 2" xfId="1397"/>
    <cellStyle name="Neutral 6" xfId="523"/>
    <cellStyle name="Neutral 6 2" xfId="1398"/>
    <cellStyle name="Neutral 7" xfId="524"/>
    <cellStyle name="Neutral 7 2" xfId="1399"/>
    <cellStyle name="Neutral 8" xfId="525"/>
    <cellStyle name="Neutral 8 2" xfId="1400"/>
    <cellStyle name="Neutral 9" xfId="526"/>
    <cellStyle name="Neutral 9 2" xfId="1401"/>
    <cellStyle name="Non défini" xfId="1402"/>
    <cellStyle name="normal" xfId="527"/>
    <cellStyle name="Normal - Style1" xfId="528"/>
    <cellStyle name="Normal - Style1 2" xfId="1403"/>
    <cellStyle name="Normal - Style2" xfId="529"/>
    <cellStyle name="Normal - Style2 2" xfId="1404"/>
    <cellStyle name="Normal - Style2_IM" xfId="1405"/>
    <cellStyle name="Normal - Style3" xfId="530"/>
    <cellStyle name="Normal - Style3 2" xfId="1406"/>
    <cellStyle name="Normal - Style4" xfId="1407"/>
    <cellStyle name="Normal - Style5" xfId="531"/>
    <cellStyle name="Normal - Style6" xfId="532"/>
    <cellStyle name="Normal - Style7" xfId="533"/>
    <cellStyle name="Normal - Style8" xfId="534"/>
    <cellStyle name="Normal 10" xfId="535"/>
    <cellStyle name="Normal 10 2" xfId="536"/>
    <cellStyle name="Normal 10 3" xfId="1408"/>
    <cellStyle name="Normal 10 3 2" xfId="1409"/>
    <cellStyle name="Normal 10_IM" xfId="1410"/>
    <cellStyle name="Normal 11" xfId="537"/>
    <cellStyle name="Normal 11 2" xfId="538"/>
    <cellStyle name="Normal 12" xfId="539"/>
    <cellStyle name="Normal 12 2" xfId="540"/>
    <cellStyle name="Normal 13" xfId="541"/>
    <cellStyle name="Normal 13 2" xfId="542"/>
    <cellStyle name="Normal 14" xfId="543"/>
    <cellStyle name="Normal 15" xfId="544"/>
    <cellStyle name="Normal 16" xfId="545"/>
    <cellStyle name="Normal 17" xfId="546"/>
    <cellStyle name="Normal 18" xfId="547"/>
    <cellStyle name="Normal 19" xfId="548"/>
    <cellStyle name="Normal 2" xfId="549"/>
    <cellStyle name="Normal 2 10" xfId="1411"/>
    <cellStyle name="Normal 2 11" xfId="1412"/>
    <cellStyle name="Normal 2 12" xfId="1413"/>
    <cellStyle name="Normal 2 2" xfId="550"/>
    <cellStyle name="Normal 2 2 2" xfId="551"/>
    <cellStyle name="Normal 2 2 2 2" xfId="552"/>
    <cellStyle name="Normal 2 2 2 2 2" xfId="1414"/>
    <cellStyle name="Normal 2 2 2 3" xfId="1415"/>
    <cellStyle name="Normal 2 2 3" xfId="1416"/>
    <cellStyle name="Normal 2 3" xfId="1417"/>
    <cellStyle name="Normal 2 4" xfId="1418"/>
    <cellStyle name="Normal 2 5" xfId="1419"/>
    <cellStyle name="Normal 2 5 2" xfId="1420"/>
    <cellStyle name="Normal 2 6" xfId="1421"/>
    <cellStyle name="Normal 2 6 2" xfId="1422"/>
    <cellStyle name="Normal 2 7" xfId="1423"/>
    <cellStyle name="Normal 2 7 2" xfId="1424"/>
    <cellStyle name="Normal 2 8" xfId="1425"/>
    <cellStyle name="Normal 2 8 2" xfId="1426"/>
    <cellStyle name="Normal 2 9" xfId="1427"/>
    <cellStyle name="Normal 2_IM" xfId="1428"/>
    <cellStyle name="Normal 20" xfId="553"/>
    <cellStyle name="Normal 21" xfId="554"/>
    <cellStyle name="Normal 22" xfId="555"/>
    <cellStyle name="Normal 23" xfId="556"/>
    <cellStyle name="Normal 24" xfId="557"/>
    <cellStyle name="Normal 25" xfId="558"/>
    <cellStyle name="Normal 26" xfId="559"/>
    <cellStyle name="Normal 27" xfId="560"/>
    <cellStyle name="Normal 28" xfId="561"/>
    <cellStyle name="Normal 29" xfId="562"/>
    <cellStyle name="Normal 3" xfId="563"/>
    <cellStyle name="Normal 3 2" xfId="1429"/>
    <cellStyle name="Normal 3 2 2" xfId="1430"/>
    <cellStyle name="Normal 3 3" xfId="1431"/>
    <cellStyle name="Normal 3_IM" xfId="1432"/>
    <cellStyle name="Normal 30" xfId="564"/>
    <cellStyle name="Normal 31" xfId="565"/>
    <cellStyle name="Normal 32" xfId="566"/>
    <cellStyle name="Normal 33" xfId="567"/>
    <cellStyle name="Normal 34" xfId="568"/>
    <cellStyle name="Normal 35" xfId="569"/>
    <cellStyle name="Normal 36" xfId="570"/>
    <cellStyle name="Normal 37" xfId="571"/>
    <cellStyle name="Normal 38" xfId="572"/>
    <cellStyle name="Normal 39" xfId="573"/>
    <cellStyle name="Normal 4" xfId="574"/>
    <cellStyle name="Normal 4 2" xfId="575"/>
    <cellStyle name="Normal 4 2 2" xfId="1433"/>
    <cellStyle name="Normal 4 3" xfId="576"/>
    <cellStyle name="Normal 40" xfId="577"/>
    <cellStyle name="Normal 41" xfId="578"/>
    <cellStyle name="Normal 42" xfId="579"/>
    <cellStyle name="Normal 43" xfId="580"/>
    <cellStyle name="Normal 44" xfId="581"/>
    <cellStyle name="Normal 45" xfId="582"/>
    <cellStyle name="Normal 46" xfId="583"/>
    <cellStyle name="Normal 47" xfId="584"/>
    <cellStyle name="Normal 48" xfId="585"/>
    <cellStyle name="Normal 49" xfId="586"/>
    <cellStyle name="Normal 5" xfId="587"/>
    <cellStyle name="Normal 5 2" xfId="588"/>
    <cellStyle name="Normal 5 3" xfId="1434"/>
    <cellStyle name="Normal 5_IM" xfId="1435"/>
    <cellStyle name="Normal 50" xfId="589"/>
    <cellStyle name="Normal 51" xfId="590"/>
    <cellStyle name="Normal 52" xfId="591"/>
    <cellStyle name="Normal 53" xfId="592"/>
    <cellStyle name="Normal 54" xfId="593"/>
    <cellStyle name="Normal 55" xfId="594"/>
    <cellStyle name="Normal 56" xfId="595"/>
    <cellStyle name="Normal 57" xfId="596"/>
    <cellStyle name="Normal 58" xfId="597"/>
    <cellStyle name="Normal 59" xfId="598"/>
    <cellStyle name="Normal 6" xfId="599"/>
    <cellStyle name="Normal 6 2" xfId="600"/>
    <cellStyle name="Normal 6 3" xfId="1436"/>
    <cellStyle name="Normal 6_IM" xfId="1437"/>
    <cellStyle name="Normal 60" xfId="601"/>
    <cellStyle name="Normal 61" xfId="602"/>
    <cellStyle name="Normal 62" xfId="603"/>
    <cellStyle name="Normal 63" xfId="1438"/>
    <cellStyle name="Normal 64" xfId="1439"/>
    <cellStyle name="Normal 65" xfId="1440"/>
    <cellStyle name="Normal 66" xfId="1441"/>
    <cellStyle name="Normal 67" xfId="1442"/>
    <cellStyle name="Normal 68" xfId="1443"/>
    <cellStyle name="Normal 69" xfId="1444"/>
    <cellStyle name="Normal 69 2" xfId="1445"/>
    <cellStyle name="Normal 7" xfId="604"/>
    <cellStyle name="Normal 7 2" xfId="605"/>
    <cellStyle name="Normal 8" xfId="606"/>
    <cellStyle name="Normal 8 2" xfId="607"/>
    <cellStyle name="Normal 9" xfId="608"/>
    <cellStyle name="Normal Table" xfId="609"/>
    <cellStyle name="Normál_10mell99" xfId="610"/>
    <cellStyle name="Normal_A" xfId="611"/>
    <cellStyle name="Normal_SEI(feb17)" xfId="612"/>
    <cellStyle name="normální_FR NPCH-zari01" xfId="613"/>
    <cellStyle name="Note" xfId="614"/>
    <cellStyle name="Note 10" xfId="615"/>
    <cellStyle name="Note 10 2" xfId="1446"/>
    <cellStyle name="Note 11" xfId="616"/>
    <cellStyle name="Note 2" xfId="617"/>
    <cellStyle name="Note 2 2" xfId="1447"/>
    <cellStyle name="Note 3" xfId="618"/>
    <cellStyle name="Note 3 2" xfId="1448"/>
    <cellStyle name="Note 4" xfId="619"/>
    <cellStyle name="Note 4 2" xfId="1449"/>
    <cellStyle name="Note 5" xfId="620"/>
    <cellStyle name="Note 5 2" xfId="1450"/>
    <cellStyle name="Note 6" xfId="621"/>
    <cellStyle name="Note 6 2" xfId="1451"/>
    <cellStyle name="Note 7" xfId="622"/>
    <cellStyle name="Note 7 2" xfId="1452"/>
    <cellStyle name="Note 8" xfId="623"/>
    <cellStyle name="Note 8 2" xfId="1453"/>
    <cellStyle name="Note 9" xfId="624"/>
    <cellStyle name="Note 9 2" xfId="1454"/>
    <cellStyle name="Number-Cells" xfId="1455"/>
    <cellStyle name="Number-Cells-Column2" xfId="1456"/>
    <cellStyle name="Number-Cells-Column5" xfId="1457"/>
    <cellStyle name="Obično_ENG.30.04.2004" xfId="625"/>
    <cellStyle name="Ôèíàíñîâûé_Tranche" xfId="626"/>
    <cellStyle name="Output" xfId="627"/>
    <cellStyle name="Output 10" xfId="628"/>
    <cellStyle name="Output 10 2" xfId="1458"/>
    <cellStyle name="Output 2" xfId="629"/>
    <cellStyle name="Output 2 2" xfId="1459"/>
    <cellStyle name="Output 3" xfId="630"/>
    <cellStyle name="Output 3 2" xfId="1460"/>
    <cellStyle name="Output 4" xfId="631"/>
    <cellStyle name="Output 4 2" xfId="1461"/>
    <cellStyle name="Output 5" xfId="632"/>
    <cellStyle name="Output 5 2" xfId="1462"/>
    <cellStyle name="Output 6" xfId="633"/>
    <cellStyle name="Output 6 2" xfId="1463"/>
    <cellStyle name="Output 7" xfId="634"/>
    <cellStyle name="Output 7 2" xfId="1464"/>
    <cellStyle name="Output 8" xfId="635"/>
    <cellStyle name="Output 8 2" xfId="1465"/>
    <cellStyle name="Output 9" xfId="636"/>
    <cellStyle name="Output 9 2" xfId="1466"/>
    <cellStyle name="Pénznem [0]_10mell99" xfId="637"/>
    <cellStyle name="Pénznem_10mell99" xfId="638"/>
    <cellStyle name="Percen - Style1" xfId="639"/>
    <cellStyle name="Percent [2]" xfId="640"/>
    <cellStyle name="Percent 2" xfId="641"/>
    <cellStyle name="Percent 2 2" xfId="1467"/>
    <cellStyle name="Percent 2 3" xfId="1468"/>
    <cellStyle name="Percent 3" xfId="642"/>
    <cellStyle name="Percent 3 2" xfId="643"/>
    <cellStyle name="Percent 3 3" xfId="644"/>
    <cellStyle name="Percent 4" xfId="1469"/>
    <cellStyle name="Percent 5" xfId="1470"/>
    <cellStyle name="percentage difference" xfId="645"/>
    <cellStyle name="percentage difference 2" xfId="1471"/>
    <cellStyle name="percentage difference one decimal" xfId="646"/>
    <cellStyle name="percentage difference zero decimal" xfId="647"/>
    <cellStyle name="Percentual" xfId="1472"/>
    <cellStyle name="Pevný" xfId="648"/>
    <cellStyle name="Ponto" xfId="1473"/>
    <cellStyle name="Porcentagem_SEP1196" xfId="1474"/>
    <cellStyle name="Porcentaje" xfId="1475"/>
    <cellStyle name="Presentation" xfId="649"/>
    <cellStyle name="Presentation 2" xfId="1476"/>
    <cellStyle name="Publication" xfId="650"/>
    <cellStyle name="Punto" xfId="1477"/>
    <cellStyle name="Punto0" xfId="1478"/>
    <cellStyle name="Red Text" xfId="651"/>
    <cellStyle name="reduced" xfId="652"/>
    <cellStyle name="Row-Header" xfId="1479"/>
    <cellStyle name="Row-Header 2" xfId="1480"/>
    <cellStyle name="SAPBEXaggData" xfId="1481"/>
    <cellStyle name="SAPBEXaggDataEmph" xfId="1482"/>
    <cellStyle name="SAPBEXaggItem" xfId="1483"/>
    <cellStyle name="SAPBEXchaText" xfId="1484"/>
    <cellStyle name="SAPBEXexcBad" xfId="1485"/>
    <cellStyle name="SAPBEXexcCritical" xfId="1486"/>
    <cellStyle name="SAPBEXexcGood" xfId="1487"/>
    <cellStyle name="SAPBEXexcVeryBad" xfId="1488"/>
    <cellStyle name="SAPBEXfilterDrill" xfId="1489"/>
    <cellStyle name="SAPBEXfilterItem" xfId="1490"/>
    <cellStyle name="SAPBEXfilterText" xfId="1491"/>
    <cellStyle name="SAPBEXformats" xfId="1492"/>
    <cellStyle name="SAPBEXheaderData" xfId="1493"/>
    <cellStyle name="SAPBEXheaderItem" xfId="1494"/>
    <cellStyle name="SAPBEXheaderText" xfId="1495"/>
    <cellStyle name="SAPBEXresData" xfId="1496"/>
    <cellStyle name="SAPBEXresDataEmph" xfId="1497"/>
    <cellStyle name="SAPBEXresItem" xfId="1498"/>
    <cellStyle name="SAPBEXstdData" xfId="1499"/>
    <cellStyle name="SAPBEXstdDataEmph" xfId="1500"/>
    <cellStyle name="SAPBEXstdItem" xfId="1501"/>
    <cellStyle name="SAPBEXsubData" xfId="1502"/>
    <cellStyle name="SAPBEXsubDataEmph" xfId="1503"/>
    <cellStyle name="SAPBEXsubItem" xfId="1504"/>
    <cellStyle name="SAPBEXtitle" xfId="1505"/>
    <cellStyle name="SAPBEXundefined" xfId="1506"/>
    <cellStyle name="Sep. milhar [2]" xfId="1507"/>
    <cellStyle name="Separador de m" xfId="1508"/>
    <cellStyle name="Separador de milhares [0]_A" xfId="1509"/>
    <cellStyle name="Separador de milhares_A" xfId="1510"/>
    <cellStyle name="Sheet Title" xfId="1511"/>
    <cellStyle name="STYL1 - Style1" xfId="653"/>
    <cellStyle name="Text" xfId="654"/>
    <cellStyle name="Text 2" xfId="1512"/>
    <cellStyle name="Title" xfId="655"/>
    <cellStyle name="Title 10" xfId="656"/>
    <cellStyle name="Title 10 2" xfId="1513"/>
    <cellStyle name="Title 2" xfId="657"/>
    <cellStyle name="Title 2 2" xfId="1514"/>
    <cellStyle name="Title 3" xfId="658"/>
    <cellStyle name="Title 3 2" xfId="1515"/>
    <cellStyle name="Title 4" xfId="659"/>
    <cellStyle name="Title 4 2" xfId="1516"/>
    <cellStyle name="Title 5" xfId="660"/>
    <cellStyle name="Title 5 2" xfId="1517"/>
    <cellStyle name="Title 6" xfId="661"/>
    <cellStyle name="Title 6 2" xfId="1518"/>
    <cellStyle name="Title 7" xfId="662"/>
    <cellStyle name="Title 7 2" xfId="1519"/>
    <cellStyle name="Title 8" xfId="663"/>
    <cellStyle name="Title 8 2" xfId="1520"/>
    <cellStyle name="Title 9" xfId="664"/>
    <cellStyle name="Title 9 2" xfId="1521"/>
    <cellStyle name="Titulo1" xfId="1522"/>
    <cellStyle name="Titulo2" xfId="1523"/>
    <cellStyle name="TopGrey" xfId="665"/>
    <cellStyle name="Total" xfId="666"/>
    <cellStyle name="Total 2" xfId="667"/>
    <cellStyle name="Total_01 BoP forecast comparative scenario-4" xfId="668"/>
    <cellStyle name="Undefiniert" xfId="669"/>
    <cellStyle name="V¡rgula" xfId="1524"/>
    <cellStyle name="V¡rgula0" xfId="1525"/>
    <cellStyle name="vaca" xfId="1526"/>
    <cellStyle name="Vírgula" xfId="1527"/>
    <cellStyle name="Warning Text" xfId="670"/>
    <cellStyle name="Warning Text 10" xfId="671"/>
    <cellStyle name="Warning Text 10 2" xfId="1528"/>
    <cellStyle name="Warning Text 2" xfId="672"/>
    <cellStyle name="Warning Text 2 2" xfId="1529"/>
    <cellStyle name="Warning Text 3" xfId="673"/>
    <cellStyle name="Warning Text 3 2" xfId="1530"/>
    <cellStyle name="Warning Text 4" xfId="674"/>
    <cellStyle name="Warning Text 4 2" xfId="1531"/>
    <cellStyle name="Warning Text 5" xfId="675"/>
    <cellStyle name="Warning Text 5 2" xfId="1532"/>
    <cellStyle name="Warning Text 6" xfId="676"/>
    <cellStyle name="Warning Text 6 2" xfId="1533"/>
    <cellStyle name="Warning Text 7" xfId="677"/>
    <cellStyle name="Warning Text 7 2" xfId="1534"/>
    <cellStyle name="Warning Text 8" xfId="678"/>
    <cellStyle name="Warning Text 8 2" xfId="1535"/>
    <cellStyle name="Warning Text 9" xfId="679"/>
    <cellStyle name="Warning Text 9 2" xfId="1536"/>
    <cellStyle name="WebAnchor1" xfId="1537"/>
    <cellStyle name="WebAnchor2" xfId="1538"/>
    <cellStyle name="WebAnchor3" xfId="1539"/>
    <cellStyle name="WebAnchor4" xfId="1540"/>
    <cellStyle name="WebAnchor5" xfId="1541"/>
    <cellStyle name="WebAnchor6" xfId="1542"/>
    <cellStyle name="WebAnchor7" xfId="1543"/>
    <cellStyle name="Webexclude" xfId="1544"/>
    <cellStyle name="WebFN" xfId="1545"/>
    <cellStyle name="WebFN1" xfId="1546"/>
    <cellStyle name="WebFN2" xfId="1547"/>
    <cellStyle name="WebFN3" xfId="1548"/>
    <cellStyle name="WebFN4" xfId="1549"/>
    <cellStyle name="WebHR" xfId="1550"/>
    <cellStyle name="WebIndent1" xfId="1551"/>
    <cellStyle name="WebIndent1wFN3" xfId="1552"/>
    <cellStyle name="WebIndent2" xfId="1553"/>
    <cellStyle name="WebNoBR" xfId="1554"/>
    <cellStyle name="Záhlaví 1" xfId="680"/>
    <cellStyle name="Záhlaví 2" xfId="681"/>
    <cellStyle name="zero" xfId="682"/>
    <cellStyle name="Акцент1 2" xfId="683"/>
    <cellStyle name="Акцент1 3" xfId="1555"/>
    <cellStyle name="Акцент1 4" xfId="1556"/>
    <cellStyle name="Акцент2 2" xfId="684"/>
    <cellStyle name="Акцент2 3" xfId="1557"/>
    <cellStyle name="Акцент2 4" xfId="1558"/>
    <cellStyle name="Акцент3 2" xfId="685"/>
    <cellStyle name="Акцент3 3" xfId="1559"/>
    <cellStyle name="Акцент3 4" xfId="1560"/>
    <cellStyle name="Акцент4 2" xfId="686"/>
    <cellStyle name="Акцент4 3" xfId="1561"/>
    <cellStyle name="Акцент4 4" xfId="1562"/>
    <cellStyle name="Акцент5 2" xfId="687"/>
    <cellStyle name="Акцент5 3" xfId="1563"/>
    <cellStyle name="Акцент5 4" xfId="1564"/>
    <cellStyle name="Акцент6 2" xfId="688"/>
    <cellStyle name="Акцент6 3" xfId="1565"/>
    <cellStyle name="Акцент6 4" xfId="1566"/>
    <cellStyle name="Акцентування1" xfId="689"/>
    <cellStyle name="Акцентування1 2" xfId="1567"/>
    <cellStyle name="Акцентування2" xfId="690"/>
    <cellStyle name="Акцентування2 2" xfId="1568"/>
    <cellStyle name="Акцентування3" xfId="691"/>
    <cellStyle name="Акцентування3 2" xfId="1569"/>
    <cellStyle name="Акцентування4" xfId="692"/>
    <cellStyle name="Акцентування4 2" xfId="1570"/>
    <cellStyle name="Акцентування5" xfId="693"/>
    <cellStyle name="Акцентування5 2" xfId="1571"/>
    <cellStyle name="Акцентування6" xfId="694"/>
    <cellStyle name="Акцентування6 2" xfId="1572"/>
    <cellStyle name="Ввід" xfId="695"/>
    <cellStyle name="Ввід 2" xfId="1573"/>
    <cellStyle name="Ввод  2" xfId="696"/>
    <cellStyle name="Ввод  3" xfId="1574"/>
    <cellStyle name="Ввод  4" xfId="1575"/>
    <cellStyle name="Вывод 2" xfId="697"/>
    <cellStyle name="Вывод 3" xfId="1576"/>
    <cellStyle name="Вывод 4" xfId="1577"/>
    <cellStyle name="Вычисление 2" xfId="698"/>
    <cellStyle name="Вычисление 3" xfId="1578"/>
    <cellStyle name="Вычисление 4" xfId="1579"/>
    <cellStyle name="Гіперпосилання" xfId="1824" builtinId="8"/>
    <cellStyle name="ДАТА" xfId="699"/>
    <cellStyle name="ДАТА 2" xfId="1580"/>
    <cellStyle name="Денджный_CPI (2)" xfId="700"/>
    <cellStyle name="Денежный 2" xfId="1581"/>
    <cellStyle name="Добре" xfId="701"/>
    <cellStyle name="Добре 2" xfId="1582"/>
    <cellStyle name="Заголовки до таблиць в бюлетень" xfId="702"/>
    <cellStyle name="Заголовок 1 2" xfId="703"/>
    <cellStyle name="Заголовок 1 3" xfId="1583"/>
    <cellStyle name="Заголовок 1 4" xfId="1584"/>
    <cellStyle name="Заголовок 2 2" xfId="704"/>
    <cellStyle name="Заголовок 2 3" xfId="1585"/>
    <cellStyle name="Заголовок 2 4" xfId="1586"/>
    <cellStyle name="Заголовок 3 2" xfId="705"/>
    <cellStyle name="Заголовок 3 3" xfId="1587"/>
    <cellStyle name="Заголовок 3 4" xfId="1588"/>
    <cellStyle name="Заголовок 4 2" xfId="706"/>
    <cellStyle name="Заголовок 4 3" xfId="1589"/>
    <cellStyle name="Заголовок 4 4" xfId="1590"/>
    <cellStyle name="ЗАГОЛОВОК1" xfId="707"/>
    <cellStyle name="ЗАГОЛОВОК1 2" xfId="1591"/>
    <cellStyle name="ЗАГОЛОВОК2" xfId="708"/>
    <cellStyle name="ЗАГОЛОВОК2 2" xfId="1592"/>
    <cellStyle name="Звичайний" xfId="0" builtinId="0"/>
    <cellStyle name="Звичайний 10" xfId="1874"/>
    <cellStyle name="Звичайний 11" xfId="1875"/>
    <cellStyle name="Звичайний 2" xfId="709"/>
    <cellStyle name="Звичайний 3" xfId="1826"/>
    <cellStyle name="Звичайний 4" xfId="1827"/>
    <cellStyle name="Звичайний 5" xfId="1828"/>
    <cellStyle name="Звичайний 6" xfId="1829"/>
    <cellStyle name="Звичайний 7" xfId="1830"/>
    <cellStyle name="Звичайний 8" xfId="1836"/>
    <cellStyle name="Звичайний 9" xfId="1873"/>
    <cellStyle name="Зв'язана клітинка" xfId="710"/>
    <cellStyle name="Зв'язана клітинка 2" xfId="1593"/>
    <cellStyle name="Итог 2" xfId="711"/>
    <cellStyle name="Итог 3" xfId="1594"/>
    <cellStyle name="Итог 4" xfId="1595"/>
    <cellStyle name="ИТОГОВЫЙ" xfId="712"/>
    <cellStyle name="ИТОГОВЫЙ 2" xfId="1596"/>
    <cellStyle name="Контрольна клітинка" xfId="713"/>
    <cellStyle name="Контрольна клітинка 2" xfId="1597"/>
    <cellStyle name="Контрольная ячейка 2" xfId="714"/>
    <cellStyle name="Контрольная ячейка 3" xfId="1598"/>
    <cellStyle name="Контрольная ячейка 4" xfId="1599"/>
    <cellStyle name="Назва" xfId="715"/>
    <cellStyle name="Назва 2" xfId="1600"/>
    <cellStyle name="Название 2" xfId="716"/>
    <cellStyle name="Название 3" xfId="1601"/>
    <cellStyle name="Название 4" xfId="1602"/>
    <cellStyle name="Нейтральный 2" xfId="717"/>
    <cellStyle name="Нейтральный 3" xfId="1603"/>
    <cellStyle name="Нейтральный 4" xfId="1604"/>
    <cellStyle name="Обчислення" xfId="718"/>
    <cellStyle name="Обчислення 2" xfId="1605"/>
    <cellStyle name="Обычный 10" xfId="719"/>
    <cellStyle name="Обычный 10 2" xfId="1606"/>
    <cellStyle name="Обычный 100" xfId="1872"/>
    <cellStyle name="Обычный 11" xfId="720"/>
    <cellStyle name="Обычный 11 2" xfId="1607"/>
    <cellStyle name="Обычный 12" xfId="721"/>
    <cellStyle name="Обычный 12 2" xfId="1608"/>
    <cellStyle name="Обычный 13" xfId="722"/>
    <cellStyle name="Обычный 13 2" xfId="1609"/>
    <cellStyle name="Обычный 14" xfId="723"/>
    <cellStyle name="Обычный 14 2" xfId="1610"/>
    <cellStyle name="Обычный 15" xfId="724"/>
    <cellStyle name="Обычный 15 2" xfId="1611"/>
    <cellStyle name="Обычный 16" xfId="725"/>
    <cellStyle name="Обычный 16 2" xfId="1612"/>
    <cellStyle name="Обычный 17" xfId="726"/>
    <cellStyle name="Обычный 17 2" xfId="1613"/>
    <cellStyle name="Обычный 18" xfId="727"/>
    <cellStyle name="Обычный 18 2" xfId="1614"/>
    <cellStyle name="Обычный 19" xfId="728"/>
    <cellStyle name="Обычный 19 2" xfId="1615"/>
    <cellStyle name="Обычный 2" xfId="729"/>
    <cellStyle name="Обычный 2 10" xfId="1616"/>
    <cellStyle name="Обычный 2 11" xfId="1617"/>
    <cellStyle name="Обычный 2 12" xfId="1618"/>
    <cellStyle name="Обычный 2 13" xfId="1619"/>
    <cellStyle name="Обычный 2 14" xfId="1620"/>
    <cellStyle name="Обычный 2 15" xfId="1621"/>
    <cellStyle name="Обычный 2 16" xfId="1622"/>
    <cellStyle name="Обычный 2 17" xfId="1623"/>
    <cellStyle name="Обычный 2 2" xfId="730"/>
    <cellStyle name="Обычный 2 2 2" xfId="731"/>
    <cellStyle name="Обычный 2 2 2 2" xfId="1624"/>
    <cellStyle name="Обычный 2 2 2 3" xfId="1625"/>
    <cellStyle name="Обычный 2 2 3" xfId="732"/>
    <cellStyle name="Обычный 2 2 3 2" xfId="1626"/>
    <cellStyle name="Обычный 2 2 4" xfId="733"/>
    <cellStyle name="Обычный 2 2 4 2" xfId="1627"/>
    <cellStyle name="Обычный 2 2 5" xfId="734"/>
    <cellStyle name="Обычный 2 2 5 2" xfId="1628"/>
    <cellStyle name="Обычный 2 2 6" xfId="735"/>
    <cellStyle name="Обычный 2 2 6 2" xfId="1629"/>
    <cellStyle name="Обычный 2 2 7" xfId="736"/>
    <cellStyle name="Обычный 2 2 7 2" xfId="1630"/>
    <cellStyle name="Обычный 2 2 8" xfId="1631"/>
    <cellStyle name="Обычный 2 2_004 витрати на закупівлю імпортованого газу" xfId="1632"/>
    <cellStyle name="Обычный 2 3" xfId="737"/>
    <cellStyle name="Обычный 2 3 2" xfId="1633"/>
    <cellStyle name="Обычный 2 4" xfId="738"/>
    <cellStyle name="Обычный 2 4 2" xfId="1634"/>
    <cellStyle name="Обычный 2 5" xfId="739"/>
    <cellStyle name="Обычный 2 5 2" xfId="1635"/>
    <cellStyle name="Обычный 2 6" xfId="740"/>
    <cellStyle name="Обычный 2 6 2" xfId="1636"/>
    <cellStyle name="Обычный 2 7" xfId="741"/>
    <cellStyle name="Обычный 2 7 2" xfId="1637"/>
    <cellStyle name="Обычный 2 8" xfId="1638"/>
    <cellStyle name="Обычный 2 9" xfId="1639"/>
    <cellStyle name="Обычный 2_2604-2010" xfId="1640"/>
    <cellStyle name="Обычный 20" xfId="742"/>
    <cellStyle name="Обычный 20 2" xfId="1641"/>
    <cellStyle name="Обычный 21" xfId="743"/>
    <cellStyle name="Обычный 21 2" xfId="1642"/>
    <cellStyle name="Обычный 22" xfId="744"/>
    <cellStyle name="Обычный 22 2" xfId="1643"/>
    <cellStyle name="Обычный 23" xfId="745"/>
    <cellStyle name="Обычный 23 2" xfId="1644"/>
    <cellStyle name="Обычный 24" xfId="746"/>
    <cellStyle name="Обычный 24 2" xfId="1645"/>
    <cellStyle name="Обычный 25" xfId="747"/>
    <cellStyle name="Обычный 25 2" xfId="1646"/>
    <cellStyle name="Обычный 26" xfId="748"/>
    <cellStyle name="Обычный 26 2" xfId="1647"/>
    <cellStyle name="Обычный 27" xfId="749"/>
    <cellStyle name="Обычный 27 2" xfId="1648"/>
    <cellStyle name="Обычный 28" xfId="750"/>
    <cellStyle name="Обычный 28 2" xfId="1649"/>
    <cellStyle name="Обычный 29" xfId="751"/>
    <cellStyle name="Обычный 29 2" xfId="1650"/>
    <cellStyle name="Обычный 3" xfId="752"/>
    <cellStyle name="Обычный 3 10" xfId="1651"/>
    <cellStyle name="Обычный 3 11" xfId="1652"/>
    <cellStyle name="Обычный 3 12" xfId="1653"/>
    <cellStyle name="Обычный 3 13" xfId="1654"/>
    <cellStyle name="Обычный 3 14" xfId="1655"/>
    <cellStyle name="Обычный 3 14 2" xfId="1656"/>
    <cellStyle name="Обычный 3 14 3" xfId="1657"/>
    <cellStyle name="Обычный 3 14_004 витрати на закупівлю імпортованого газу" xfId="1658"/>
    <cellStyle name="Обычный 3 15" xfId="1659"/>
    <cellStyle name="Обычный 3 2" xfId="753"/>
    <cellStyle name="Обычный 3 2 2" xfId="754"/>
    <cellStyle name="Обычный 3 2 2 2" xfId="1660"/>
    <cellStyle name="Обычный 3 2 3" xfId="1661"/>
    <cellStyle name="Обычный 3 2_borg_010609_rab22" xfId="755"/>
    <cellStyle name="Обычный 3 3" xfId="1662"/>
    <cellStyle name="Обычный 3 4" xfId="1663"/>
    <cellStyle name="Обычный 3 5" xfId="1664"/>
    <cellStyle name="Обычный 3 6" xfId="1665"/>
    <cellStyle name="Обычный 3 7" xfId="1666"/>
    <cellStyle name="Обычный 3 8" xfId="1667"/>
    <cellStyle name="Обычный 3 9" xfId="1668"/>
    <cellStyle name="Обычный 3_% Золотые ворота" xfId="1669"/>
    <cellStyle name="Обычный 30" xfId="756"/>
    <cellStyle name="Обычный 30 2" xfId="1670"/>
    <cellStyle name="Обычный 31" xfId="757"/>
    <cellStyle name="Обычный 31 2" xfId="1671"/>
    <cellStyle name="Обычный 32" xfId="758"/>
    <cellStyle name="Обычный 32 2" xfId="1672"/>
    <cellStyle name="Обычный 33" xfId="759"/>
    <cellStyle name="Обычный 33 2" xfId="1673"/>
    <cellStyle name="Обычный 34" xfId="760"/>
    <cellStyle name="Обычный 34 2" xfId="1674"/>
    <cellStyle name="Обычный 35" xfId="761"/>
    <cellStyle name="Обычный 35 2" xfId="1675"/>
    <cellStyle name="Обычный 36" xfId="762"/>
    <cellStyle name="Обычный 36 2" xfId="1676"/>
    <cellStyle name="Обычный 37" xfId="763"/>
    <cellStyle name="Обычный 37 2" xfId="1677"/>
    <cellStyle name="Обычный 38" xfId="764"/>
    <cellStyle name="Обычный 38 2" xfId="1678"/>
    <cellStyle name="Обычный 39" xfId="765"/>
    <cellStyle name="Обычный 39 2" xfId="1679"/>
    <cellStyle name="Обычный 4" xfId="766"/>
    <cellStyle name="Обычный 4 2" xfId="767"/>
    <cellStyle name="Обычный 4 2 2" xfId="1680"/>
    <cellStyle name="Обычный 4 3" xfId="768"/>
    <cellStyle name="Обычный 4 4" xfId="769"/>
    <cellStyle name="Обычный 4_BOP Tables for NBU_103011" xfId="770"/>
    <cellStyle name="Обычный 40" xfId="771"/>
    <cellStyle name="Обычный 40 2" xfId="1681"/>
    <cellStyle name="Обычный 41" xfId="772"/>
    <cellStyle name="Обычный 41 2" xfId="1682"/>
    <cellStyle name="Обычный 42" xfId="773"/>
    <cellStyle name="Обычный 42 2" xfId="1683"/>
    <cellStyle name="Обычный 43" xfId="823"/>
    <cellStyle name="Обычный 44" xfId="824"/>
    <cellStyle name="Обычный 45" xfId="774"/>
    <cellStyle name="Обычный 45 2" xfId="1684"/>
    <cellStyle name="Обычный 46" xfId="775"/>
    <cellStyle name="Обычный 46 2" xfId="1685"/>
    <cellStyle name="Обычный 47" xfId="776"/>
    <cellStyle name="Обычный 47 2" xfId="1686"/>
    <cellStyle name="Обычный 48" xfId="777"/>
    <cellStyle name="Обычный 48 2" xfId="1687"/>
    <cellStyle name="Обычный 49" xfId="778"/>
    <cellStyle name="Обычный 49 2" xfId="1688"/>
    <cellStyle name="Обычный 5" xfId="779"/>
    <cellStyle name="Обычный 5 2" xfId="780"/>
    <cellStyle name="Обычный 5 2 2" xfId="1689"/>
    <cellStyle name="Обычный 5 3" xfId="781"/>
    <cellStyle name="Обычный 50" xfId="782"/>
    <cellStyle name="Обычный 50 2" xfId="1690"/>
    <cellStyle name="Обычный 51" xfId="783"/>
    <cellStyle name="Обычный 51 2" xfId="1691"/>
    <cellStyle name="Обычный 52" xfId="784"/>
    <cellStyle name="Обычный 52 2" xfId="1692"/>
    <cellStyle name="Обычный 53" xfId="785"/>
    <cellStyle name="Обычный 53 2" xfId="1693"/>
    <cellStyle name="Обычный 54" xfId="786"/>
    <cellStyle name="Обычный 54 2" xfId="1694"/>
    <cellStyle name="Обычный 55" xfId="1695"/>
    <cellStyle name="Обычный 56" xfId="1696"/>
    <cellStyle name="Обычный 57" xfId="1697"/>
    <cellStyle name="Обычный 58" xfId="1698"/>
    <cellStyle name="Обычный 59" xfId="1699"/>
    <cellStyle name="Обычный 6" xfId="787"/>
    <cellStyle name="Обычный 6 2" xfId="788"/>
    <cellStyle name="Обычный 6 2 2" xfId="1700"/>
    <cellStyle name="Обычный 6 3" xfId="1701"/>
    <cellStyle name="Обычный 6 4" xfId="1702"/>
    <cellStyle name="Обычный 6_Баланс_газа_апарат_2011_2101" xfId="1703"/>
    <cellStyle name="Обычный 60" xfId="1704"/>
    <cellStyle name="Обычный 61" xfId="1831"/>
    <cellStyle name="Обычный 62" xfId="1832"/>
    <cellStyle name="Обычный 63" xfId="1833"/>
    <cellStyle name="Обычный 64" xfId="1834"/>
    <cellStyle name="Обычный 65" xfId="1837"/>
    <cellStyle name="Обычный 66" xfId="1838"/>
    <cellStyle name="Обычный 67" xfId="1839"/>
    <cellStyle name="Обычный 68" xfId="1840"/>
    <cellStyle name="Обычный 69" xfId="1841"/>
    <cellStyle name="Обычный 7" xfId="789"/>
    <cellStyle name="Обычный 7 2" xfId="1705"/>
    <cellStyle name="Обычный 70" xfId="1842"/>
    <cellStyle name="Обычный 71" xfId="1843"/>
    <cellStyle name="Обычный 72" xfId="1844"/>
    <cellStyle name="Обычный 73" xfId="1845"/>
    <cellStyle name="Обычный 74" xfId="1846"/>
    <cellStyle name="Обычный 75" xfId="1847"/>
    <cellStyle name="Обычный 76" xfId="1848"/>
    <cellStyle name="Обычный 77" xfId="1849"/>
    <cellStyle name="Обычный 78" xfId="1850"/>
    <cellStyle name="Обычный 79" xfId="1851"/>
    <cellStyle name="Обычный 8" xfId="790"/>
    <cellStyle name="Обычный 8 2" xfId="1706"/>
    <cellStyle name="Обычный 80" xfId="1852"/>
    <cellStyle name="Обычный 81" xfId="1853"/>
    <cellStyle name="Обычный 82" xfId="1854"/>
    <cellStyle name="Обычный 83" xfId="1855"/>
    <cellStyle name="Обычный 84" xfId="1856"/>
    <cellStyle name="Обычный 85" xfId="1857"/>
    <cellStyle name="Обычный 86" xfId="1858"/>
    <cellStyle name="Обычный 87" xfId="1859"/>
    <cellStyle name="Обычный 88" xfId="1860"/>
    <cellStyle name="Обычный 89" xfId="1861"/>
    <cellStyle name="Обычный 9" xfId="791"/>
    <cellStyle name="Обычный 9 2" xfId="1707"/>
    <cellStyle name="Обычный 90" xfId="1862"/>
    <cellStyle name="Обычный 91" xfId="1863"/>
    <cellStyle name="Обычный 92" xfId="1864"/>
    <cellStyle name="Обычный 93" xfId="1865"/>
    <cellStyle name="Обычный 94" xfId="1866"/>
    <cellStyle name="Обычный 95" xfId="1867"/>
    <cellStyle name="Обычный 96" xfId="1868"/>
    <cellStyle name="Обычный 97" xfId="1869"/>
    <cellStyle name="Обычный 98" xfId="1870"/>
    <cellStyle name="Обычный 99" xfId="1871"/>
    <cellStyle name="Обычный_Forec table IMF style 39" xfId="792"/>
    <cellStyle name="Обычный_OverAll Table 3" xfId="793"/>
    <cellStyle name="Обычный_VVP_new" xfId="1825"/>
    <cellStyle name="Підсумок" xfId="794"/>
    <cellStyle name="Підсумок 2" xfId="1708"/>
    <cellStyle name="Плохой 2" xfId="795"/>
    <cellStyle name="Плохой 3" xfId="1709"/>
    <cellStyle name="Плохой 4" xfId="1710"/>
    <cellStyle name="Поганий" xfId="796"/>
    <cellStyle name="Поганий 2" xfId="1711"/>
    <cellStyle name="Пояснение 2" xfId="797"/>
    <cellStyle name="Пояснение 3" xfId="1712"/>
    <cellStyle name="Пояснение 4" xfId="1713"/>
    <cellStyle name="Примечание 2" xfId="798"/>
    <cellStyle name="Примечание 3" xfId="1714"/>
    <cellStyle name="Примечание 4" xfId="799"/>
    <cellStyle name="Примітка" xfId="800"/>
    <cellStyle name="Примітка 2" xfId="1715"/>
    <cellStyle name="Процентный 2" xfId="801"/>
    <cellStyle name="Процентный 2 10" xfId="1716"/>
    <cellStyle name="Процентный 2 11" xfId="1717"/>
    <cellStyle name="Процентный 2 12" xfId="1718"/>
    <cellStyle name="Процентный 2 13" xfId="1719"/>
    <cellStyle name="Процентный 2 14" xfId="1720"/>
    <cellStyle name="Процентный 2 15" xfId="1721"/>
    <cellStyle name="Процентный 2 16" xfId="1722"/>
    <cellStyle name="Процентный 2 2" xfId="802"/>
    <cellStyle name="Процентный 2 3" xfId="803"/>
    <cellStyle name="Процентный 2 4" xfId="804"/>
    <cellStyle name="Процентный 2 5" xfId="805"/>
    <cellStyle name="Процентный 2 6" xfId="806"/>
    <cellStyle name="Процентный 2 7" xfId="807"/>
    <cellStyle name="Процентный 2 8" xfId="1723"/>
    <cellStyle name="Процентный 2 9" xfId="1724"/>
    <cellStyle name="Процентный 3" xfId="808"/>
    <cellStyle name="Процентный 4" xfId="825"/>
    <cellStyle name="Процентный 4 2" xfId="1725"/>
    <cellStyle name="Процентный 4 2 2" xfId="1726"/>
    <cellStyle name="Процентный 4 2 3" xfId="1727"/>
    <cellStyle name="Процентный 4 3" xfId="1728"/>
    <cellStyle name="Процентный 4 4" xfId="1729"/>
    <cellStyle name="Процентный 4 5" xfId="1730"/>
    <cellStyle name="Процентный 5" xfId="1731"/>
    <cellStyle name="Процентный 6" xfId="1732"/>
    <cellStyle name="Результат" xfId="809"/>
    <cellStyle name="Результат 2" xfId="1733"/>
    <cellStyle name="РівеньРядків_2 3" xfId="826"/>
    <cellStyle name="РівеньСтовпців_1 2" xfId="827"/>
    <cellStyle name="Связанная ячейка 2" xfId="810"/>
    <cellStyle name="Связанная ячейка 3" xfId="1734"/>
    <cellStyle name="Связанная ячейка 4" xfId="1735"/>
    <cellStyle name="Середній" xfId="811"/>
    <cellStyle name="Середній 2" xfId="1736"/>
    <cellStyle name="Стиль 1" xfId="812"/>
    <cellStyle name="Стиль 1 2" xfId="1737"/>
    <cellStyle name="Стиль 1 3" xfId="1738"/>
    <cellStyle name="Стиль 1 4" xfId="1739"/>
    <cellStyle name="Стиль 1 5" xfId="1740"/>
    <cellStyle name="Стиль 1 6" xfId="1741"/>
    <cellStyle name="Стиль 1 7" xfId="1742"/>
    <cellStyle name="ТЕКСТ" xfId="813"/>
    <cellStyle name="ТЕКСТ 2" xfId="1743"/>
    <cellStyle name="Текст попередження" xfId="814"/>
    <cellStyle name="Текст попередження 2" xfId="1744"/>
    <cellStyle name="Текст пояснення" xfId="815"/>
    <cellStyle name="Текст пояснення 2" xfId="1745"/>
    <cellStyle name="Текст предупреждения 2" xfId="816"/>
    <cellStyle name="Текст предупреждения 3" xfId="1746"/>
    <cellStyle name="Текст предупреждения 4" xfId="1747"/>
    <cellStyle name="Тысячи [0]_1.62" xfId="1748"/>
    <cellStyle name="Тысячи_1.62" xfId="1749"/>
    <cellStyle name="УровеньСтолб_1_Структура державного боргу" xfId="1750"/>
    <cellStyle name="УровеньСтрок_1_Структура державного боргу" xfId="1751"/>
    <cellStyle name="ФИКСИРОВАННЫЙ" xfId="817"/>
    <cellStyle name="Финансовый [0] 2" xfId="1835"/>
    <cellStyle name="Финансовый 2" xfId="818"/>
    <cellStyle name="Финансовый 2 10" xfId="1752"/>
    <cellStyle name="Финансовый 2 10 2" xfId="1753"/>
    <cellStyle name="Финансовый 2 10 3" xfId="1754"/>
    <cellStyle name="Финансовый 2 11" xfId="1755"/>
    <cellStyle name="Финансовый 2 11 2" xfId="1756"/>
    <cellStyle name="Финансовый 2 11 3" xfId="1757"/>
    <cellStyle name="Финансовый 2 12" xfId="1758"/>
    <cellStyle name="Финансовый 2 12 2" xfId="1759"/>
    <cellStyle name="Финансовый 2 12 3" xfId="1760"/>
    <cellStyle name="Финансовый 2 13" xfId="1761"/>
    <cellStyle name="Финансовый 2 13 2" xfId="1762"/>
    <cellStyle name="Финансовый 2 13 3" xfId="1763"/>
    <cellStyle name="Финансовый 2 14" xfId="1764"/>
    <cellStyle name="Финансовый 2 14 2" xfId="1765"/>
    <cellStyle name="Финансовый 2 14 3" xfId="1766"/>
    <cellStyle name="Финансовый 2 15" xfId="1767"/>
    <cellStyle name="Финансовый 2 15 2" xfId="1768"/>
    <cellStyle name="Финансовый 2 15 3" xfId="1769"/>
    <cellStyle name="Финансовый 2 16" xfId="1770"/>
    <cellStyle name="Финансовый 2 16 2" xfId="1771"/>
    <cellStyle name="Финансовый 2 16 3" xfId="1772"/>
    <cellStyle name="Финансовый 2 17" xfId="1773"/>
    <cellStyle name="Финансовый 2 17 2" xfId="1774"/>
    <cellStyle name="Финансовый 2 17 3" xfId="1775"/>
    <cellStyle name="Финансовый 2 18" xfId="1776"/>
    <cellStyle name="Финансовый 2 19" xfId="1777"/>
    <cellStyle name="Финансовый 2 2" xfId="1778"/>
    <cellStyle name="Финансовый 2 2 2" xfId="1779"/>
    <cellStyle name="Финансовый 2 2 3" xfId="1780"/>
    <cellStyle name="Финансовый 2 20" xfId="1781"/>
    <cellStyle name="Финансовый 2 3" xfId="1782"/>
    <cellStyle name="Финансовый 2 3 2" xfId="1783"/>
    <cellStyle name="Финансовый 2 3 3" xfId="1784"/>
    <cellStyle name="Финансовый 2 4" xfId="1785"/>
    <cellStyle name="Финансовый 2 4 2" xfId="1786"/>
    <cellStyle name="Финансовый 2 4 3" xfId="1787"/>
    <cellStyle name="Финансовый 2 5" xfId="1788"/>
    <cellStyle name="Финансовый 2 5 2" xfId="1789"/>
    <cellStyle name="Финансовый 2 5 3" xfId="1790"/>
    <cellStyle name="Финансовый 2 6" xfId="1791"/>
    <cellStyle name="Финансовый 2 6 2" xfId="1792"/>
    <cellStyle name="Финансовый 2 6 3" xfId="1793"/>
    <cellStyle name="Финансовый 2 7" xfId="1794"/>
    <cellStyle name="Финансовый 2 7 2" xfId="1795"/>
    <cellStyle name="Финансовый 2 7 3" xfId="1796"/>
    <cellStyle name="Финансовый 2 8" xfId="1797"/>
    <cellStyle name="Финансовый 2 8 2" xfId="1798"/>
    <cellStyle name="Финансовый 2 8 3" xfId="1799"/>
    <cellStyle name="Финансовый 2 9" xfId="1800"/>
    <cellStyle name="Финансовый 2 9 2" xfId="1801"/>
    <cellStyle name="Финансовый 2 9 3" xfId="1802"/>
    <cellStyle name="Финансовый 3" xfId="822"/>
    <cellStyle name="Финансовый 3 2" xfId="1803"/>
    <cellStyle name="Финансовый 4" xfId="1804"/>
    <cellStyle name="Финансовый 4 2" xfId="1805"/>
    <cellStyle name="Финансовый 4 2 2" xfId="1806"/>
    <cellStyle name="Финансовый 4 2 3" xfId="1807"/>
    <cellStyle name="Финансовый 4 2 4" xfId="1808"/>
    <cellStyle name="Финансовый 4 3" xfId="1809"/>
    <cellStyle name="Финансовый 4 3 2" xfId="1810"/>
    <cellStyle name="Финансовый 4 3 3" xfId="1811"/>
    <cellStyle name="Финансовый 5" xfId="1812"/>
    <cellStyle name="Финансовый 5 2" xfId="1813"/>
    <cellStyle name="Финансовый 5 3" xfId="1814"/>
    <cellStyle name="Финансовый 6" xfId="1815"/>
    <cellStyle name="Финансовый 7" xfId="1816"/>
    <cellStyle name="Финансовый 8" xfId="1817"/>
    <cellStyle name="Финансовый 9" xfId="1818"/>
    <cellStyle name="Фᦸнансовый" xfId="819"/>
    <cellStyle name="Хороший 2" xfId="820"/>
    <cellStyle name="Хороший 3" xfId="1819"/>
    <cellStyle name="Хороший 4" xfId="1820"/>
    <cellStyle name="числовой" xfId="1821"/>
    <cellStyle name="Шапка" xfId="821"/>
    <cellStyle name="Ю" xfId="1822"/>
    <cellStyle name="Ю-FreeSet_10" xfId="1823"/>
  </cellStyles>
  <dxfs count="0"/>
  <tableStyles count="0" defaultTableStyle="TableStyleMedium2" defaultPivotStyle="PivotStyleLight16"/>
  <colors>
    <mruColors>
      <color rgb="FFC4D79B"/>
      <color rgb="FF005B2B"/>
      <color rgb="FF005B00"/>
      <color rgb="FFEBF1DE"/>
      <color rgb="FFF0FEE6"/>
      <color rgb="FF007236"/>
      <color rgb="FF008236"/>
      <color rgb="FF009B78"/>
      <color rgb="FF008278"/>
      <color rgb="FF00C8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List" dx="16" fmlaLink="$A$1" fmlaRange="$A$3:$A$4" noThreeD="1" sel="1" val="0"/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gi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12</xdr:row>
      <xdr:rowOff>28576</xdr:rowOff>
    </xdr:from>
    <xdr:to>
      <xdr:col>5</xdr:col>
      <xdr:colOff>0</xdr:colOff>
      <xdr:row>12</xdr:row>
      <xdr:rowOff>38100</xdr:rowOff>
    </xdr:to>
    <xdr:cxnSp macro="">
      <xdr:nvCxnSpPr>
        <xdr:cNvPr id="3" name="Пряма зі стрілкою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4838700" y="3571876"/>
          <a:ext cx="1000125" cy="9524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6</xdr:row>
      <xdr:rowOff>9525</xdr:rowOff>
    </xdr:from>
    <xdr:to>
      <xdr:col>1</xdr:col>
      <xdr:colOff>590551</xdr:colOff>
      <xdr:row>12</xdr:row>
      <xdr:rowOff>76200</xdr:rowOff>
    </xdr:to>
    <xdr:cxnSp macro="">
      <xdr:nvCxnSpPr>
        <xdr:cNvPr id="7" name="Пряма сполучна лінія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1676400" y="1800225"/>
          <a:ext cx="19051" cy="1228725"/>
        </a:xfrm>
        <a:prstGeom prst="line">
          <a:avLst/>
        </a:prstGeom>
        <a:ln w="25400" cmpd="sng">
          <a:solidFill>
            <a:srgbClr val="005B2B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571500</xdr:colOff>
      <xdr:row>12</xdr:row>
      <xdr:rowOff>66675</xdr:rowOff>
    </xdr:from>
    <xdr:to>
      <xdr:col>3</xdr:col>
      <xdr:colOff>0</xdr:colOff>
      <xdr:row>12</xdr:row>
      <xdr:rowOff>76200</xdr:rowOff>
    </xdr:to>
    <xdr:cxnSp macro="">
      <xdr:nvCxnSpPr>
        <xdr:cNvPr id="10" name="Пряма зі стрілкою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1897380" y="4173855"/>
          <a:ext cx="2004060" cy="9525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12</xdr:row>
      <xdr:rowOff>34290</xdr:rowOff>
    </xdr:from>
    <xdr:to>
      <xdr:col>5</xdr:col>
      <xdr:colOff>0</xdr:colOff>
      <xdr:row>18</xdr:row>
      <xdr:rowOff>200025</xdr:rowOff>
    </xdr:to>
    <xdr:cxnSp macro="">
      <xdr:nvCxnSpPr>
        <xdr:cNvPr id="18" name="Пряма зі стрілкою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4838700" y="3577590"/>
          <a:ext cx="1000125" cy="1889760"/>
        </a:xfrm>
        <a:prstGeom prst="straightConnector1">
          <a:avLst/>
        </a:prstGeom>
        <a:ln w="25400">
          <a:solidFill>
            <a:srgbClr val="005B2B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19050</xdr:rowOff>
        </xdr:from>
        <xdr:to>
          <xdr:col>0</xdr:col>
          <xdr:colOff>485775</xdr:colOff>
          <xdr:row>1</xdr:row>
          <xdr:rowOff>238125</xdr:rowOff>
        </xdr:to>
        <xdr:sp macro="" textlink="">
          <xdr:nvSpPr>
            <xdr:cNvPr id="53249" name="List Box 1" hidden="1">
              <a:extLst>
                <a:ext uri="{63B3BB69-23CF-44E3-9099-C40C66FF867C}">
                  <a14:compatExt spid="_x0000_s53249"/>
                </a:ext>
                <a:ext uri="{FF2B5EF4-FFF2-40B4-BE49-F238E27FC236}">
                  <a16:creationId xmlns:a16="http://schemas.microsoft.com/office/drawing/2014/main" id="{00000000-0008-0000-0000-000001D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2867526</xdr:colOff>
      <xdr:row>11</xdr:row>
      <xdr:rowOff>200526</xdr:rowOff>
    </xdr:from>
    <xdr:to>
      <xdr:col>1</xdr:col>
      <xdr:colOff>2868026</xdr:colOff>
      <xdr:row>12</xdr:row>
      <xdr:rowOff>160701</xdr:rowOff>
    </xdr:to>
    <xdr:pic>
      <xdr:nvPicPr>
        <xdr:cNvPr id="27" name="Рисунок 26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9894" y="3509210"/>
          <a:ext cx="275725" cy="2108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43</xdr:row>
      <xdr:rowOff>200526</xdr:rowOff>
    </xdr:from>
    <xdr:to>
      <xdr:col>1</xdr:col>
      <xdr:colOff>2868026</xdr:colOff>
      <xdr:row>44</xdr:row>
      <xdr:rowOff>105484</xdr:rowOff>
    </xdr:to>
    <xdr:pic>
      <xdr:nvPicPr>
        <xdr:cNvPr id="83" name="Рисунок 8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9485" y="3512893"/>
          <a:ext cx="275725" cy="208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39</xdr:row>
      <xdr:rowOff>63500</xdr:rowOff>
    </xdr:from>
    <xdr:to>
      <xdr:col>1</xdr:col>
      <xdr:colOff>2882153</xdr:colOff>
      <xdr:row>39</xdr:row>
      <xdr:rowOff>204784</xdr:rowOff>
    </xdr:to>
    <xdr:pic>
      <xdr:nvPicPr>
        <xdr:cNvPr id="85" name="Рисунок 84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83272" y="2380602"/>
          <a:ext cx="229440" cy="137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75</xdr:row>
      <xdr:rowOff>200526</xdr:rowOff>
    </xdr:from>
    <xdr:to>
      <xdr:col>1</xdr:col>
      <xdr:colOff>2868026</xdr:colOff>
      <xdr:row>76</xdr:row>
      <xdr:rowOff>105482</xdr:rowOff>
    </xdr:to>
    <xdr:pic>
      <xdr:nvPicPr>
        <xdr:cNvPr id="135" name="Рисунок 134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9485" y="3512893"/>
          <a:ext cx="275725" cy="208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71</xdr:row>
      <xdr:rowOff>63500</xdr:rowOff>
    </xdr:from>
    <xdr:to>
      <xdr:col>1</xdr:col>
      <xdr:colOff>2882153</xdr:colOff>
      <xdr:row>71</xdr:row>
      <xdr:rowOff>204784</xdr:rowOff>
    </xdr:to>
    <xdr:pic>
      <xdr:nvPicPr>
        <xdr:cNvPr id="137" name="Рисунок 136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83272" y="2380602"/>
          <a:ext cx="229440" cy="137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107</xdr:row>
      <xdr:rowOff>200526</xdr:rowOff>
    </xdr:from>
    <xdr:to>
      <xdr:col>1</xdr:col>
      <xdr:colOff>2868026</xdr:colOff>
      <xdr:row>108</xdr:row>
      <xdr:rowOff>105483</xdr:rowOff>
    </xdr:to>
    <xdr:pic>
      <xdr:nvPicPr>
        <xdr:cNvPr id="161" name="Рисунок 160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9485" y="3512893"/>
          <a:ext cx="275725" cy="208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103</xdr:row>
      <xdr:rowOff>63500</xdr:rowOff>
    </xdr:from>
    <xdr:to>
      <xdr:col>1</xdr:col>
      <xdr:colOff>2882153</xdr:colOff>
      <xdr:row>103</xdr:row>
      <xdr:rowOff>204784</xdr:rowOff>
    </xdr:to>
    <xdr:pic>
      <xdr:nvPicPr>
        <xdr:cNvPr id="163" name="Рисунок 162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83272" y="2380602"/>
          <a:ext cx="229440" cy="137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139</xdr:row>
      <xdr:rowOff>200526</xdr:rowOff>
    </xdr:from>
    <xdr:to>
      <xdr:col>1</xdr:col>
      <xdr:colOff>2868026</xdr:colOff>
      <xdr:row>140</xdr:row>
      <xdr:rowOff>105482</xdr:rowOff>
    </xdr:to>
    <xdr:pic>
      <xdr:nvPicPr>
        <xdr:cNvPr id="187" name="Рисунок 186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69485" y="3512893"/>
          <a:ext cx="275725" cy="208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135</xdr:row>
      <xdr:rowOff>63500</xdr:rowOff>
    </xdr:from>
    <xdr:to>
      <xdr:col>1</xdr:col>
      <xdr:colOff>2882153</xdr:colOff>
      <xdr:row>135</xdr:row>
      <xdr:rowOff>204784</xdr:rowOff>
    </xdr:to>
    <xdr:pic>
      <xdr:nvPicPr>
        <xdr:cNvPr id="189" name="Рисунок 188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783272" y="2380602"/>
          <a:ext cx="229440" cy="1378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2867526</xdr:colOff>
      <xdr:row>43</xdr:row>
      <xdr:rowOff>200526</xdr:rowOff>
    </xdr:from>
    <xdr:ext cx="500" cy="209639"/>
    <xdr:pic>
      <xdr:nvPicPr>
        <xdr:cNvPr id="278" name="Рисунок 277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3500258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75</xdr:row>
      <xdr:rowOff>200526</xdr:rowOff>
    </xdr:from>
    <xdr:ext cx="500" cy="154423"/>
    <xdr:pic>
      <xdr:nvPicPr>
        <xdr:cNvPr id="309" name="Рисунок 308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12038740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71</xdr:row>
      <xdr:rowOff>63500</xdr:rowOff>
    </xdr:from>
    <xdr:ext cx="840" cy="141284"/>
    <xdr:pic>
      <xdr:nvPicPr>
        <xdr:cNvPr id="311" name="Рисунок 310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706" y="10903857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75</xdr:row>
      <xdr:rowOff>200526</xdr:rowOff>
    </xdr:from>
    <xdr:ext cx="500" cy="209639"/>
    <xdr:pic>
      <xdr:nvPicPr>
        <xdr:cNvPr id="312" name="Рисунок 31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1203874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107</xdr:row>
      <xdr:rowOff>200526</xdr:rowOff>
    </xdr:from>
    <xdr:ext cx="500" cy="154422"/>
    <xdr:pic>
      <xdr:nvPicPr>
        <xdr:cNvPr id="344" name="Рисунок 343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20577222"/>
          <a:ext cx="500" cy="154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103</xdr:row>
      <xdr:rowOff>63500</xdr:rowOff>
    </xdr:from>
    <xdr:ext cx="840" cy="141284"/>
    <xdr:pic>
      <xdr:nvPicPr>
        <xdr:cNvPr id="346" name="Рисунок 345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706" y="19442339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107</xdr:row>
      <xdr:rowOff>200526</xdr:rowOff>
    </xdr:from>
    <xdr:ext cx="500" cy="154423"/>
    <xdr:pic>
      <xdr:nvPicPr>
        <xdr:cNvPr id="349" name="Рисунок 348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20577222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103</xdr:row>
      <xdr:rowOff>63500</xdr:rowOff>
    </xdr:from>
    <xdr:ext cx="840" cy="141284"/>
    <xdr:pic>
      <xdr:nvPicPr>
        <xdr:cNvPr id="351" name="Рисунок 350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706" y="19442339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107</xdr:row>
      <xdr:rowOff>200526</xdr:rowOff>
    </xdr:from>
    <xdr:ext cx="500" cy="209639"/>
    <xdr:pic>
      <xdr:nvPicPr>
        <xdr:cNvPr id="352" name="Рисунок 35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20577222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139</xdr:row>
      <xdr:rowOff>200526</xdr:rowOff>
    </xdr:from>
    <xdr:ext cx="500" cy="154421"/>
    <xdr:pic>
      <xdr:nvPicPr>
        <xdr:cNvPr id="383" name="Рисунок 38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29115705"/>
          <a:ext cx="500" cy="154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135</xdr:row>
      <xdr:rowOff>63500</xdr:rowOff>
    </xdr:from>
    <xdr:ext cx="840" cy="141284"/>
    <xdr:pic>
      <xdr:nvPicPr>
        <xdr:cNvPr id="385" name="Рисунок 384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706" y="27980821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139</xdr:row>
      <xdr:rowOff>200526</xdr:rowOff>
    </xdr:from>
    <xdr:ext cx="500" cy="154422"/>
    <xdr:pic>
      <xdr:nvPicPr>
        <xdr:cNvPr id="388" name="Рисунок 387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29115705"/>
          <a:ext cx="500" cy="154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135</xdr:row>
      <xdr:rowOff>63500</xdr:rowOff>
    </xdr:from>
    <xdr:ext cx="840" cy="141284"/>
    <xdr:pic>
      <xdr:nvPicPr>
        <xdr:cNvPr id="390" name="Рисунок 389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706" y="27980821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139</xdr:row>
      <xdr:rowOff>200526</xdr:rowOff>
    </xdr:from>
    <xdr:ext cx="500" cy="154423"/>
    <xdr:pic>
      <xdr:nvPicPr>
        <xdr:cNvPr id="393" name="Рисунок 39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29115705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135</xdr:row>
      <xdr:rowOff>63500</xdr:rowOff>
    </xdr:from>
    <xdr:ext cx="840" cy="141284"/>
    <xdr:pic>
      <xdr:nvPicPr>
        <xdr:cNvPr id="395" name="Рисунок 394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629706" y="27980821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139</xdr:row>
      <xdr:rowOff>200526</xdr:rowOff>
    </xdr:from>
    <xdr:ext cx="500" cy="209639"/>
    <xdr:pic>
      <xdr:nvPicPr>
        <xdr:cNvPr id="396" name="Рисунок 395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15919" y="29115705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1</xdr:row>
      <xdr:rowOff>17325</xdr:rowOff>
    </xdr:to>
    <xdr:pic>
      <xdr:nvPicPr>
        <xdr:cNvPr id="2" name="Рисунок 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20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152608</xdr:rowOff>
    </xdr:to>
    <xdr:pic>
      <xdr:nvPicPr>
        <xdr:cNvPr id="3" name="Рисунок 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2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4" name="Рисунок 3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152607</xdr:rowOff>
    </xdr:to>
    <xdr:pic>
      <xdr:nvPicPr>
        <xdr:cNvPr id="5" name="Рисунок 4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2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6" name="Рисунок 5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152607</xdr:rowOff>
    </xdr:to>
    <xdr:pic>
      <xdr:nvPicPr>
        <xdr:cNvPr id="7" name="Рисунок 6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2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8" name="Рисунок 7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152607</xdr:rowOff>
    </xdr:to>
    <xdr:pic>
      <xdr:nvPicPr>
        <xdr:cNvPr id="9" name="Рисунок 8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2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10" name="Рисунок 9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11" name="Рисунок 10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3"/>
    <xdr:pic>
      <xdr:nvPicPr>
        <xdr:cNvPr id="12" name="Рисунок 1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13" name="Рисунок 12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14" name="Рисунок 13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2"/>
    <xdr:pic>
      <xdr:nvPicPr>
        <xdr:cNvPr id="15" name="Рисунок 14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4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16" name="Рисунок 15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3"/>
    <xdr:pic>
      <xdr:nvPicPr>
        <xdr:cNvPr id="17" name="Рисунок 16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18" name="Рисунок 17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19" name="Рисунок 18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1"/>
    <xdr:pic>
      <xdr:nvPicPr>
        <xdr:cNvPr id="20" name="Рисунок 19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44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21" name="Рисунок 20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2"/>
    <xdr:pic>
      <xdr:nvPicPr>
        <xdr:cNvPr id="22" name="Рисунок 2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4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23" name="Рисунок 22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3"/>
    <xdr:pic>
      <xdr:nvPicPr>
        <xdr:cNvPr id="24" name="Рисунок 23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25" name="Рисунок 24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3068300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26" name="Рисунок 25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3068300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1</xdr:row>
      <xdr:rowOff>17325</xdr:rowOff>
    </xdr:to>
    <xdr:pic>
      <xdr:nvPicPr>
        <xdr:cNvPr id="27" name="Рисунок 26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4076700"/>
          <a:ext cx="500" cy="20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1</xdr:row>
      <xdr:rowOff>17325</xdr:rowOff>
    </xdr:to>
    <xdr:pic>
      <xdr:nvPicPr>
        <xdr:cNvPr id="28" name="Рисунок 27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6353175"/>
          <a:ext cx="500" cy="20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152608</xdr:rowOff>
    </xdr:to>
    <xdr:pic>
      <xdr:nvPicPr>
        <xdr:cNvPr id="29" name="Рисунок 28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6353175"/>
          <a:ext cx="500" cy="152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30" name="Рисунок 29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635317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31" name="Рисунок 30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6353175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1</xdr:row>
      <xdr:rowOff>17325</xdr:rowOff>
    </xdr:to>
    <xdr:pic>
      <xdr:nvPicPr>
        <xdr:cNvPr id="32" name="Рисунок 3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8601075"/>
          <a:ext cx="500" cy="20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152608</xdr:rowOff>
    </xdr:to>
    <xdr:pic>
      <xdr:nvPicPr>
        <xdr:cNvPr id="33" name="Рисунок 32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8601075"/>
          <a:ext cx="500" cy="152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34" name="Рисунок 33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860107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152607</xdr:rowOff>
    </xdr:to>
    <xdr:pic>
      <xdr:nvPicPr>
        <xdr:cNvPr id="35" name="Рисунок 34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8601075"/>
          <a:ext cx="500" cy="152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36" name="Рисунок 35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860107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37" name="Рисунок 36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8601075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3"/>
    <xdr:pic>
      <xdr:nvPicPr>
        <xdr:cNvPr id="38" name="Рисунок 37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8601075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39" name="Рисунок 38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860107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40" name="Рисунок 39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8601075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1</xdr:row>
      <xdr:rowOff>17325</xdr:rowOff>
    </xdr:to>
    <xdr:pic>
      <xdr:nvPicPr>
        <xdr:cNvPr id="41" name="Рисунок 40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20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152608</xdr:rowOff>
    </xdr:to>
    <xdr:pic>
      <xdr:nvPicPr>
        <xdr:cNvPr id="42" name="Рисунок 4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15260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43" name="Рисунок 42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082992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152607</xdr:rowOff>
    </xdr:to>
    <xdr:pic>
      <xdr:nvPicPr>
        <xdr:cNvPr id="44" name="Рисунок 43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152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45" name="Рисунок 44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082992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2867526</xdr:colOff>
      <xdr:row>0</xdr:row>
      <xdr:rowOff>0</xdr:rowOff>
    </xdr:from>
    <xdr:to>
      <xdr:col>1</xdr:col>
      <xdr:colOff>2868026</xdr:colOff>
      <xdr:row>0</xdr:row>
      <xdr:rowOff>152607</xdr:rowOff>
    </xdr:to>
    <xdr:pic>
      <xdr:nvPicPr>
        <xdr:cNvPr id="46" name="Рисунок 45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15260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2881313</xdr:colOff>
      <xdr:row>0</xdr:row>
      <xdr:rowOff>0</xdr:rowOff>
    </xdr:from>
    <xdr:to>
      <xdr:col>1</xdr:col>
      <xdr:colOff>2882153</xdr:colOff>
      <xdr:row>0</xdr:row>
      <xdr:rowOff>141284</xdr:rowOff>
    </xdr:to>
    <xdr:pic>
      <xdr:nvPicPr>
        <xdr:cNvPr id="47" name="Рисунок 46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082992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48" name="Рисунок 47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30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3"/>
    <xdr:pic>
      <xdr:nvPicPr>
        <xdr:cNvPr id="49" name="Рисунок 48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31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50" name="Рисунок 49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32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082992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51" name="Рисунок 50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3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2"/>
    <xdr:pic>
      <xdr:nvPicPr>
        <xdr:cNvPr id="52" name="Рисунок 51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15442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53" name="Рисунок 52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3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082992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154423"/>
    <xdr:pic>
      <xdr:nvPicPr>
        <xdr:cNvPr id="54" name="Рисунок 53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3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1544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2881313</xdr:colOff>
      <xdr:row>0</xdr:row>
      <xdr:rowOff>0</xdr:rowOff>
    </xdr:from>
    <xdr:ext cx="840" cy="141284"/>
    <xdr:pic>
      <xdr:nvPicPr>
        <xdr:cNvPr id="55" name="Рисунок 54" descr="http://galeri7.uludagsozluk.com/248/kirim-tatar-bayragi_398120_m.gif">
          <a:extLst>
            <a:ext uri="{FF2B5EF4-FFF2-40B4-BE49-F238E27FC236}">
              <a16:creationId xmlns:a16="http://schemas.microsoft.com/office/drawing/2014/main" id="{00000000-0008-0000-0300-000037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14713" y="10829925"/>
          <a:ext cx="840" cy="14128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2867526</xdr:colOff>
      <xdr:row>0</xdr:row>
      <xdr:rowOff>0</xdr:rowOff>
    </xdr:from>
    <xdr:ext cx="500" cy="209639"/>
    <xdr:pic>
      <xdr:nvPicPr>
        <xdr:cNvPr id="56" name="Рисунок 55" descr="http://expreszt.com.ua/uploads/posts/2012-06/1339407649_0-prap.jpg">
          <a:extLst>
            <a:ext uri="{FF2B5EF4-FFF2-40B4-BE49-F238E27FC236}">
              <a16:creationId xmlns:a16="http://schemas.microsoft.com/office/drawing/2014/main" id="{00000000-0008-0000-0300-00003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00926" y="10829925"/>
          <a:ext cx="500" cy="20963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3;&#1040;%20&#1057;&#1040;&#1049;&#1058;/&#1053;&#1072;%20&#1074;&#1085;&#1077;&#1096;&#1085;&#1080;&#1081;%20&#1089;&#1072;&#1081;&#1090;/To_Site/Emp_q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"/>
      <sheetName val="1"/>
      <sheetName val="2"/>
    </sheetNames>
    <sheetDataSet>
      <sheetData sheetId="0" refreshError="1">
        <row r="1">
          <cell r="A1">
            <v>1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tabColor indexed="50"/>
    <pageSetUpPr fitToPage="1"/>
  </sheetPr>
  <dimension ref="A1:X32"/>
  <sheetViews>
    <sheetView showGridLines="0" tabSelected="1" showOutlineSymbols="0" zoomScaleNormal="100" zoomScaleSheetLayoutView="130" workbookViewId="0">
      <selection activeCell="B1" sqref="B1"/>
    </sheetView>
  </sheetViews>
  <sheetFormatPr defaultColWidth="9.33203125" defaultRowHeight="12.75"/>
  <cols>
    <col min="1" max="1" width="9" style="93" customWidth="1"/>
    <col min="2" max="2" width="29.33203125" style="49" customWidth="1"/>
    <col min="3" max="3" width="15.83203125" style="49" customWidth="1"/>
    <col min="4" max="4" width="30.33203125" style="49" customWidth="1"/>
    <col min="5" max="5" width="17.6640625" style="49" customWidth="1"/>
    <col min="6" max="6" width="5.83203125" style="49" customWidth="1"/>
    <col min="7" max="7" width="28.83203125" style="49" customWidth="1"/>
    <col min="8" max="8" width="10" style="49" customWidth="1"/>
    <col min="9" max="9" width="8.5" style="18" customWidth="1"/>
    <col min="10" max="10" width="13.33203125" style="18" customWidth="1"/>
    <col min="11" max="11" width="7.83203125" style="18" customWidth="1"/>
    <col min="12" max="12" width="8" style="18" customWidth="1"/>
    <col min="13" max="13" width="10.6640625" style="18" customWidth="1"/>
    <col min="14" max="17" width="7.6640625" style="18" customWidth="1"/>
    <col min="18" max="18" width="9" style="18" customWidth="1"/>
    <col min="19" max="20" width="7.6640625" style="18" customWidth="1"/>
    <col min="21" max="22" width="7.1640625" style="18" customWidth="1"/>
    <col min="23" max="24" width="9.33203125" style="18"/>
    <col min="25" max="16384" width="9.33203125" style="19"/>
  </cols>
  <sheetData>
    <row r="1" spans="1:24">
      <c r="A1" s="92">
        <v>1</v>
      </c>
    </row>
    <row r="2" spans="1:24" ht="24" customHeight="1">
      <c r="B2" s="50"/>
      <c r="C2" s="50"/>
      <c r="D2" s="51"/>
      <c r="E2" s="51"/>
      <c r="F2" s="51"/>
      <c r="G2" s="51"/>
      <c r="H2" s="51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4" ht="21" thickBot="1">
      <c r="A3" s="94" t="s">
        <v>1</v>
      </c>
      <c r="B3" s="52"/>
      <c r="C3" s="52"/>
      <c r="D3" s="52"/>
      <c r="E3" s="52"/>
      <c r="F3" s="52"/>
      <c r="G3" s="52"/>
    </row>
    <row r="4" spans="1:24" ht="33.75" thickTop="1">
      <c r="A4" s="94" t="s">
        <v>2</v>
      </c>
      <c r="B4" s="166" t="str">
        <f>IF(A1=1,"РИНОК ПРАЦІ","LABOR MARKET")</f>
        <v>РИНОК ПРАЦІ</v>
      </c>
      <c r="C4" s="53"/>
      <c r="D4" s="172"/>
      <c r="E4" s="173"/>
      <c r="F4" s="173"/>
      <c r="G4" s="173"/>
      <c r="H4" s="178"/>
      <c r="I4" s="177"/>
      <c r="J4" s="177"/>
      <c r="K4" s="177"/>
      <c r="L4" s="177"/>
      <c r="M4" s="180"/>
      <c r="N4" s="177"/>
      <c r="O4" s="177"/>
      <c r="P4" s="177"/>
      <c r="Q4" s="177"/>
      <c r="R4" s="179"/>
      <c r="S4" s="177"/>
      <c r="T4" s="177"/>
      <c r="U4" s="177"/>
      <c r="V4" s="177"/>
    </row>
    <row r="5" spans="1:24" ht="21" customHeight="1">
      <c r="B5" s="167"/>
      <c r="C5" s="53"/>
      <c r="D5" s="172"/>
      <c r="E5" s="54"/>
      <c r="F5" s="54"/>
      <c r="G5" s="54"/>
      <c r="H5" s="178"/>
      <c r="I5" s="21"/>
      <c r="J5" s="21"/>
      <c r="K5" s="21"/>
      <c r="L5" s="21"/>
      <c r="M5" s="180"/>
      <c r="N5" s="21"/>
      <c r="O5" s="21"/>
      <c r="P5" s="21"/>
      <c r="Q5" s="21"/>
      <c r="R5" s="179"/>
      <c r="S5" s="21"/>
      <c r="T5" s="21"/>
      <c r="U5" s="21"/>
      <c r="V5" s="21"/>
    </row>
    <row r="6" spans="1:24" ht="33.75" thickBot="1">
      <c r="B6" s="168"/>
      <c r="C6" s="53"/>
      <c r="D6" s="172"/>
      <c r="E6" s="55"/>
      <c r="F6" s="56"/>
      <c r="G6" s="55"/>
      <c r="H6" s="178"/>
      <c r="I6" s="22"/>
      <c r="J6" s="22"/>
      <c r="K6" s="22"/>
      <c r="L6" s="22"/>
      <c r="M6" s="180"/>
      <c r="N6" s="23"/>
      <c r="O6" s="23"/>
      <c r="P6" s="23"/>
      <c r="Q6" s="23"/>
      <c r="R6" s="179"/>
      <c r="S6" s="23"/>
      <c r="T6" s="23"/>
      <c r="U6" s="23"/>
      <c r="V6" s="23"/>
    </row>
    <row r="7" spans="1:24" ht="16.149999999999999" customHeight="1" thickTop="1" thickBot="1">
      <c r="B7" s="57"/>
      <c r="C7" s="58"/>
      <c r="E7" s="59"/>
      <c r="F7" s="174">
        <v>1</v>
      </c>
      <c r="G7" s="163" t="str">
        <f>IF(A1=1,"Кумулятивні дані","Сumulative data")</f>
        <v>Кумулятивні дані</v>
      </c>
      <c r="H7" s="60"/>
      <c r="I7" s="25"/>
      <c r="J7" s="25"/>
      <c r="K7" s="24"/>
      <c r="L7" s="26"/>
      <c r="M7" s="24"/>
      <c r="N7" s="24"/>
      <c r="O7" s="26"/>
      <c r="P7" s="26"/>
      <c r="Q7" s="26"/>
      <c r="R7" s="26"/>
      <c r="S7" s="26"/>
      <c r="T7" s="27"/>
      <c r="U7" s="27"/>
      <c r="V7" s="27"/>
    </row>
    <row r="8" spans="1:24" s="28" customFormat="1" ht="22.15" customHeight="1" thickTop="1">
      <c r="A8" s="95"/>
      <c r="B8" s="61"/>
      <c r="C8" s="62"/>
      <c r="D8" s="169" t="str">
        <f>IF(A1=1,"Зайнятість","Employment")</f>
        <v>Зайнятість</v>
      </c>
      <c r="E8" s="63"/>
      <c r="F8" s="175"/>
      <c r="G8" s="164"/>
      <c r="H8" s="60"/>
      <c r="I8" s="25"/>
      <c r="J8" s="25"/>
      <c r="K8" s="29"/>
      <c r="L8" s="29"/>
      <c r="M8" s="30"/>
      <c r="N8" s="31"/>
      <c r="O8" s="31"/>
      <c r="P8" s="31"/>
      <c r="Q8" s="31"/>
      <c r="R8" s="30"/>
      <c r="S8" s="31"/>
      <c r="T8" s="31"/>
      <c r="U8" s="31"/>
      <c r="V8" s="31"/>
      <c r="W8" s="32"/>
      <c r="X8" s="32"/>
    </row>
    <row r="9" spans="1:24" ht="16.5" customHeight="1">
      <c r="B9" s="64"/>
      <c r="C9" s="65"/>
      <c r="D9" s="170"/>
      <c r="E9" s="66"/>
      <c r="F9" s="175"/>
      <c r="G9" s="164"/>
      <c r="H9" s="60"/>
      <c r="I9" s="25"/>
      <c r="J9" s="25"/>
      <c r="K9" s="33"/>
      <c r="L9" s="33"/>
      <c r="M9" s="30"/>
      <c r="N9" s="34"/>
      <c r="O9" s="34"/>
      <c r="P9" s="34"/>
      <c r="Q9" s="34"/>
      <c r="R9" s="30"/>
      <c r="S9" s="34"/>
      <c r="T9" s="34"/>
      <c r="U9" s="34"/>
      <c r="V9" s="34"/>
    </row>
    <row r="10" spans="1:24" ht="21.75" customHeight="1" thickBot="1">
      <c r="B10" s="67"/>
      <c r="C10" s="68"/>
      <c r="D10" s="170"/>
      <c r="E10" s="69"/>
      <c r="F10" s="176"/>
      <c r="G10" s="165"/>
      <c r="H10" s="60"/>
      <c r="I10" s="25"/>
      <c r="J10" s="25"/>
      <c r="K10" s="33"/>
      <c r="L10" s="33"/>
      <c r="M10" s="30"/>
      <c r="N10" s="34"/>
      <c r="O10" s="34"/>
      <c r="P10" s="34"/>
      <c r="Q10" s="34"/>
      <c r="R10" s="30"/>
      <c r="S10" s="34"/>
      <c r="T10" s="34"/>
      <c r="U10" s="34"/>
      <c r="V10" s="34"/>
    </row>
    <row r="11" spans="1:24" ht="30.75" customHeight="1" thickTop="1">
      <c r="B11" s="67"/>
      <c r="C11" s="68"/>
      <c r="D11" s="170"/>
      <c r="E11" s="69"/>
      <c r="F11" s="174">
        <v>2</v>
      </c>
      <c r="G11" s="163" t="str">
        <f>IF(A1=1,"Кумулятивні дані (за новою методологією)","Cumulative data (new metodology)")</f>
        <v>Кумулятивні дані (за новою методологією)</v>
      </c>
      <c r="H11" s="60"/>
      <c r="I11" s="25"/>
      <c r="J11" s="25"/>
      <c r="K11" s="33"/>
      <c r="L11" s="33"/>
      <c r="M11" s="30"/>
      <c r="N11" s="34"/>
      <c r="O11" s="34"/>
      <c r="P11" s="34"/>
      <c r="Q11" s="34"/>
      <c r="R11" s="30"/>
      <c r="S11" s="34"/>
      <c r="T11" s="34"/>
      <c r="U11" s="34"/>
      <c r="V11" s="34"/>
    </row>
    <row r="12" spans="1:24" ht="26.25" customHeight="1">
      <c r="B12" s="67"/>
      <c r="C12" s="68"/>
      <c r="D12" s="170"/>
      <c r="E12" s="69"/>
      <c r="F12" s="175"/>
      <c r="G12" s="164"/>
      <c r="H12" s="60"/>
      <c r="I12" s="25"/>
      <c r="J12" s="25"/>
      <c r="K12" s="33"/>
      <c r="L12" s="33"/>
      <c r="M12" s="30"/>
      <c r="N12" s="34"/>
      <c r="O12" s="34"/>
      <c r="P12" s="34"/>
      <c r="Q12" s="34"/>
      <c r="R12" s="30"/>
      <c r="S12" s="34"/>
      <c r="T12" s="34"/>
      <c r="U12" s="34"/>
      <c r="V12" s="34"/>
    </row>
    <row r="13" spans="1:24" s="28" customFormat="1" ht="33" customHeight="1" thickBot="1">
      <c r="A13" s="95"/>
      <c r="B13" s="70"/>
      <c r="C13" s="71"/>
      <c r="D13" s="170"/>
      <c r="E13" s="72"/>
      <c r="F13" s="176"/>
      <c r="G13" s="165"/>
      <c r="H13" s="73"/>
      <c r="I13" s="25"/>
      <c r="J13" s="25"/>
      <c r="K13" s="35"/>
      <c r="L13" s="35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2"/>
      <c r="X13" s="32"/>
    </row>
    <row r="14" spans="1:24" s="28" customFormat="1" ht="21.75" customHeight="1" thickTop="1" thickBot="1">
      <c r="A14" s="95"/>
      <c r="B14" s="74"/>
      <c r="C14" s="75"/>
      <c r="D14" s="171"/>
      <c r="E14" s="76"/>
      <c r="F14" s="174">
        <v>3</v>
      </c>
      <c r="G14" s="163" t="str">
        <f>IF(A1=1,"Квартальні дані (за новою методологією)","Quarter data (new metodology)")</f>
        <v>Квартальні дані (за новою методологією)</v>
      </c>
      <c r="H14" s="73"/>
      <c r="I14" s="25"/>
      <c r="J14" s="25"/>
      <c r="K14" s="35"/>
      <c r="L14" s="35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2"/>
      <c r="X14" s="32"/>
    </row>
    <row r="15" spans="1:24" s="37" customFormat="1" ht="16.5" customHeight="1" thickTop="1">
      <c r="A15" s="96"/>
      <c r="B15" s="74"/>
      <c r="C15" s="74"/>
      <c r="D15" s="77"/>
      <c r="E15" s="78"/>
      <c r="F15" s="175"/>
      <c r="G15" s="164"/>
      <c r="H15" s="73"/>
      <c r="I15" s="25"/>
      <c r="J15" s="25"/>
      <c r="K15" s="38"/>
      <c r="L15" s="38"/>
      <c r="M15" s="39"/>
      <c r="N15" s="40"/>
      <c r="O15" s="40"/>
      <c r="P15" s="40"/>
      <c r="Q15" s="40"/>
      <c r="R15" s="41"/>
      <c r="S15" s="42"/>
      <c r="T15" s="42"/>
      <c r="U15" s="42"/>
      <c r="V15" s="42"/>
      <c r="W15" s="43"/>
      <c r="X15" s="43"/>
    </row>
    <row r="16" spans="1:24" s="37" customFormat="1" ht="30" customHeight="1" thickBot="1">
      <c r="A16" s="96"/>
      <c r="B16" s="79"/>
      <c r="C16" s="79"/>
      <c r="D16" s="77"/>
      <c r="E16" s="80"/>
      <c r="F16" s="176"/>
      <c r="G16" s="165"/>
      <c r="H16" s="81"/>
      <c r="I16" s="38"/>
      <c r="J16" s="38"/>
      <c r="K16" s="38"/>
      <c r="L16" s="38"/>
      <c r="M16" s="39"/>
      <c r="N16" s="40"/>
      <c r="O16" s="40"/>
      <c r="P16" s="40"/>
      <c r="Q16" s="40"/>
      <c r="R16" s="41"/>
      <c r="S16" s="42"/>
      <c r="T16" s="42"/>
      <c r="U16" s="42"/>
      <c r="V16" s="42"/>
      <c r="W16" s="43"/>
      <c r="X16" s="43"/>
    </row>
    <row r="17" spans="1:24" ht="25.5" customHeight="1" thickTop="1">
      <c r="B17" s="70"/>
      <c r="C17" s="70"/>
      <c r="D17" s="82"/>
      <c r="E17" s="82"/>
      <c r="F17" s="82"/>
      <c r="G17" s="82"/>
      <c r="H17" s="83"/>
      <c r="I17" s="45"/>
      <c r="J17" s="45"/>
      <c r="K17" s="45"/>
      <c r="L17" s="45"/>
      <c r="M17" s="44"/>
      <c r="N17" s="45"/>
      <c r="O17" s="45"/>
      <c r="P17" s="45"/>
      <c r="Q17" s="45"/>
      <c r="R17" s="44"/>
      <c r="S17" s="45"/>
      <c r="T17" s="45"/>
      <c r="U17" s="45"/>
      <c r="V17" s="45"/>
    </row>
    <row r="18" spans="1:24" ht="16.5" thickBot="1">
      <c r="A18" s="95"/>
      <c r="B18" s="64"/>
      <c r="C18" s="64"/>
    </row>
    <row r="19" spans="1:24" ht="16.5" thickTop="1">
      <c r="B19" s="84"/>
      <c r="C19" s="84"/>
      <c r="F19" s="161">
        <v>1</v>
      </c>
      <c r="G19" s="159" t="str">
        <f>IF(A1=1,"Рік ","Year")</f>
        <v xml:space="preserve">Рік </v>
      </c>
      <c r="R19" s="46"/>
      <c r="S19" s="46"/>
      <c r="T19" s="46"/>
      <c r="U19" s="46"/>
      <c r="V19" s="46"/>
    </row>
    <row r="20" spans="1:24" ht="16.5" thickBot="1">
      <c r="B20" s="84"/>
      <c r="C20" s="84"/>
      <c r="F20" s="162"/>
      <c r="G20" s="160"/>
    </row>
    <row r="21" spans="1:24" ht="16.5" thickTop="1">
      <c r="B21" s="85"/>
      <c r="C21" s="85"/>
      <c r="R21" s="46"/>
      <c r="S21" s="46"/>
      <c r="T21" s="46"/>
      <c r="U21" s="46"/>
      <c r="V21" s="46"/>
    </row>
    <row r="22" spans="1:24" ht="15.75">
      <c r="B22" s="86"/>
      <c r="C22" s="86"/>
    </row>
    <row r="23" spans="1:24" ht="15.75">
      <c r="B23" s="86"/>
      <c r="C23" s="86"/>
    </row>
    <row r="24" spans="1:24" ht="15.75">
      <c r="B24" s="87"/>
      <c r="C24" s="87"/>
    </row>
    <row r="25" spans="1:24" ht="15.75">
      <c r="B25" s="88"/>
      <c r="C25" s="88"/>
      <c r="D25" s="89"/>
      <c r="E25" s="89"/>
      <c r="F25" s="89"/>
      <c r="G25" s="89"/>
      <c r="H25" s="89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X25" s="48"/>
    </row>
    <row r="26" spans="1:24" ht="15.75">
      <c r="B26" s="88"/>
      <c r="C26" s="88"/>
      <c r="D26" s="89"/>
      <c r="E26" s="89"/>
      <c r="F26" s="89"/>
      <c r="G26" s="89"/>
      <c r="H26" s="89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</row>
    <row r="27" spans="1:24" ht="15.75">
      <c r="B27" s="88"/>
      <c r="C27" s="88"/>
      <c r="D27" s="89"/>
      <c r="E27" s="89"/>
      <c r="F27" s="89"/>
      <c r="G27" s="89"/>
      <c r="H27" s="89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</row>
    <row r="28" spans="1:24" ht="15.75">
      <c r="B28" s="85"/>
      <c r="C28" s="85"/>
    </row>
    <row r="29" spans="1:24" ht="15.75">
      <c r="B29" s="90"/>
      <c r="C29" s="90"/>
    </row>
    <row r="30" spans="1:24" ht="15.75">
      <c r="B30" s="90"/>
      <c r="C30" s="90"/>
    </row>
    <row r="31" spans="1:24" ht="15.75" customHeight="1">
      <c r="B31" s="90"/>
      <c r="C31" s="90"/>
    </row>
    <row r="32" spans="1:24">
      <c r="B32" s="91"/>
      <c r="C32" s="91"/>
    </row>
  </sheetData>
  <mergeCells count="18">
    <mergeCell ref="S4:V4"/>
    <mergeCell ref="H4:H6"/>
    <mergeCell ref="R4:R6"/>
    <mergeCell ref="M4:M6"/>
    <mergeCell ref="N4:Q4"/>
    <mergeCell ref="I4:L4"/>
    <mergeCell ref="G19:G20"/>
    <mergeCell ref="F19:F20"/>
    <mergeCell ref="G7:G10"/>
    <mergeCell ref="B4:B6"/>
    <mergeCell ref="D8:D14"/>
    <mergeCell ref="D4:D6"/>
    <mergeCell ref="E4:G4"/>
    <mergeCell ref="F7:F10"/>
    <mergeCell ref="G11:G13"/>
    <mergeCell ref="F11:F13"/>
    <mergeCell ref="F14:F16"/>
    <mergeCell ref="G14:G16"/>
  </mergeCells>
  <phoneticPr fontId="30" type="noConversion"/>
  <hyperlinks>
    <hyperlink ref="G7:G10" location="'1'!A1" display="'1'!A1"/>
    <hyperlink ref="F7:F10" location="'1'!A1" display="'1'!A1"/>
    <hyperlink ref="F11:F13" location="'2'!A1" display="'2'!A1"/>
    <hyperlink ref="F14:F16" location="'3'!A1" display="'3'!A1"/>
  </hyperlinks>
  <pageMargins left="0.55118110236220474" right="0.11811023622047245" top="3.937007874015748E-2" bottom="7.874015748031496E-2" header="0.15748031496062992" footer="0.19685039370078741"/>
  <pageSetup paperSize="9" scale="60" orientation="landscape" horizontalDpi="4294967294" r:id="rId1"/>
  <headerFooter alignWithMargins="0">
    <oddFooter>&amp;R&amp;D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3249" r:id="rId4" name="List Box 1">
              <controlPr defaultSize="0" autoLine="0" autoPict="0">
                <anchor moveWithCells="1">
                  <from>
                    <xdr:col>0</xdr:col>
                    <xdr:colOff>0</xdr:colOff>
                    <xdr:row>0</xdr:row>
                    <xdr:rowOff>19050</xdr:rowOff>
                  </from>
                  <to>
                    <xdr:col>0</xdr:col>
                    <xdr:colOff>485775</xdr:colOff>
                    <xdr:row>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BV165"/>
  <sheetViews>
    <sheetView showGridLines="0" showRowColHeaders="0" zoomScale="85" zoomScaleNormal="85" workbookViewId="0">
      <pane xSplit="10" ySplit="2" topLeftCell="BR3" activePane="bottomRight" state="frozen"/>
      <selection pane="topRight" activeCell="K1" sqref="K1"/>
      <selection pane="bottomLeft" activeCell="A3" sqref="A3"/>
      <selection pane="bottomRight" activeCell="BV3" sqref="BV3"/>
    </sheetView>
  </sheetViews>
  <sheetFormatPr defaultColWidth="9.33203125" defaultRowHeight="15" outlineLevelRow="1" outlineLevelCol="1"/>
  <cols>
    <col min="1" max="1" width="13.1640625" style="7" customWidth="1"/>
    <col min="2" max="2" width="96" style="7" customWidth="1"/>
    <col min="3" max="6" width="12.83203125" style="2" hidden="1" customWidth="1" outlineLevel="1"/>
    <col min="7" max="7" width="12.83203125" style="2" hidden="1" customWidth="1" collapsed="1"/>
    <col min="8" max="10" width="12.83203125" style="2" hidden="1" customWidth="1"/>
    <col min="11" max="11" width="12.83203125" style="2" customWidth="1" collapsed="1"/>
    <col min="12" max="48" width="12.83203125" style="2" customWidth="1"/>
    <col min="49" max="49" width="12.83203125" style="9" customWidth="1"/>
    <col min="50" max="60" width="12.83203125" style="2" customWidth="1"/>
    <col min="61" max="64" width="12.83203125" style="7" customWidth="1"/>
    <col min="65" max="65" width="12.6640625" style="7" customWidth="1"/>
    <col min="66" max="91" width="12.83203125" style="7" customWidth="1"/>
    <col min="92" max="16384" width="9.33203125" style="7"/>
  </cols>
  <sheetData>
    <row r="1" spans="1:74" ht="24" customHeight="1">
      <c r="A1" s="10" t="str">
        <f>IF('0'!A1=1,"до змісту","to title")</f>
        <v>до змісту</v>
      </c>
      <c r="B1" s="1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I1" s="1"/>
      <c r="AJ1" s="1"/>
      <c r="AK1" s="1"/>
      <c r="AL1" s="1"/>
      <c r="AM1" s="1"/>
      <c r="AN1" s="1"/>
      <c r="AO1" s="1"/>
      <c r="AP1" s="1"/>
      <c r="AQ1" s="3"/>
      <c r="AR1" s="3"/>
      <c r="AS1" s="3"/>
      <c r="AT1" s="3"/>
      <c r="AW1" s="4"/>
      <c r="AX1" s="5"/>
      <c r="AY1" s="5"/>
      <c r="AZ1" s="5"/>
      <c r="BA1" s="5"/>
      <c r="BB1" s="6"/>
      <c r="BC1" s="6"/>
      <c r="BD1" s="7"/>
      <c r="BE1" s="7"/>
      <c r="BF1" s="7"/>
      <c r="BG1" s="7"/>
      <c r="BH1" s="7"/>
    </row>
    <row r="2" spans="1:74" ht="146.25" customHeight="1">
      <c r="A2" s="182" t="s">
        <v>64</v>
      </c>
      <c r="B2" s="183"/>
      <c r="C2" s="134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8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8" t="s">
        <v>15</v>
      </c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8" t="s">
        <v>21</v>
      </c>
      <c r="V2" s="8" t="s">
        <v>22</v>
      </c>
      <c r="W2" s="8" t="s">
        <v>23</v>
      </c>
      <c r="X2" s="8" t="s">
        <v>24</v>
      </c>
      <c r="Y2" s="8" t="s">
        <v>25</v>
      </c>
      <c r="Z2" s="8" t="s">
        <v>26</v>
      </c>
      <c r="AA2" s="8" t="s">
        <v>27</v>
      </c>
      <c r="AB2" s="8" t="s">
        <v>28</v>
      </c>
      <c r="AC2" s="8" t="s">
        <v>29</v>
      </c>
      <c r="AD2" s="8" t="s">
        <v>30</v>
      </c>
      <c r="AE2" s="8" t="s">
        <v>31</v>
      </c>
      <c r="AF2" s="8" t="s">
        <v>32</v>
      </c>
      <c r="AG2" s="8" t="s">
        <v>33</v>
      </c>
      <c r="AH2" s="8" t="s">
        <v>34</v>
      </c>
      <c r="AI2" s="8" t="s">
        <v>35</v>
      </c>
      <c r="AJ2" s="8" t="s">
        <v>36</v>
      </c>
      <c r="AK2" s="8" t="s">
        <v>37</v>
      </c>
      <c r="AL2" s="8" t="s">
        <v>38</v>
      </c>
      <c r="AM2" s="8" t="s">
        <v>39</v>
      </c>
      <c r="AN2" s="8" t="s">
        <v>40</v>
      </c>
      <c r="AO2" s="8" t="s">
        <v>41</v>
      </c>
      <c r="AP2" s="8" t="s">
        <v>42</v>
      </c>
      <c r="AQ2" s="8" t="s">
        <v>43</v>
      </c>
      <c r="AR2" s="8" t="s">
        <v>44</v>
      </c>
      <c r="AS2" s="8" t="s">
        <v>45</v>
      </c>
      <c r="AT2" s="8" t="s">
        <v>46</v>
      </c>
      <c r="AU2" s="8" t="s">
        <v>47</v>
      </c>
      <c r="AV2" s="8" t="s">
        <v>48</v>
      </c>
      <c r="AW2" s="8" t="s">
        <v>49</v>
      </c>
      <c r="AX2" s="8" t="s">
        <v>50</v>
      </c>
      <c r="AY2" s="8" t="s">
        <v>51</v>
      </c>
      <c r="AZ2" s="8" t="s">
        <v>52</v>
      </c>
      <c r="BA2" s="8" t="s">
        <v>53</v>
      </c>
      <c r="BB2" s="8" t="s">
        <v>54</v>
      </c>
      <c r="BC2" s="8" t="s">
        <v>55</v>
      </c>
      <c r="BD2" s="8" t="s">
        <v>56</v>
      </c>
      <c r="BE2" s="8" t="s">
        <v>57</v>
      </c>
      <c r="BF2" s="8" t="s">
        <v>58</v>
      </c>
      <c r="BG2" s="8" t="s">
        <v>59</v>
      </c>
      <c r="BH2" s="8" t="s">
        <v>60</v>
      </c>
      <c r="BI2" s="8" t="s">
        <v>61</v>
      </c>
      <c r="BJ2" s="130" t="s">
        <v>62</v>
      </c>
      <c r="BK2" s="8" t="s">
        <v>63</v>
      </c>
      <c r="BL2" s="8" t="s">
        <v>66</v>
      </c>
      <c r="BM2" s="8" t="s">
        <v>67</v>
      </c>
      <c r="BN2" s="130" t="s">
        <v>68</v>
      </c>
      <c r="BO2" s="8" t="s">
        <v>74</v>
      </c>
      <c r="BP2" s="8" t="s">
        <v>75</v>
      </c>
      <c r="BQ2" s="8" t="s">
        <v>78</v>
      </c>
      <c r="BR2" s="130" t="s">
        <v>79</v>
      </c>
      <c r="BS2" s="8" t="s">
        <v>81</v>
      </c>
      <c r="BT2" s="8" t="s">
        <v>82</v>
      </c>
      <c r="BU2" s="8" t="s">
        <v>85</v>
      </c>
      <c r="BV2" s="130" t="s">
        <v>87</v>
      </c>
    </row>
    <row r="3" spans="1:74" ht="39.6" customHeight="1">
      <c r="A3" s="186" t="str">
        <f>IF('0'!A1=1,"Економічно активне населення у віці 15-70 років (усього кумулятивно, тис. осіб) ","Economically active population aged 15-70 (cumulative, thousands person)")</f>
        <v xml:space="preserve">Економічно активне населення у віці 15-70 років (усього кумулятивно, тис. осіб) </v>
      </c>
      <c r="B3" s="187"/>
      <c r="C3" s="97">
        <v>22029.8</v>
      </c>
      <c r="D3" s="97">
        <v>22174.799999999999</v>
      </c>
      <c r="E3" s="97">
        <v>22272.6</v>
      </c>
      <c r="F3" s="97">
        <v>22202.400000000001</v>
      </c>
      <c r="G3" s="97">
        <v>21939.200000000001</v>
      </c>
      <c r="H3" s="97">
        <v>22117.7</v>
      </c>
      <c r="I3" s="97">
        <v>22305.200000000001</v>
      </c>
      <c r="J3" s="97">
        <v>22280.799999999999</v>
      </c>
      <c r="K3" s="97">
        <v>22177.4</v>
      </c>
      <c r="L3" s="97">
        <v>22255.9</v>
      </c>
      <c r="M3" s="97">
        <v>22300.2</v>
      </c>
      <c r="N3" s="97">
        <v>22245.4</v>
      </c>
      <c r="O3" s="97">
        <v>22171</v>
      </c>
      <c r="P3" s="97">
        <v>22296.3</v>
      </c>
      <c r="Q3" s="97">
        <v>22458.3</v>
      </c>
      <c r="R3" s="97">
        <v>22322.3</v>
      </c>
      <c r="S3" s="97">
        <v>22293.4</v>
      </c>
      <c r="T3" s="97">
        <v>22471.599999999999</v>
      </c>
      <c r="U3" s="97">
        <v>22605.1</v>
      </c>
      <c r="V3" s="97">
        <v>22397.4</v>
      </c>
      <c r="W3" s="97">
        <v>22102</v>
      </c>
      <c r="X3" s="97">
        <v>22187.200000000001</v>
      </c>
      <c r="Y3" s="97">
        <v>22291.7</v>
      </c>
      <c r="Z3" s="97">
        <v>22150.3</v>
      </c>
      <c r="AA3" s="97">
        <v>22072.2</v>
      </c>
      <c r="AB3" s="97">
        <v>22082.7</v>
      </c>
      <c r="AC3" s="97">
        <v>22175.200000000001</v>
      </c>
      <c r="AD3" s="97">
        <v>22051.599999999999</v>
      </c>
      <c r="AE3" s="97">
        <v>22033.1</v>
      </c>
      <c r="AF3" s="97">
        <v>22058.2</v>
      </c>
      <c r="AG3" s="97">
        <v>22143.4</v>
      </c>
      <c r="AH3" s="97">
        <v>22056.9</v>
      </c>
      <c r="AI3" s="97">
        <v>21885.3</v>
      </c>
      <c r="AJ3" s="97">
        <v>22000.9</v>
      </c>
      <c r="AK3" s="97">
        <v>22109.1</v>
      </c>
      <c r="AL3" s="97">
        <v>22011.5</v>
      </c>
      <c r="AM3" s="97">
        <v>21840.400000000001</v>
      </c>
      <c r="AN3" s="97">
        <v>22022.799999999999</v>
      </c>
      <c r="AO3" s="97">
        <v>22094.6</v>
      </c>
      <c r="AP3" s="97">
        <v>21980.6</v>
      </c>
      <c r="AQ3" s="97">
        <v>21284.5</v>
      </c>
      <c r="AR3" s="97">
        <v>20216</v>
      </c>
      <c r="AS3" s="97">
        <v>20122.099999999999</v>
      </c>
      <c r="AT3" s="97">
        <v>19920.900000000001</v>
      </c>
      <c r="AU3" s="97">
        <v>18001.099999999999</v>
      </c>
      <c r="AV3" s="97">
        <v>18074.8</v>
      </c>
      <c r="AW3" s="97">
        <v>18153.8</v>
      </c>
      <c r="AX3" s="97">
        <v>18097.900000000001</v>
      </c>
      <c r="AY3" s="97">
        <v>17822.2</v>
      </c>
      <c r="AZ3" s="97">
        <v>17930.8</v>
      </c>
      <c r="BA3" s="97">
        <v>17996.5</v>
      </c>
      <c r="BB3" s="97">
        <v>17955.099999999999</v>
      </c>
      <c r="BC3" s="97">
        <v>17672.7</v>
      </c>
      <c r="BD3" s="97">
        <v>17830.599999999999</v>
      </c>
      <c r="BE3" s="97">
        <v>17900.400000000001</v>
      </c>
      <c r="BF3" s="97">
        <v>17854.400000000001</v>
      </c>
      <c r="BG3" s="97">
        <v>17747.7</v>
      </c>
      <c r="BH3" s="97">
        <v>17883.599999999999</v>
      </c>
      <c r="BI3" s="97">
        <v>17957.8</v>
      </c>
      <c r="BJ3" s="97">
        <v>17939.5</v>
      </c>
      <c r="BK3" s="97">
        <v>17907.599999999999</v>
      </c>
      <c r="BL3" s="97">
        <v>18014</v>
      </c>
      <c r="BM3" s="97">
        <v>18089.400000000001</v>
      </c>
      <c r="BN3" s="97">
        <v>18066</v>
      </c>
      <c r="BO3" s="97">
        <v>18038.900000000001</v>
      </c>
      <c r="BP3" s="97">
        <v>17686.3</v>
      </c>
      <c r="BQ3" s="97">
        <v>17644.099999999999</v>
      </c>
      <c r="BR3" s="97">
        <v>17589.5</v>
      </c>
      <c r="BS3" s="97">
        <v>17228.8</v>
      </c>
      <c r="BT3" s="97">
        <v>17301.599999999999</v>
      </c>
      <c r="BU3" s="97">
        <v>17394.599999999999</v>
      </c>
      <c r="BV3" s="97">
        <v>17321.599999999999</v>
      </c>
    </row>
    <row r="4" spans="1:74" s="6" customFormat="1" ht="27" customHeight="1">
      <c r="A4" s="12"/>
      <c r="B4" s="12" t="str">
        <f>IF('0'!A1=1,"Жінки","Females")</f>
        <v>Жінки</v>
      </c>
      <c r="C4" s="98">
        <v>11133.6</v>
      </c>
      <c r="D4" s="98">
        <v>11131.4</v>
      </c>
      <c r="E4" s="98">
        <v>11045.7</v>
      </c>
      <c r="F4" s="99">
        <v>10912</v>
      </c>
      <c r="G4" s="98">
        <v>10600.4</v>
      </c>
      <c r="H4" s="99">
        <v>10735.4</v>
      </c>
      <c r="I4" s="99">
        <v>10843.7</v>
      </c>
      <c r="J4" s="99">
        <v>10813.8</v>
      </c>
      <c r="K4" s="99">
        <v>10699.8</v>
      </c>
      <c r="L4" s="99">
        <v>10739.8</v>
      </c>
      <c r="M4" s="99">
        <v>10790.2</v>
      </c>
      <c r="N4" s="99">
        <v>10765.7</v>
      </c>
      <c r="O4" s="99">
        <v>10631.8</v>
      </c>
      <c r="P4" s="99">
        <v>10736.1</v>
      </c>
      <c r="Q4" s="99">
        <v>10848.8</v>
      </c>
      <c r="R4" s="99">
        <v>10786.8</v>
      </c>
      <c r="S4" s="99">
        <v>10718.6</v>
      </c>
      <c r="T4" s="99">
        <v>10819.4</v>
      </c>
      <c r="U4" s="99">
        <v>10881</v>
      </c>
      <c r="V4" s="99">
        <v>10778.8</v>
      </c>
      <c r="W4" s="99">
        <v>10780.6</v>
      </c>
      <c r="X4" s="99">
        <v>10827</v>
      </c>
      <c r="Y4" s="99">
        <v>10846.8</v>
      </c>
      <c r="Z4" s="99">
        <v>10761.1</v>
      </c>
      <c r="AA4" s="98">
        <v>10695.9</v>
      </c>
      <c r="AB4" s="98">
        <v>10740.8</v>
      </c>
      <c r="AC4" s="98">
        <v>10767.4</v>
      </c>
      <c r="AD4" s="98">
        <v>10694.8</v>
      </c>
      <c r="AE4" s="98">
        <v>10625.6</v>
      </c>
      <c r="AF4" s="98">
        <v>10644.7</v>
      </c>
      <c r="AG4" s="98">
        <v>10671.2</v>
      </c>
      <c r="AH4" s="99">
        <v>10607</v>
      </c>
      <c r="AI4" s="98">
        <v>10493.5</v>
      </c>
      <c r="AJ4" s="99">
        <v>10559.9</v>
      </c>
      <c r="AK4" s="98">
        <v>10603.6</v>
      </c>
      <c r="AL4" s="98">
        <v>10524.8</v>
      </c>
      <c r="AM4" s="99">
        <v>10431</v>
      </c>
      <c r="AN4" s="99">
        <v>10543.8</v>
      </c>
      <c r="AO4" s="98">
        <v>10584.2</v>
      </c>
      <c r="AP4" s="98">
        <v>10500.9</v>
      </c>
      <c r="AQ4" s="98">
        <v>10085.799999999999</v>
      </c>
      <c r="AR4" s="98">
        <v>9574.2999999999993</v>
      </c>
      <c r="AS4" s="98">
        <v>9537.2000000000007</v>
      </c>
      <c r="AT4" s="98">
        <v>9428.2999999999993</v>
      </c>
      <c r="AU4" s="98">
        <v>8535.9</v>
      </c>
      <c r="AV4" s="98">
        <v>8555.2999999999993</v>
      </c>
      <c r="AW4" s="98">
        <v>8593.5</v>
      </c>
      <c r="AX4" s="98">
        <v>8564.6</v>
      </c>
      <c r="AY4" s="98">
        <v>8430.7000000000007</v>
      </c>
      <c r="AZ4" s="98">
        <v>8453.2999999999993</v>
      </c>
      <c r="BA4" s="98">
        <v>8493.6</v>
      </c>
      <c r="BB4" s="98">
        <v>8479.4</v>
      </c>
      <c r="BC4" s="98">
        <v>8340.7000000000007</v>
      </c>
      <c r="BD4" s="98">
        <v>8425.6</v>
      </c>
      <c r="BE4" s="98">
        <v>8449.7000000000007</v>
      </c>
      <c r="BF4" s="98">
        <v>8423.7999999999993</v>
      </c>
      <c r="BG4" s="98">
        <v>8486.1</v>
      </c>
      <c r="BH4" s="98">
        <v>8543.7000000000007</v>
      </c>
      <c r="BI4" s="98">
        <v>8560.4</v>
      </c>
      <c r="BJ4" s="98">
        <v>8546.1</v>
      </c>
      <c r="BK4" s="98">
        <v>8551.7999999999993</v>
      </c>
      <c r="BL4" s="98">
        <v>8602.2999999999993</v>
      </c>
      <c r="BM4" s="98">
        <v>8615.7999999999993</v>
      </c>
      <c r="BN4" s="98">
        <v>8602.9</v>
      </c>
      <c r="BO4" s="98">
        <v>8660.7000000000007</v>
      </c>
      <c r="BP4" s="99">
        <v>8445.2999999999993</v>
      </c>
      <c r="BQ4" s="99">
        <v>8405.2999999999993</v>
      </c>
      <c r="BR4" s="99">
        <v>8369</v>
      </c>
      <c r="BS4" s="99">
        <v>8223.4</v>
      </c>
      <c r="BT4" s="99">
        <v>8235.7999999999993</v>
      </c>
      <c r="BU4" s="99">
        <v>8285.7999999999993</v>
      </c>
      <c r="BV4" s="99">
        <v>8248.2000000000007</v>
      </c>
    </row>
    <row r="5" spans="1:74" s="6" customFormat="1" ht="23.45" customHeight="1">
      <c r="A5" s="12"/>
      <c r="B5" s="12" t="str">
        <f>IF('0'!A1=1,"Чоловіки","Males")</f>
        <v>Чоловіки</v>
      </c>
      <c r="C5" s="98">
        <f>C3-C4</f>
        <v>10896.199999999999</v>
      </c>
      <c r="D5" s="98">
        <v>11043.4</v>
      </c>
      <c r="E5" s="98">
        <v>11226.9</v>
      </c>
      <c r="F5" s="99">
        <f>F3-F4</f>
        <v>11290.400000000001</v>
      </c>
      <c r="G5" s="98">
        <v>11338.8</v>
      </c>
      <c r="H5" s="99">
        <v>11382.4</v>
      </c>
      <c r="I5" s="99">
        <v>11461.5</v>
      </c>
      <c r="J5" s="99">
        <v>11467</v>
      </c>
      <c r="K5" s="99">
        <v>11477.6</v>
      </c>
      <c r="L5" s="99">
        <v>11516.1</v>
      </c>
      <c r="M5" s="99">
        <v>11510</v>
      </c>
      <c r="N5" s="99">
        <v>11479.7</v>
      </c>
      <c r="O5" s="99">
        <v>11539.2</v>
      </c>
      <c r="P5" s="99">
        <v>11560.2</v>
      </c>
      <c r="Q5" s="99">
        <v>11609.5</v>
      </c>
      <c r="R5" s="99">
        <v>11535.5</v>
      </c>
      <c r="S5" s="99">
        <v>11574.8</v>
      </c>
      <c r="T5" s="99">
        <v>11652.2</v>
      </c>
      <c r="U5" s="99">
        <v>11724.1</v>
      </c>
      <c r="V5" s="99">
        <v>11618.6</v>
      </c>
      <c r="W5" s="99">
        <v>11321.4</v>
      </c>
      <c r="X5" s="99">
        <v>11360.2</v>
      </c>
      <c r="Y5" s="99">
        <v>11444.9</v>
      </c>
      <c r="Z5" s="99">
        <v>11389.2</v>
      </c>
      <c r="AA5" s="98">
        <v>11376.3</v>
      </c>
      <c r="AB5" s="98">
        <v>11341.9</v>
      </c>
      <c r="AC5" s="98">
        <v>11407.8</v>
      </c>
      <c r="AD5" s="98">
        <v>11356.8</v>
      </c>
      <c r="AE5" s="98">
        <v>11407.5</v>
      </c>
      <c r="AF5" s="98">
        <v>11413.5</v>
      </c>
      <c r="AG5" s="98">
        <v>11472.2</v>
      </c>
      <c r="AH5" s="98">
        <v>11449.9</v>
      </c>
      <c r="AI5" s="98">
        <v>11391.8</v>
      </c>
      <c r="AJ5" s="99">
        <v>11441</v>
      </c>
      <c r="AK5" s="98">
        <v>11505.5</v>
      </c>
      <c r="AL5" s="98">
        <v>11486.7</v>
      </c>
      <c r="AM5" s="98">
        <v>11409.4</v>
      </c>
      <c r="AN5" s="99">
        <v>11479</v>
      </c>
      <c r="AO5" s="98">
        <v>11510.4</v>
      </c>
      <c r="AP5" s="98">
        <v>11479.7</v>
      </c>
      <c r="AQ5" s="98">
        <v>11198.7</v>
      </c>
      <c r="AR5" s="98">
        <v>10641.7</v>
      </c>
      <c r="AS5" s="98">
        <v>10584.9</v>
      </c>
      <c r="AT5" s="98">
        <v>10492.6</v>
      </c>
      <c r="AU5" s="98">
        <v>9465.2000000000007</v>
      </c>
      <c r="AV5" s="98">
        <v>9519.5</v>
      </c>
      <c r="AW5" s="98">
        <v>9560.2999999999993</v>
      </c>
      <c r="AX5" s="98">
        <v>9533.2999999999993</v>
      </c>
      <c r="AY5" s="98">
        <v>9391.5</v>
      </c>
      <c r="AZ5" s="98">
        <v>9477.5</v>
      </c>
      <c r="BA5" s="98">
        <v>9502.9</v>
      </c>
      <c r="BB5" s="98">
        <v>9475.7000000000007</v>
      </c>
      <c r="BC5" s="99">
        <v>9332</v>
      </c>
      <c r="BD5" s="99">
        <v>9405</v>
      </c>
      <c r="BE5" s="98">
        <v>9450.7000000000007</v>
      </c>
      <c r="BF5" s="98">
        <v>9430.6</v>
      </c>
      <c r="BG5" s="98">
        <v>9261.6</v>
      </c>
      <c r="BH5" s="98">
        <v>9339.9</v>
      </c>
      <c r="BI5" s="98">
        <v>9397.4</v>
      </c>
      <c r="BJ5" s="98">
        <v>9393.4</v>
      </c>
      <c r="BK5" s="98">
        <v>9355.7999999999993</v>
      </c>
      <c r="BL5" s="98">
        <v>9411.7000000000007</v>
      </c>
      <c r="BM5" s="98">
        <v>9473.6</v>
      </c>
      <c r="BN5" s="98">
        <v>9463.1</v>
      </c>
      <c r="BO5" s="98">
        <v>9378.2000000000007</v>
      </c>
      <c r="BP5" s="99">
        <v>9241</v>
      </c>
      <c r="BQ5" s="99">
        <v>9238.7999999999993</v>
      </c>
      <c r="BR5" s="99">
        <v>9220.5</v>
      </c>
      <c r="BS5" s="99">
        <v>9005.4</v>
      </c>
      <c r="BT5" s="99">
        <v>9065.7999999999993</v>
      </c>
      <c r="BU5" s="99">
        <v>9108.7999999999993</v>
      </c>
      <c r="BV5" s="99">
        <v>9073.4</v>
      </c>
    </row>
    <row r="6" spans="1:74" s="6" customFormat="1" ht="27" customHeight="1">
      <c r="A6" s="12"/>
      <c r="B6" s="12" t="str">
        <f>IF('0'!A1=1,"Міські поселення ","Urban settlements")</f>
        <v xml:space="preserve">Міські поселення </v>
      </c>
      <c r="C6" s="98">
        <v>15713.2</v>
      </c>
      <c r="D6" s="98">
        <v>15563.7</v>
      </c>
      <c r="E6" s="99">
        <v>15544</v>
      </c>
      <c r="F6" s="100">
        <v>15504.5</v>
      </c>
      <c r="G6" s="98">
        <v>15314.5</v>
      </c>
      <c r="H6" s="99">
        <v>15241.9</v>
      </c>
      <c r="I6" s="99">
        <v>15278.5</v>
      </c>
      <c r="J6" s="99">
        <v>15293.8</v>
      </c>
      <c r="K6" s="99">
        <v>15280.1</v>
      </c>
      <c r="L6" s="99">
        <v>15273.7</v>
      </c>
      <c r="M6" s="99">
        <v>15272.5</v>
      </c>
      <c r="N6" s="99">
        <v>15295.6</v>
      </c>
      <c r="O6" s="99">
        <v>15298.4</v>
      </c>
      <c r="P6" s="99">
        <v>15309.7</v>
      </c>
      <c r="Q6" s="99">
        <v>15383.4</v>
      </c>
      <c r="R6" s="99">
        <v>15347.9</v>
      </c>
      <c r="S6" s="99">
        <v>15373.8</v>
      </c>
      <c r="T6" s="99">
        <v>15451</v>
      </c>
      <c r="U6" s="99">
        <v>15519.5</v>
      </c>
      <c r="V6" s="99">
        <v>15444.3</v>
      </c>
      <c r="W6" s="99">
        <v>15196.6</v>
      </c>
      <c r="X6" s="99">
        <v>15164.1</v>
      </c>
      <c r="Y6" s="99">
        <v>15200.5</v>
      </c>
      <c r="Z6" s="99">
        <v>15141.6</v>
      </c>
      <c r="AA6" s="98">
        <v>15210.2</v>
      </c>
      <c r="AB6" s="98">
        <v>15136.7</v>
      </c>
      <c r="AC6" s="98">
        <v>15160.4</v>
      </c>
      <c r="AD6" s="98">
        <v>15083.9</v>
      </c>
      <c r="AE6" s="98">
        <v>15163.6</v>
      </c>
      <c r="AF6" s="98">
        <v>15126.6</v>
      </c>
      <c r="AG6" s="98">
        <v>15140.6</v>
      </c>
      <c r="AH6" s="99">
        <v>15085</v>
      </c>
      <c r="AI6" s="98">
        <v>15216.2</v>
      </c>
      <c r="AJ6" s="99">
        <v>15205.9</v>
      </c>
      <c r="AK6" s="98">
        <v>15213.5</v>
      </c>
      <c r="AL6" s="98">
        <v>15132.9</v>
      </c>
      <c r="AM6" s="98">
        <v>15052.1</v>
      </c>
      <c r="AN6" s="98">
        <v>15126.3</v>
      </c>
      <c r="AO6" s="98">
        <v>15152.2</v>
      </c>
      <c r="AP6" s="98">
        <v>15072.6</v>
      </c>
      <c r="AQ6" s="98">
        <v>14913.9</v>
      </c>
      <c r="AR6" s="98">
        <v>14236.5</v>
      </c>
      <c r="AS6" s="98">
        <v>14178.7</v>
      </c>
      <c r="AT6" s="98">
        <v>14070.3</v>
      </c>
      <c r="AU6" s="98">
        <v>12398</v>
      </c>
      <c r="AV6" s="98">
        <v>12411.5</v>
      </c>
      <c r="AW6" s="98">
        <v>12455</v>
      </c>
      <c r="AX6" s="98">
        <v>12430.4</v>
      </c>
      <c r="AY6" s="98">
        <v>12276.1</v>
      </c>
      <c r="AZ6" s="98">
        <v>12306.4</v>
      </c>
      <c r="BA6" s="98">
        <v>12325.2</v>
      </c>
      <c r="BB6" s="98">
        <v>12306.4</v>
      </c>
      <c r="BC6" s="98">
        <v>12162.8</v>
      </c>
      <c r="BD6" s="98">
        <v>12233.6</v>
      </c>
      <c r="BE6" s="98">
        <v>12268.3</v>
      </c>
      <c r="BF6" s="98">
        <v>12252.2</v>
      </c>
      <c r="BG6" s="98">
        <v>12267</v>
      </c>
      <c r="BH6" s="98">
        <v>12320.4</v>
      </c>
      <c r="BI6" s="98">
        <v>12359.3</v>
      </c>
      <c r="BJ6" s="98">
        <v>12334.8</v>
      </c>
      <c r="BK6" s="98">
        <v>12341</v>
      </c>
      <c r="BL6" s="98">
        <v>12390.6</v>
      </c>
      <c r="BM6" s="98">
        <v>12434.7</v>
      </c>
      <c r="BN6" s="98">
        <v>12409.6</v>
      </c>
      <c r="BO6" s="98">
        <v>12402.9</v>
      </c>
      <c r="BP6" s="99">
        <v>12159.4</v>
      </c>
      <c r="BQ6" s="99">
        <v>12121.7</v>
      </c>
      <c r="BR6" s="99">
        <v>12084.7</v>
      </c>
      <c r="BS6" s="99">
        <v>11822.5</v>
      </c>
      <c r="BT6" s="99">
        <v>11875.6</v>
      </c>
      <c r="BU6" s="99">
        <v>11935.5</v>
      </c>
      <c r="BV6" s="99">
        <v>11906.7</v>
      </c>
    </row>
    <row r="7" spans="1:74" s="6" customFormat="1" ht="25.15" customHeight="1" thickBot="1">
      <c r="A7" s="13"/>
      <c r="B7" s="13" t="str">
        <f>IF('0'!A1=1,"Сільська місцевість","Rural areas")</f>
        <v>Сільська місцевість</v>
      </c>
      <c r="C7" s="101">
        <v>6316.6</v>
      </c>
      <c r="D7" s="102">
        <v>6611.1</v>
      </c>
      <c r="E7" s="101">
        <v>6728.6</v>
      </c>
      <c r="F7" s="103">
        <v>6697.9</v>
      </c>
      <c r="G7" s="101">
        <v>6624.7</v>
      </c>
      <c r="H7" s="102">
        <v>6875.8</v>
      </c>
      <c r="I7" s="102">
        <v>7026.7</v>
      </c>
      <c r="J7" s="102">
        <v>6987</v>
      </c>
      <c r="K7" s="102">
        <v>6897.3</v>
      </c>
      <c r="L7" s="102">
        <v>6982.2</v>
      </c>
      <c r="M7" s="102">
        <v>7027.7</v>
      </c>
      <c r="N7" s="102">
        <v>6949.8</v>
      </c>
      <c r="O7" s="102">
        <v>6872.6</v>
      </c>
      <c r="P7" s="102">
        <v>6986.6</v>
      </c>
      <c r="Q7" s="102">
        <v>7074.9</v>
      </c>
      <c r="R7" s="102">
        <v>6974.4</v>
      </c>
      <c r="S7" s="102">
        <v>6919.6</v>
      </c>
      <c r="T7" s="102">
        <v>7020.6</v>
      </c>
      <c r="U7" s="102">
        <v>7085.6</v>
      </c>
      <c r="V7" s="102">
        <v>6953.1</v>
      </c>
      <c r="W7" s="102">
        <v>6905.4</v>
      </c>
      <c r="X7" s="102">
        <v>7023.1</v>
      </c>
      <c r="Y7" s="102">
        <v>7091.2</v>
      </c>
      <c r="Z7" s="102">
        <v>7008.7</v>
      </c>
      <c r="AA7" s="102">
        <v>6862</v>
      </c>
      <c r="AB7" s="102">
        <v>6946</v>
      </c>
      <c r="AC7" s="101">
        <v>7014.8</v>
      </c>
      <c r="AD7" s="101">
        <v>6967.7</v>
      </c>
      <c r="AE7" s="101">
        <v>6869.5</v>
      </c>
      <c r="AF7" s="101">
        <v>6931.6</v>
      </c>
      <c r="AG7" s="101">
        <v>7002.8</v>
      </c>
      <c r="AH7" s="101">
        <v>6971.9</v>
      </c>
      <c r="AI7" s="101">
        <v>6669.1</v>
      </c>
      <c r="AJ7" s="102">
        <v>6795</v>
      </c>
      <c r="AK7" s="101">
        <v>6895.6</v>
      </c>
      <c r="AL7" s="101">
        <v>6878.6</v>
      </c>
      <c r="AM7" s="101">
        <v>6788.3</v>
      </c>
      <c r="AN7" s="101">
        <v>6896.5</v>
      </c>
      <c r="AO7" s="101">
        <v>6942.4</v>
      </c>
      <c r="AP7" s="102">
        <v>6908</v>
      </c>
      <c r="AQ7" s="101">
        <v>6370.6</v>
      </c>
      <c r="AR7" s="104">
        <v>5979.5</v>
      </c>
      <c r="AS7" s="104">
        <v>5943.4</v>
      </c>
      <c r="AT7" s="104">
        <v>5850.6</v>
      </c>
      <c r="AU7" s="104">
        <v>5603.1</v>
      </c>
      <c r="AV7" s="104">
        <v>5663.3</v>
      </c>
      <c r="AW7" s="104">
        <v>5698.8</v>
      </c>
      <c r="AX7" s="104">
        <v>5667.5</v>
      </c>
      <c r="AY7" s="104">
        <v>5546.1</v>
      </c>
      <c r="AZ7" s="104">
        <v>5624.4</v>
      </c>
      <c r="BA7" s="104">
        <v>5671.3</v>
      </c>
      <c r="BB7" s="104">
        <v>5648.7</v>
      </c>
      <c r="BC7" s="104">
        <v>5509.9</v>
      </c>
      <c r="BD7" s="104">
        <v>5597</v>
      </c>
      <c r="BE7" s="104">
        <v>5632.1</v>
      </c>
      <c r="BF7" s="104">
        <v>5602.2</v>
      </c>
      <c r="BG7" s="104">
        <v>5480.7</v>
      </c>
      <c r="BH7" s="104">
        <v>5563.2</v>
      </c>
      <c r="BI7" s="104">
        <v>5598.5</v>
      </c>
      <c r="BJ7" s="104">
        <v>5604.7</v>
      </c>
      <c r="BK7" s="104">
        <v>5566.6</v>
      </c>
      <c r="BL7" s="104">
        <v>5623.4</v>
      </c>
      <c r="BM7" s="104">
        <v>5654.7</v>
      </c>
      <c r="BN7" s="104">
        <v>5656.4</v>
      </c>
      <c r="BO7" s="104">
        <v>5636</v>
      </c>
      <c r="BP7" s="102">
        <v>5526.9</v>
      </c>
      <c r="BQ7" s="102">
        <v>5522.4</v>
      </c>
      <c r="BR7" s="102">
        <v>5504.8</v>
      </c>
      <c r="BS7" s="102">
        <v>5406.3</v>
      </c>
      <c r="BT7" s="102">
        <v>5426</v>
      </c>
      <c r="BU7" s="102">
        <v>5459.1</v>
      </c>
      <c r="BV7" s="102">
        <v>5414.9</v>
      </c>
    </row>
    <row r="8" spans="1:74" ht="19.899999999999999" customHeight="1" outlineLevel="1" thickTop="1">
      <c r="A8" s="189" t="str">
        <f>IF('0'!A1=1,"РЕГІОНИ","OBLAST")</f>
        <v>РЕГІОНИ</v>
      </c>
      <c r="B8" s="14" t="str">
        <f>IF('0'!A1=1,"АР Крим","AR Crimea")</f>
        <v>АР Крим</v>
      </c>
      <c r="C8" s="105" t="s">
        <v>0</v>
      </c>
      <c r="D8" s="105" t="s">
        <v>0</v>
      </c>
      <c r="E8" s="105" t="s">
        <v>0</v>
      </c>
      <c r="F8" s="105" t="s">
        <v>0</v>
      </c>
      <c r="G8" s="105" t="s">
        <v>0</v>
      </c>
      <c r="H8" s="105" t="s">
        <v>0</v>
      </c>
      <c r="I8" s="105" t="s">
        <v>0</v>
      </c>
      <c r="J8" s="105" t="s">
        <v>0</v>
      </c>
      <c r="K8" s="105" t="s">
        <v>0</v>
      </c>
      <c r="L8" s="105" t="s">
        <v>0</v>
      </c>
      <c r="M8" s="105" t="s">
        <v>0</v>
      </c>
      <c r="N8" s="105" t="s">
        <v>0</v>
      </c>
      <c r="O8" s="105" t="s">
        <v>0</v>
      </c>
      <c r="P8" s="105" t="s">
        <v>0</v>
      </c>
      <c r="Q8" s="105" t="s">
        <v>0</v>
      </c>
      <c r="R8" s="105" t="s">
        <v>0</v>
      </c>
      <c r="S8" s="106">
        <v>967.3</v>
      </c>
      <c r="T8" s="106">
        <v>967.2</v>
      </c>
      <c r="U8" s="106">
        <v>970.3</v>
      </c>
      <c r="V8" s="106">
        <v>964.4</v>
      </c>
      <c r="W8" s="106">
        <v>975.4</v>
      </c>
      <c r="X8" s="106">
        <v>973.3</v>
      </c>
      <c r="Y8" s="106">
        <v>976.3</v>
      </c>
      <c r="Z8" s="106">
        <v>972.2</v>
      </c>
      <c r="AA8" s="106">
        <v>965.4</v>
      </c>
      <c r="AB8" s="106">
        <v>964.7</v>
      </c>
      <c r="AC8" s="106">
        <v>966.3</v>
      </c>
      <c r="AD8" s="106">
        <v>964.7</v>
      </c>
      <c r="AE8" s="106">
        <v>966.7</v>
      </c>
      <c r="AF8" s="106">
        <v>971.2</v>
      </c>
      <c r="AG8" s="106">
        <v>978.1</v>
      </c>
      <c r="AH8" s="106">
        <v>972.8</v>
      </c>
      <c r="AI8" s="106">
        <v>955.4</v>
      </c>
      <c r="AJ8" s="106">
        <v>969</v>
      </c>
      <c r="AK8" s="106">
        <v>974.7</v>
      </c>
      <c r="AL8" s="106">
        <v>970.3</v>
      </c>
      <c r="AM8" s="106">
        <v>952.5</v>
      </c>
      <c r="AN8" s="106">
        <v>966.8</v>
      </c>
      <c r="AO8" s="106">
        <v>970.3</v>
      </c>
      <c r="AP8" s="106">
        <v>966.2</v>
      </c>
      <c r="AQ8" s="106">
        <v>914.7</v>
      </c>
      <c r="AR8" s="107" t="s">
        <v>0</v>
      </c>
      <c r="AS8" s="107" t="s">
        <v>0</v>
      </c>
      <c r="AT8" s="107" t="s">
        <v>0</v>
      </c>
      <c r="AU8" s="105" t="s">
        <v>0</v>
      </c>
      <c r="AV8" s="105" t="s">
        <v>0</v>
      </c>
      <c r="AW8" s="105" t="s">
        <v>0</v>
      </c>
      <c r="AX8" s="105" t="s">
        <v>0</v>
      </c>
      <c r="AY8" s="105" t="s">
        <v>0</v>
      </c>
      <c r="AZ8" s="105" t="s">
        <v>0</v>
      </c>
      <c r="BA8" s="105" t="s">
        <v>0</v>
      </c>
      <c r="BB8" s="105" t="s">
        <v>0</v>
      </c>
      <c r="BC8" s="105" t="s">
        <v>0</v>
      </c>
      <c r="BD8" s="105" t="s">
        <v>0</v>
      </c>
      <c r="BE8" s="105" t="s">
        <v>0</v>
      </c>
      <c r="BF8" s="105" t="s">
        <v>0</v>
      </c>
      <c r="BG8" s="105" t="s">
        <v>0</v>
      </c>
      <c r="BH8" s="105" t="s">
        <v>0</v>
      </c>
      <c r="BI8" s="105" t="s">
        <v>0</v>
      </c>
      <c r="BJ8" s="105" t="s">
        <v>0</v>
      </c>
      <c r="BK8" s="105" t="s">
        <v>0</v>
      </c>
      <c r="BL8" s="105" t="s">
        <v>0</v>
      </c>
      <c r="BM8" s="105" t="s">
        <v>0</v>
      </c>
      <c r="BN8" s="105" t="s">
        <v>0</v>
      </c>
      <c r="BO8" s="105" t="s">
        <v>0</v>
      </c>
      <c r="BP8" s="105" t="s">
        <v>0</v>
      </c>
      <c r="BQ8" s="105" t="s">
        <v>0</v>
      </c>
      <c r="BR8" s="105" t="s">
        <v>0</v>
      </c>
      <c r="BS8" s="105" t="s">
        <v>0</v>
      </c>
      <c r="BT8" s="105" t="s">
        <v>0</v>
      </c>
      <c r="BU8" s="105" t="s">
        <v>0</v>
      </c>
      <c r="BV8" s="105" t="s">
        <v>0</v>
      </c>
    </row>
    <row r="9" spans="1:74" ht="19.899999999999999" customHeight="1" outlineLevel="1">
      <c r="A9" s="189"/>
      <c r="B9" s="14" t="str">
        <f>IF('0'!A1=1,"Вінницька","Vinnytsya")</f>
        <v>Вінницька</v>
      </c>
      <c r="C9" s="105" t="s">
        <v>0</v>
      </c>
      <c r="D9" s="105" t="s">
        <v>0</v>
      </c>
      <c r="E9" s="105" t="s">
        <v>0</v>
      </c>
      <c r="F9" s="105" t="s">
        <v>0</v>
      </c>
      <c r="G9" s="105" t="s">
        <v>0</v>
      </c>
      <c r="H9" s="105" t="s">
        <v>0</v>
      </c>
      <c r="I9" s="105" t="s">
        <v>0</v>
      </c>
      <c r="J9" s="105" t="s">
        <v>0</v>
      </c>
      <c r="K9" s="105" t="s">
        <v>0</v>
      </c>
      <c r="L9" s="105" t="s">
        <v>0</v>
      </c>
      <c r="M9" s="105" t="s">
        <v>0</v>
      </c>
      <c r="N9" s="105" t="s">
        <v>0</v>
      </c>
      <c r="O9" s="105" t="s">
        <v>0</v>
      </c>
      <c r="P9" s="105" t="s">
        <v>0</v>
      </c>
      <c r="Q9" s="105" t="s">
        <v>0</v>
      </c>
      <c r="R9" s="105" t="s">
        <v>0</v>
      </c>
      <c r="S9" s="106">
        <v>780.2</v>
      </c>
      <c r="T9" s="106">
        <v>784.7</v>
      </c>
      <c r="U9" s="106">
        <v>789.1</v>
      </c>
      <c r="V9" s="106">
        <v>775.3</v>
      </c>
      <c r="W9" s="106">
        <v>775.8</v>
      </c>
      <c r="X9" s="106">
        <v>779.5</v>
      </c>
      <c r="Y9" s="106">
        <v>781.2</v>
      </c>
      <c r="Z9" s="106">
        <v>776.1</v>
      </c>
      <c r="AA9" s="106">
        <v>774.6</v>
      </c>
      <c r="AB9" s="106">
        <v>774.4</v>
      </c>
      <c r="AC9" s="106">
        <v>774.5</v>
      </c>
      <c r="AD9" s="106">
        <v>771.2</v>
      </c>
      <c r="AE9" s="106">
        <v>775.5</v>
      </c>
      <c r="AF9" s="106">
        <v>774.7</v>
      </c>
      <c r="AG9" s="106">
        <v>777.4</v>
      </c>
      <c r="AH9" s="106">
        <v>773.9</v>
      </c>
      <c r="AI9" s="106">
        <v>759.1</v>
      </c>
      <c r="AJ9" s="106">
        <v>763.2</v>
      </c>
      <c r="AK9" s="106">
        <v>771.1</v>
      </c>
      <c r="AL9" s="106">
        <v>768.4</v>
      </c>
      <c r="AM9" s="106">
        <v>758.9</v>
      </c>
      <c r="AN9" s="106">
        <v>763.1</v>
      </c>
      <c r="AO9" s="106">
        <v>772.7</v>
      </c>
      <c r="AP9" s="106">
        <v>769</v>
      </c>
      <c r="AQ9" s="106">
        <v>743.2</v>
      </c>
      <c r="AR9" s="106">
        <v>745.3</v>
      </c>
      <c r="AS9" s="106">
        <v>748.1</v>
      </c>
      <c r="AT9" s="106">
        <v>739.2</v>
      </c>
      <c r="AU9" s="106">
        <v>742.7</v>
      </c>
      <c r="AV9" s="106">
        <v>747.5</v>
      </c>
      <c r="AW9" s="106">
        <v>749.3</v>
      </c>
      <c r="AX9" s="108">
        <v>741.2</v>
      </c>
      <c r="AY9" s="108">
        <v>733.8</v>
      </c>
      <c r="AZ9" s="108">
        <v>739.8</v>
      </c>
      <c r="BA9" s="108">
        <v>738.8</v>
      </c>
      <c r="BB9" s="108">
        <v>729.8</v>
      </c>
      <c r="BC9" s="108">
        <v>724.3</v>
      </c>
      <c r="BD9" s="108">
        <v>726.8</v>
      </c>
      <c r="BE9" s="108">
        <v>723</v>
      </c>
      <c r="BF9" s="108">
        <v>717.4</v>
      </c>
      <c r="BG9" s="108">
        <v>724.8</v>
      </c>
      <c r="BH9" s="108">
        <v>728</v>
      </c>
      <c r="BI9" s="108">
        <v>726.3</v>
      </c>
      <c r="BJ9" s="108">
        <v>724.3</v>
      </c>
      <c r="BK9" s="108">
        <v>725.7</v>
      </c>
      <c r="BL9" s="108">
        <v>730.9</v>
      </c>
      <c r="BM9" s="108">
        <v>731.6</v>
      </c>
      <c r="BN9" s="108">
        <v>729.4</v>
      </c>
      <c r="BO9" s="108">
        <v>727.6</v>
      </c>
      <c r="BP9" s="108">
        <v>717.4</v>
      </c>
      <c r="BQ9" s="108">
        <v>716.9</v>
      </c>
      <c r="BR9" s="108">
        <v>710.7</v>
      </c>
      <c r="BS9" s="108">
        <v>688.5</v>
      </c>
      <c r="BT9" s="108">
        <v>699.6</v>
      </c>
      <c r="BU9" s="108">
        <v>703.7</v>
      </c>
      <c r="BV9" s="108">
        <v>698.1</v>
      </c>
    </row>
    <row r="10" spans="1:74" ht="19.899999999999999" customHeight="1" outlineLevel="1">
      <c r="A10" s="189"/>
      <c r="B10" s="14" t="str">
        <f>IF('0'!A1=1,"Волинська","Volyn")</f>
        <v>Волинська</v>
      </c>
      <c r="C10" s="105" t="s">
        <v>0</v>
      </c>
      <c r="D10" s="105" t="s">
        <v>0</v>
      </c>
      <c r="E10" s="105" t="s">
        <v>0</v>
      </c>
      <c r="F10" s="105" t="s">
        <v>0</v>
      </c>
      <c r="G10" s="105" t="s">
        <v>0</v>
      </c>
      <c r="H10" s="105" t="s">
        <v>0</v>
      </c>
      <c r="I10" s="105" t="s">
        <v>0</v>
      </c>
      <c r="J10" s="105" t="s">
        <v>0</v>
      </c>
      <c r="K10" s="105" t="s">
        <v>0</v>
      </c>
      <c r="L10" s="105" t="s">
        <v>0</v>
      </c>
      <c r="M10" s="105" t="s">
        <v>0</v>
      </c>
      <c r="N10" s="105" t="s">
        <v>0</v>
      </c>
      <c r="O10" s="105" t="s">
        <v>0</v>
      </c>
      <c r="P10" s="105" t="s">
        <v>0</v>
      </c>
      <c r="Q10" s="105" t="s">
        <v>0</v>
      </c>
      <c r="R10" s="105" t="s">
        <v>0</v>
      </c>
      <c r="S10" s="106">
        <v>476</v>
      </c>
      <c r="T10" s="106">
        <v>483.6</v>
      </c>
      <c r="U10" s="106">
        <v>484.9</v>
      </c>
      <c r="V10" s="106">
        <v>478.2</v>
      </c>
      <c r="W10" s="106">
        <v>473.5</v>
      </c>
      <c r="X10" s="106">
        <v>475.4</v>
      </c>
      <c r="Y10" s="106">
        <v>477.4</v>
      </c>
      <c r="Z10" s="106">
        <v>472.5</v>
      </c>
      <c r="AA10" s="106">
        <v>475</v>
      </c>
      <c r="AB10" s="106">
        <v>477.6</v>
      </c>
      <c r="AC10" s="106">
        <v>477.9</v>
      </c>
      <c r="AD10" s="106">
        <v>474.1</v>
      </c>
      <c r="AE10" s="106">
        <v>478.3</v>
      </c>
      <c r="AF10" s="106">
        <v>482.2</v>
      </c>
      <c r="AG10" s="106">
        <v>483.5</v>
      </c>
      <c r="AH10" s="106">
        <v>480</v>
      </c>
      <c r="AI10" s="106">
        <v>478.6</v>
      </c>
      <c r="AJ10" s="106">
        <v>483.3</v>
      </c>
      <c r="AK10" s="106">
        <v>484.6</v>
      </c>
      <c r="AL10" s="106">
        <v>481.8</v>
      </c>
      <c r="AM10" s="106">
        <v>481.4</v>
      </c>
      <c r="AN10" s="106">
        <v>483.3</v>
      </c>
      <c r="AO10" s="106">
        <v>485.1</v>
      </c>
      <c r="AP10" s="106">
        <v>483.6</v>
      </c>
      <c r="AQ10" s="106">
        <v>461</v>
      </c>
      <c r="AR10" s="106">
        <v>462.7</v>
      </c>
      <c r="AS10" s="106">
        <v>461.8</v>
      </c>
      <c r="AT10" s="106">
        <v>455.4</v>
      </c>
      <c r="AU10" s="106">
        <v>437.6</v>
      </c>
      <c r="AV10" s="106">
        <v>437.9</v>
      </c>
      <c r="AW10" s="106">
        <v>441.7</v>
      </c>
      <c r="AX10" s="108">
        <v>440.4</v>
      </c>
      <c r="AY10" s="108">
        <v>429</v>
      </c>
      <c r="AZ10" s="108">
        <v>427.6</v>
      </c>
      <c r="BA10" s="108">
        <v>432.3</v>
      </c>
      <c r="BB10" s="108">
        <v>431.8</v>
      </c>
      <c r="BC10" s="108">
        <v>416.9</v>
      </c>
      <c r="BD10" s="108">
        <v>418.8</v>
      </c>
      <c r="BE10" s="108">
        <v>419.1</v>
      </c>
      <c r="BF10" s="108">
        <v>418.1</v>
      </c>
      <c r="BG10" s="108">
        <v>418.6</v>
      </c>
      <c r="BH10" s="108">
        <v>420.5</v>
      </c>
      <c r="BI10" s="108">
        <v>419.4</v>
      </c>
      <c r="BJ10" s="108">
        <v>419</v>
      </c>
      <c r="BK10" s="108">
        <v>422</v>
      </c>
      <c r="BL10" s="108">
        <v>424.3</v>
      </c>
      <c r="BM10" s="108">
        <v>426.2</v>
      </c>
      <c r="BN10" s="108">
        <v>425.2</v>
      </c>
      <c r="BO10" s="108">
        <v>428.2</v>
      </c>
      <c r="BP10" s="108">
        <v>418.1</v>
      </c>
      <c r="BQ10" s="108">
        <v>417.4</v>
      </c>
      <c r="BR10" s="108">
        <v>416</v>
      </c>
      <c r="BS10" s="108">
        <v>406.6</v>
      </c>
      <c r="BT10" s="108">
        <v>414.6</v>
      </c>
      <c r="BU10" s="108">
        <v>415.3</v>
      </c>
      <c r="BV10" s="108">
        <v>412.6</v>
      </c>
    </row>
    <row r="11" spans="1:74" ht="19.899999999999999" customHeight="1" outlineLevel="1">
      <c r="A11" s="189"/>
      <c r="B11" s="14" t="str">
        <f>IF('0'!A1=1,"Дніпропетровська","Dnipropetrovsk")</f>
        <v>Дніпропетровська</v>
      </c>
      <c r="C11" s="105" t="s">
        <v>0</v>
      </c>
      <c r="D11" s="105" t="s">
        <v>0</v>
      </c>
      <c r="E11" s="105" t="s">
        <v>0</v>
      </c>
      <c r="F11" s="105" t="s">
        <v>0</v>
      </c>
      <c r="G11" s="105" t="s">
        <v>0</v>
      </c>
      <c r="H11" s="105" t="s">
        <v>0</v>
      </c>
      <c r="I11" s="105" t="s">
        <v>0</v>
      </c>
      <c r="J11" s="105" t="s">
        <v>0</v>
      </c>
      <c r="K11" s="105" t="s">
        <v>0</v>
      </c>
      <c r="L11" s="105" t="s">
        <v>0</v>
      </c>
      <c r="M11" s="105" t="s">
        <v>0</v>
      </c>
      <c r="N11" s="105" t="s">
        <v>0</v>
      </c>
      <c r="O11" s="105" t="s">
        <v>0</v>
      </c>
      <c r="P11" s="105" t="s">
        <v>0</v>
      </c>
      <c r="Q11" s="105" t="s">
        <v>0</v>
      </c>
      <c r="R11" s="105" t="s">
        <v>0</v>
      </c>
      <c r="S11" s="106">
        <v>1662.6</v>
      </c>
      <c r="T11" s="106">
        <v>1678</v>
      </c>
      <c r="U11" s="106">
        <v>1686.9</v>
      </c>
      <c r="V11" s="106">
        <v>1664.1</v>
      </c>
      <c r="W11" s="106">
        <v>1683.9</v>
      </c>
      <c r="X11" s="106">
        <v>1685.1</v>
      </c>
      <c r="Y11" s="106">
        <v>1684.4</v>
      </c>
      <c r="Z11" s="106">
        <v>1666.5</v>
      </c>
      <c r="AA11" s="106">
        <v>1675.5</v>
      </c>
      <c r="AB11" s="106">
        <v>1668.2</v>
      </c>
      <c r="AC11" s="106">
        <v>1671.9</v>
      </c>
      <c r="AD11" s="106">
        <v>1659.6</v>
      </c>
      <c r="AE11" s="106">
        <v>1657.4</v>
      </c>
      <c r="AF11" s="106">
        <v>1656.2</v>
      </c>
      <c r="AG11" s="106">
        <v>1659.3</v>
      </c>
      <c r="AH11" s="106">
        <v>1643.6</v>
      </c>
      <c r="AI11" s="106">
        <v>1635.4</v>
      </c>
      <c r="AJ11" s="106">
        <v>1649.4</v>
      </c>
      <c r="AK11" s="106">
        <v>1649.6</v>
      </c>
      <c r="AL11" s="106">
        <v>1637</v>
      </c>
      <c r="AM11" s="106">
        <v>1624.3</v>
      </c>
      <c r="AN11" s="106">
        <v>1648.3</v>
      </c>
      <c r="AO11" s="106">
        <v>1646.1</v>
      </c>
      <c r="AP11" s="106">
        <v>1637.8</v>
      </c>
      <c r="AQ11" s="106">
        <v>1588.9</v>
      </c>
      <c r="AR11" s="106">
        <v>1611</v>
      </c>
      <c r="AS11" s="106">
        <v>1606.9</v>
      </c>
      <c r="AT11" s="106">
        <v>1601.7</v>
      </c>
      <c r="AU11" s="106">
        <v>1607.4</v>
      </c>
      <c r="AV11" s="106">
        <v>1608.4</v>
      </c>
      <c r="AW11" s="106">
        <v>1599.5</v>
      </c>
      <c r="AX11" s="108">
        <v>1594.9</v>
      </c>
      <c r="AY11" s="108">
        <v>1553.1</v>
      </c>
      <c r="AZ11" s="108">
        <v>1547.1</v>
      </c>
      <c r="BA11" s="108">
        <v>1547.3</v>
      </c>
      <c r="BB11" s="108">
        <v>1547.1</v>
      </c>
      <c r="BC11" s="108">
        <v>1514.2</v>
      </c>
      <c r="BD11" s="108">
        <v>1516.1</v>
      </c>
      <c r="BE11" s="108">
        <v>1521.6</v>
      </c>
      <c r="BF11" s="108">
        <v>1520.1</v>
      </c>
      <c r="BG11" s="108">
        <v>1525.8</v>
      </c>
      <c r="BH11" s="108">
        <v>1526.7</v>
      </c>
      <c r="BI11" s="108">
        <v>1526.8</v>
      </c>
      <c r="BJ11" s="108">
        <v>1523.8</v>
      </c>
      <c r="BK11" s="108">
        <v>1528.1</v>
      </c>
      <c r="BL11" s="108">
        <v>1533.2</v>
      </c>
      <c r="BM11" s="108">
        <v>1536</v>
      </c>
      <c r="BN11" s="108">
        <v>1532.4</v>
      </c>
      <c r="BO11" s="108">
        <v>1535.2</v>
      </c>
      <c r="BP11" s="108">
        <v>1501</v>
      </c>
      <c r="BQ11" s="108">
        <v>1499.3</v>
      </c>
      <c r="BR11" s="108">
        <v>1496.8</v>
      </c>
      <c r="BS11" s="108">
        <v>1469.9</v>
      </c>
      <c r="BT11" s="108">
        <v>1468</v>
      </c>
      <c r="BU11" s="108">
        <v>1484.3</v>
      </c>
      <c r="BV11" s="108">
        <v>1478</v>
      </c>
    </row>
    <row r="12" spans="1:74" ht="19.899999999999999" customHeight="1" outlineLevel="1">
      <c r="A12" s="189"/>
      <c r="B12" s="14" t="str">
        <f>IF('0'!A1=1,"Донецька","Donetsk")</f>
        <v>Донецька</v>
      </c>
      <c r="C12" s="105" t="s">
        <v>0</v>
      </c>
      <c r="D12" s="105" t="s">
        <v>0</v>
      </c>
      <c r="E12" s="105" t="s">
        <v>0</v>
      </c>
      <c r="F12" s="105" t="s">
        <v>0</v>
      </c>
      <c r="G12" s="105" t="s">
        <v>0</v>
      </c>
      <c r="H12" s="105" t="s">
        <v>0</v>
      </c>
      <c r="I12" s="105" t="s">
        <v>0</v>
      </c>
      <c r="J12" s="105" t="s">
        <v>0</v>
      </c>
      <c r="K12" s="105" t="s">
        <v>0</v>
      </c>
      <c r="L12" s="105" t="s">
        <v>0</v>
      </c>
      <c r="M12" s="105" t="s">
        <v>0</v>
      </c>
      <c r="N12" s="105" t="s">
        <v>0</v>
      </c>
      <c r="O12" s="105" t="s">
        <v>0</v>
      </c>
      <c r="P12" s="105" t="s">
        <v>0</v>
      </c>
      <c r="Q12" s="105" t="s">
        <v>0</v>
      </c>
      <c r="R12" s="105" t="s">
        <v>0</v>
      </c>
      <c r="S12" s="106">
        <v>2245.6</v>
      </c>
      <c r="T12" s="106">
        <v>2253</v>
      </c>
      <c r="U12" s="106">
        <v>2258.1999999999998</v>
      </c>
      <c r="V12" s="106">
        <v>2267.3000000000002</v>
      </c>
      <c r="W12" s="106">
        <v>2192.5</v>
      </c>
      <c r="X12" s="106">
        <v>2187.8000000000002</v>
      </c>
      <c r="Y12" s="106">
        <v>2186.9</v>
      </c>
      <c r="Z12" s="106">
        <v>2186.9</v>
      </c>
      <c r="AA12" s="106">
        <v>2166.1999999999998</v>
      </c>
      <c r="AB12" s="106">
        <v>2161.1999999999998</v>
      </c>
      <c r="AC12" s="106">
        <v>2169.6</v>
      </c>
      <c r="AD12" s="106">
        <v>2166.6</v>
      </c>
      <c r="AE12" s="106">
        <v>2160.4</v>
      </c>
      <c r="AF12" s="106">
        <v>2168.3000000000002</v>
      </c>
      <c r="AG12" s="106">
        <v>2177.4</v>
      </c>
      <c r="AH12" s="106">
        <v>2173.1</v>
      </c>
      <c r="AI12" s="106">
        <v>2137.6999999999998</v>
      </c>
      <c r="AJ12" s="106">
        <v>2150.3000000000002</v>
      </c>
      <c r="AK12" s="106">
        <v>2162.1</v>
      </c>
      <c r="AL12" s="106">
        <v>2157.1999999999998</v>
      </c>
      <c r="AM12" s="106">
        <v>2118.1999999999998</v>
      </c>
      <c r="AN12" s="106">
        <v>2148.1999999999998</v>
      </c>
      <c r="AO12" s="106">
        <v>2145.3000000000002</v>
      </c>
      <c r="AP12" s="106">
        <v>2133.6999999999998</v>
      </c>
      <c r="AQ12" s="106">
        <v>2087.4</v>
      </c>
      <c r="AR12" s="106">
        <v>2067.8000000000002</v>
      </c>
      <c r="AS12" s="106">
        <v>2020.1</v>
      </c>
      <c r="AT12" s="106">
        <v>1968.8</v>
      </c>
      <c r="AU12" s="106">
        <v>914.9</v>
      </c>
      <c r="AV12" s="106">
        <v>883.6</v>
      </c>
      <c r="AW12" s="106">
        <v>880.2</v>
      </c>
      <c r="AX12" s="109">
        <v>877.7</v>
      </c>
      <c r="AY12" s="109">
        <v>872.9</v>
      </c>
      <c r="AZ12" s="109">
        <v>871.9</v>
      </c>
      <c r="BA12" s="109">
        <v>872.8</v>
      </c>
      <c r="BB12" s="109">
        <v>871.3</v>
      </c>
      <c r="BC12" s="109">
        <v>861.9</v>
      </c>
      <c r="BD12" s="109">
        <v>859.9</v>
      </c>
      <c r="BE12" s="109">
        <v>859.8</v>
      </c>
      <c r="BF12" s="109">
        <v>859.6</v>
      </c>
      <c r="BG12" s="109">
        <v>862.4</v>
      </c>
      <c r="BH12" s="109">
        <v>861.6</v>
      </c>
      <c r="BI12" s="108">
        <v>861.5</v>
      </c>
      <c r="BJ12" s="108">
        <v>861.4</v>
      </c>
      <c r="BK12" s="108">
        <v>863.9</v>
      </c>
      <c r="BL12" s="108">
        <v>864.8</v>
      </c>
      <c r="BM12" s="108">
        <v>865.4</v>
      </c>
      <c r="BN12" s="108">
        <v>864.7</v>
      </c>
      <c r="BO12" s="108">
        <v>867</v>
      </c>
      <c r="BP12" s="108">
        <v>845.7</v>
      </c>
      <c r="BQ12" s="108">
        <v>840.5</v>
      </c>
      <c r="BR12" s="108">
        <v>838.8</v>
      </c>
      <c r="BS12" s="108">
        <v>829.3</v>
      </c>
      <c r="BT12" s="108">
        <v>824.5</v>
      </c>
      <c r="BU12" s="108">
        <v>826.2</v>
      </c>
      <c r="BV12" s="108">
        <v>824.9</v>
      </c>
    </row>
    <row r="13" spans="1:74" ht="19.899999999999999" customHeight="1" outlineLevel="1">
      <c r="A13" s="189"/>
      <c r="B13" s="14" t="str">
        <f>IF('0'!A1=1,"Житомирська","Zhytomyr")</f>
        <v>Житомирська</v>
      </c>
      <c r="C13" s="105" t="s">
        <v>0</v>
      </c>
      <c r="D13" s="105" t="s">
        <v>0</v>
      </c>
      <c r="E13" s="105" t="s">
        <v>0</v>
      </c>
      <c r="F13" s="105" t="s">
        <v>0</v>
      </c>
      <c r="G13" s="105" t="s">
        <v>0</v>
      </c>
      <c r="H13" s="105" t="s">
        <v>0</v>
      </c>
      <c r="I13" s="105" t="s">
        <v>0</v>
      </c>
      <c r="J13" s="105" t="s">
        <v>0</v>
      </c>
      <c r="K13" s="105" t="s">
        <v>0</v>
      </c>
      <c r="L13" s="105" t="s">
        <v>0</v>
      </c>
      <c r="M13" s="105" t="s">
        <v>0</v>
      </c>
      <c r="N13" s="105" t="s">
        <v>0</v>
      </c>
      <c r="O13" s="105" t="s">
        <v>0</v>
      </c>
      <c r="P13" s="105" t="s">
        <v>0</v>
      </c>
      <c r="Q13" s="105" t="s">
        <v>0</v>
      </c>
      <c r="R13" s="105" t="s">
        <v>0</v>
      </c>
      <c r="S13" s="106">
        <v>627.79999999999995</v>
      </c>
      <c r="T13" s="106">
        <v>632.6</v>
      </c>
      <c r="U13" s="106">
        <v>635.29999999999995</v>
      </c>
      <c r="V13" s="106">
        <v>622.1</v>
      </c>
      <c r="W13" s="106">
        <v>626.20000000000005</v>
      </c>
      <c r="X13" s="106">
        <v>624.79999999999995</v>
      </c>
      <c r="Y13" s="106">
        <v>628.5</v>
      </c>
      <c r="Z13" s="106">
        <v>621.79999999999995</v>
      </c>
      <c r="AA13" s="106">
        <v>628.5</v>
      </c>
      <c r="AB13" s="106">
        <v>622</v>
      </c>
      <c r="AC13" s="106">
        <v>624.79999999999995</v>
      </c>
      <c r="AD13" s="106">
        <v>621.1</v>
      </c>
      <c r="AE13" s="106">
        <v>626</v>
      </c>
      <c r="AF13" s="106">
        <v>618</v>
      </c>
      <c r="AG13" s="106">
        <v>616.79999999999995</v>
      </c>
      <c r="AH13" s="106">
        <v>614.9</v>
      </c>
      <c r="AI13" s="106">
        <v>610.6</v>
      </c>
      <c r="AJ13" s="106">
        <v>614.1</v>
      </c>
      <c r="AK13" s="106">
        <v>614.5</v>
      </c>
      <c r="AL13" s="106">
        <v>609.20000000000005</v>
      </c>
      <c r="AM13" s="106">
        <v>606.29999999999995</v>
      </c>
      <c r="AN13" s="106">
        <v>612.29999999999995</v>
      </c>
      <c r="AO13" s="106">
        <v>615</v>
      </c>
      <c r="AP13" s="106">
        <v>609.1</v>
      </c>
      <c r="AQ13" s="106">
        <v>591</v>
      </c>
      <c r="AR13" s="106">
        <v>589.9</v>
      </c>
      <c r="AS13" s="106">
        <v>586.29999999999995</v>
      </c>
      <c r="AT13" s="106">
        <v>581.4</v>
      </c>
      <c r="AU13" s="106">
        <v>573.4</v>
      </c>
      <c r="AV13" s="106">
        <v>574</v>
      </c>
      <c r="AW13" s="106">
        <v>576.6</v>
      </c>
      <c r="AX13" s="108">
        <v>571.20000000000005</v>
      </c>
      <c r="AY13" s="108">
        <v>544.1</v>
      </c>
      <c r="AZ13" s="108">
        <v>567.20000000000005</v>
      </c>
      <c r="BA13" s="108">
        <v>577.6</v>
      </c>
      <c r="BB13" s="108">
        <v>571.29999999999995</v>
      </c>
      <c r="BC13" s="108">
        <v>540.70000000000005</v>
      </c>
      <c r="BD13" s="108">
        <v>563.4</v>
      </c>
      <c r="BE13" s="108">
        <v>577.9</v>
      </c>
      <c r="BF13" s="108">
        <v>572.6</v>
      </c>
      <c r="BG13" s="108">
        <v>542.6</v>
      </c>
      <c r="BH13" s="108">
        <v>564.20000000000005</v>
      </c>
      <c r="BI13" s="108">
        <v>578.1</v>
      </c>
      <c r="BJ13" s="108">
        <v>576.5</v>
      </c>
      <c r="BK13" s="108">
        <v>552</v>
      </c>
      <c r="BL13" s="108">
        <v>566.70000000000005</v>
      </c>
      <c r="BM13" s="108">
        <v>578.4</v>
      </c>
      <c r="BN13" s="108">
        <v>576.70000000000005</v>
      </c>
      <c r="BO13" s="108">
        <v>557.70000000000005</v>
      </c>
      <c r="BP13" s="108">
        <v>551.70000000000005</v>
      </c>
      <c r="BQ13" s="108">
        <v>550.70000000000005</v>
      </c>
      <c r="BR13" s="108">
        <v>549.4</v>
      </c>
      <c r="BS13" s="108">
        <v>540</v>
      </c>
      <c r="BT13" s="108">
        <v>541</v>
      </c>
      <c r="BU13" s="108">
        <v>544.1</v>
      </c>
      <c r="BV13" s="108">
        <v>540.4</v>
      </c>
    </row>
    <row r="14" spans="1:74" ht="19.899999999999999" customHeight="1" outlineLevel="1">
      <c r="A14" s="189"/>
      <c r="B14" s="14" t="str">
        <f>IF('0'!A1=1,"Закарпатська","Zakarpattya")</f>
        <v>Закарпатська</v>
      </c>
      <c r="C14" s="105" t="s">
        <v>0</v>
      </c>
      <c r="D14" s="105" t="s">
        <v>0</v>
      </c>
      <c r="E14" s="105" t="s">
        <v>0</v>
      </c>
      <c r="F14" s="105" t="s">
        <v>0</v>
      </c>
      <c r="G14" s="105" t="s">
        <v>0</v>
      </c>
      <c r="H14" s="105" t="s">
        <v>0</v>
      </c>
      <c r="I14" s="105" t="s">
        <v>0</v>
      </c>
      <c r="J14" s="105" t="s">
        <v>0</v>
      </c>
      <c r="K14" s="105" t="s">
        <v>0</v>
      </c>
      <c r="L14" s="105" t="s">
        <v>0</v>
      </c>
      <c r="M14" s="105" t="s">
        <v>0</v>
      </c>
      <c r="N14" s="105" t="s">
        <v>0</v>
      </c>
      <c r="O14" s="105" t="s">
        <v>0</v>
      </c>
      <c r="P14" s="105" t="s">
        <v>0</v>
      </c>
      <c r="Q14" s="105" t="s">
        <v>0</v>
      </c>
      <c r="R14" s="105" t="s">
        <v>0</v>
      </c>
      <c r="S14" s="106">
        <v>591.29999999999995</v>
      </c>
      <c r="T14" s="106">
        <v>588</v>
      </c>
      <c r="U14" s="106">
        <v>592.70000000000005</v>
      </c>
      <c r="V14" s="106">
        <v>590</v>
      </c>
      <c r="W14" s="106">
        <v>581.4</v>
      </c>
      <c r="X14" s="106">
        <v>583.9</v>
      </c>
      <c r="Y14" s="106">
        <v>586.1</v>
      </c>
      <c r="Z14" s="106">
        <v>582.6</v>
      </c>
      <c r="AA14" s="106">
        <v>586.6</v>
      </c>
      <c r="AB14" s="106">
        <v>585</v>
      </c>
      <c r="AC14" s="106">
        <v>588.1</v>
      </c>
      <c r="AD14" s="106">
        <v>582.20000000000005</v>
      </c>
      <c r="AE14" s="106">
        <v>590.4</v>
      </c>
      <c r="AF14" s="106">
        <v>585.79999999999995</v>
      </c>
      <c r="AG14" s="106">
        <v>582</v>
      </c>
      <c r="AH14" s="106">
        <v>577.9</v>
      </c>
      <c r="AI14" s="106">
        <v>593.29999999999995</v>
      </c>
      <c r="AJ14" s="106">
        <v>585.1</v>
      </c>
      <c r="AK14" s="106">
        <v>584.1</v>
      </c>
      <c r="AL14" s="106">
        <v>581.4</v>
      </c>
      <c r="AM14" s="106">
        <v>590.29999999999995</v>
      </c>
      <c r="AN14" s="106">
        <v>590.79999999999995</v>
      </c>
      <c r="AO14" s="106">
        <v>588</v>
      </c>
      <c r="AP14" s="106">
        <v>586.79999999999995</v>
      </c>
      <c r="AQ14" s="106">
        <v>585.29999999999995</v>
      </c>
      <c r="AR14" s="106">
        <v>588.79999999999995</v>
      </c>
      <c r="AS14" s="106">
        <v>588</v>
      </c>
      <c r="AT14" s="106">
        <v>574.5</v>
      </c>
      <c r="AU14" s="106">
        <v>564.4</v>
      </c>
      <c r="AV14" s="106">
        <v>573.70000000000005</v>
      </c>
      <c r="AW14" s="106">
        <v>578.6</v>
      </c>
      <c r="AX14" s="108">
        <v>571.79999999999995</v>
      </c>
      <c r="AY14" s="108">
        <v>550.20000000000005</v>
      </c>
      <c r="AZ14" s="108">
        <v>559.4</v>
      </c>
      <c r="BA14" s="108">
        <v>563</v>
      </c>
      <c r="BB14" s="108">
        <v>561.79999999999995</v>
      </c>
      <c r="BC14" s="108">
        <v>550.9</v>
      </c>
      <c r="BD14" s="108">
        <v>555.1</v>
      </c>
      <c r="BE14" s="108">
        <v>555.79999999999995</v>
      </c>
      <c r="BF14" s="108">
        <v>554.5</v>
      </c>
      <c r="BG14" s="108">
        <v>551.70000000000005</v>
      </c>
      <c r="BH14" s="108">
        <v>556.20000000000005</v>
      </c>
      <c r="BI14" s="108">
        <v>558.20000000000005</v>
      </c>
      <c r="BJ14" s="108">
        <v>558.5</v>
      </c>
      <c r="BK14" s="108">
        <v>556.5</v>
      </c>
      <c r="BL14" s="108">
        <v>558.6</v>
      </c>
      <c r="BM14" s="108">
        <v>559.5</v>
      </c>
      <c r="BN14" s="108">
        <v>559.79999999999995</v>
      </c>
      <c r="BO14" s="108">
        <v>559</v>
      </c>
      <c r="BP14" s="108">
        <v>555.29999999999995</v>
      </c>
      <c r="BQ14" s="108">
        <v>554.29999999999995</v>
      </c>
      <c r="BR14" s="108">
        <v>551.4</v>
      </c>
      <c r="BS14" s="108">
        <v>537</v>
      </c>
      <c r="BT14" s="108">
        <v>542.70000000000005</v>
      </c>
      <c r="BU14" s="108">
        <v>546</v>
      </c>
      <c r="BV14" s="108">
        <v>544.1</v>
      </c>
    </row>
    <row r="15" spans="1:74" ht="19.899999999999999" customHeight="1" outlineLevel="1">
      <c r="A15" s="189"/>
      <c r="B15" s="14" t="str">
        <f>IF('0'!A1=1,"Запорізька","Zaporizhzhya")</f>
        <v>Запорізька</v>
      </c>
      <c r="C15" s="105" t="s">
        <v>0</v>
      </c>
      <c r="D15" s="105" t="s">
        <v>0</v>
      </c>
      <c r="E15" s="105" t="s">
        <v>0</v>
      </c>
      <c r="F15" s="105" t="s">
        <v>0</v>
      </c>
      <c r="G15" s="105" t="s">
        <v>0</v>
      </c>
      <c r="H15" s="105" t="s">
        <v>0</v>
      </c>
      <c r="I15" s="105" t="s">
        <v>0</v>
      </c>
      <c r="J15" s="105" t="s">
        <v>0</v>
      </c>
      <c r="K15" s="105" t="s">
        <v>0</v>
      </c>
      <c r="L15" s="105" t="s">
        <v>0</v>
      </c>
      <c r="M15" s="105" t="s">
        <v>0</v>
      </c>
      <c r="N15" s="105" t="s">
        <v>0</v>
      </c>
      <c r="O15" s="105" t="s">
        <v>0</v>
      </c>
      <c r="P15" s="105" t="s">
        <v>0</v>
      </c>
      <c r="Q15" s="105" t="s">
        <v>0</v>
      </c>
      <c r="R15" s="105" t="s">
        <v>0</v>
      </c>
      <c r="S15" s="106">
        <v>909.7</v>
      </c>
      <c r="T15" s="106">
        <v>909.5</v>
      </c>
      <c r="U15" s="106">
        <v>915.9</v>
      </c>
      <c r="V15" s="106">
        <v>904.3</v>
      </c>
      <c r="W15" s="106">
        <v>893.8</v>
      </c>
      <c r="X15" s="106">
        <v>900.4</v>
      </c>
      <c r="Y15" s="106">
        <v>905.9</v>
      </c>
      <c r="Z15" s="106">
        <v>897.2</v>
      </c>
      <c r="AA15" s="106">
        <v>891.3</v>
      </c>
      <c r="AB15" s="106">
        <v>894.6</v>
      </c>
      <c r="AC15" s="106">
        <v>896.9</v>
      </c>
      <c r="AD15" s="106">
        <v>892.6</v>
      </c>
      <c r="AE15" s="106">
        <v>884.5</v>
      </c>
      <c r="AF15" s="106">
        <v>890</v>
      </c>
      <c r="AG15" s="106">
        <v>895.9</v>
      </c>
      <c r="AH15" s="106">
        <v>891.9</v>
      </c>
      <c r="AI15" s="106">
        <v>869.8</v>
      </c>
      <c r="AJ15" s="106">
        <v>879.2</v>
      </c>
      <c r="AK15" s="106">
        <v>888.1</v>
      </c>
      <c r="AL15" s="106">
        <v>882.6</v>
      </c>
      <c r="AM15" s="106">
        <v>869.3</v>
      </c>
      <c r="AN15" s="106">
        <v>880.9</v>
      </c>
      <c r="AO15" s="106">
        <v>888.8</v>
      </c>
      <c r="AP15" s="106">
        <v>879.6</v>
      </c>
      <c r="AQ15" s="106">
        <v>839.9</v>
      </c>
      <c r="AR15" s="106">
        <v>846.9</v>
      </c>
      <c r="AS15" s="106">
        <v>848.6</v>
      </c>
      <c r="AT15" s="106">
        <v>844.8</v>
      </c>
      <c r="AU15" s="106">
        <v>828.5</v>
      </c>
      <c r="AV15" s="106">
        <v>825.1</v>
      </c>
      <c r="AW15" s="106">
        <v>827.1</v>
      </c>
      <c r="AX15" s="108">
        <v>825.5</v>
      </c>
      <c r="AY15" s="108">
        <v>816.7</v>
      </c>
      <c r="AZ15" s="108">
        <v>821.1</v>
      </c>
      <c r="BA15" s="108">
        <v>817.1</v>
      </c>
      <c r="BB15" s="108">
        <v>816.3</v>
      </c>
      <c r="BC15" s="108">
        <v>806.2</v>
      </c>
      <c r="BD15" s="108">
        <v>810.7</v>
      </c>
      <c r="BE15" s="108">
        <v>806.6</v>
      </c>
      <c r="BF15" s="108">
        <v>805.9</v>
      </c>
      <c r="BG15" s="108">
        <v>806.2</v>
      </c>
      <c r="BH15" s="108">
        <v>812.5</v>
      </c>
      <c r="BI15" s="108">
        <v>812.7</v>
      </c>
      <c r="BJ15" s="108">
        <v>812.6</v>
      </c>
      <c r="BK15" s="108">
        <v>810.6</v>
      </c>
      <c r="BL15" s="108">
        <v>816.5</v>
      </c>
      <c r="BM15" s="108">
        <v>819.6</v>
      </c>
      <c r="BN15" s="108">
        <v>819.1</v>
      </c>
      <c r="BO15" s="108">
        <v>816.4</v>
      </c>
      <c r="BP15" s="108">
        <v>796.7</v>
      </c>
      <c r="BQ15" s="108">
        <v>795.6</v>
      </c>
      <c r="BR15" s="108">
        <v>791.7</v>
      </c>
      <c r="BS15" s="108">
        <v>775.4</v>
      </c>
      <c r="BT15" s="108">
        <v>781</v>
      </c>
      <c r="BU15" s="108">
        <v>785.3</v>
      </c>
      <c r="BV15" s="108">
        <v>780.7</v>
      </c>
    </row>
    <row r="16" spans="1:74" ht="19.899999999999999" customHeight="1" outlineLevel="1">
      <c r="A16" s="189"/>
      <c r="B16" s="14" t="str">
        <f>IF('0'!A1=1,"Івано-Франківська","Ivano-Frankivsk")</f>
        <v>Івано-Франківська</v>
      </c>
      <c r="C16" s="105" t="s">
        <v>0</v>
      </c>
      <c r="D16" s="105" t="s">
        <v>0</v>
      </c>
      <c r="E16" s="105" t="s">
        <v>0</v>
      </c>
      <c r="F16" s="105" t="s">
        <v>0</v>
      </c>
      <c r="G16" s="105" t="s">
        <v>0</v>
      </c>
      <c r="H16" s="105" t="s">
        <v>0</v>
      </c>
      <c r="I16" s="105" t="s">
        <v>0</v>
      </c>
      <c r="J16" s="105" t="s">
        <v>0</v>
      </c>
      <c r="K16" s="105" t="s">
        <v>0</v>
      </c>
      <c r="L16" s="105" t="s">
        <v>0</v>
      </c>
      <c r="M16" s="105" t="s">
        <v>0</v>
      </c>
      <c r="N16" s="105" t="s">
        <v>0</v>
      </c>
      <c r="O16" s="105" t="s">
        <v>0</v>
      </c>
      <c r="P16" s="105" t="s">
        <v>0</v>
      </c>
      <c r="Q16" s="105" t="s">
        <v>0</v>
      </c>
      <c r="R16" s="105" t="s">
        <v>0</v>
      </c>
      <c r="S16" s="106">
        <v>588.20000000000005</v>
      </c>
      <c r="T16" s="106">
        <v>595.6</v>
      </c>
      <c r="U16" s="106">
        <v>609</v>
      </c>
      <c r="V16" s="106">
        <v>588.4</v>
      </c>
      <c r="W16" s="106">
        <v>575.4</v>
      </c>
      <c r="X16" s="106">
        <v>580.6</v>
      </c>
      <c r="Y16" s="106">
        <v>585.5</v>
      </c>
      <c r="Z16" s="106">
        <v>578.1</v>
      </c>
      <c r="AA16" s="106">
        <v>578.79999999999995</v>
      </c>
      <c r="AB16" s="106">
        <v>584.5</v>
      </c>
      <c r="AC16" s="106">
        <v>585.9</v>
      </c>
      <c r="AD16" s="106">
        <v>577.79999999999995</v>
      </c>
      <c r="AE16" s="106">
        <v>581.29999999999995</v>
      </c>
      <c r="AF16" s="106">
        <v>584.79999999999995</v>
      </c>
      <c r="AG16" s="106">
        <v>583.70000000000005</v>
      </c>
      <c r="AH16" s="106">
        <v>580.20000000000005</v>
      </c>
      <c r="AI16" s="106">
        <v>587.20000000000005</v>
      </c>
      <c r="AJ16" s="106">
        <v>595.29999999999995</v>
      </c>
      <c r="AK16" s="106">
        <v>600</v>
      </c>
      <c r="AL16" s="106">
        <v>595.4</v>
      </c>
      <c r="AM16" s="106">
        <v>595.79999999999995</v>
      </c>
      <c r="AN16" s="106">
        <v>606.9</v>
      </c>
      <c r="AO16" s="106">
        <v>612.70000000000005</v>
      </c>
      <c r="AP16" s="106">
        <v>606.5</v>
      </c>
      <c r="AQ16" s="106">
        <v>593.70000000000005</v>
      </c>
      <c r="AR16" s="106">
        <v>595.4</v>
      </c>
      <c r="AS16" s="106">
        <v>597.20000000000005</v>
      </c>
      <c r="AT16" s="106">
        <v>595.9</v>
      </c>
      <c r="AU16" s="106">
        <v>600</v>
      </c>
      <c r="AV16" s="106">
        <v>603.1</v>
      </c>
      <c r="AW16" s="106">
        <v>609.79999999999995</v>
      </c>
      <c r="AX16" s="108">
        <v>609.5</v>
      </c>
      <c r="AY16" s="108">
        <v>591.20000000000005</v>
      </c>
      <c r="AZ16" s="108">
        <v>596.6</v>
      </c>
      <c r="BA16" s="108">
        <v>608.6</v>
      </c>
      <c r="BB16" s="108">
        <v>610.4</v>
      </c>
      <c r="BC16" s="108">
        <v>599.1</v>
      </c>
      <c r="BD16" s="108">
        <v>599</v>
      </c>
      <c r="BE16" s="108">
        <v>610.20000000000005</v>
      </c>
      <c r="BF16" s="108">
        <v>610.9</v>
      </c>
      <c r="BG16" s="108">
        <v>602.4</v>
      </c>
      <c r="BH16" s="108">
        <v>604.9</v>
      </c>
      <c r="BI16" s="108">
        <v>613.1</v>
      </c>
      <c r="BJ16" s="108">
        <v>613.70000000000005</v>
      </c>
      <c r="BK16" s="108">
        <v>612.20000000000005</v>
      </c>
      <c r="BL16" s="108">
        <v>612.6</v>
      </c>
      <c r="BM16" s="108">
        <v>618.5</v>
      </c>
      <c r="BN16" s="108">
        <v>619.70000000000005</v>
      </c>
      <c r="BO16" s="108">
        <v>613.4</v>
      </c>
      <c r="BP16" s="108">
        <v>600.6</v>
      </c>
      <c r="BQ16" s="108">
        <v>598.6</v>
      </c>
      <c r="BR16" s="108">
        <v>599.29999999999995</v>
      </c>
      <c r="BS16" s="108">
        <v>590.4</v>
      </c>
      <c r="BT16" s="108">
        <v>594.4</v>
      </c>
      <c r="BU16" s="108">
        <v>594.5</v>
      </c>
      <c r="BV16" s="108">
        <v>594.5</v>
      </c>
    </row>
    <row r="17" spans="1:74" ht="19.899999999999999" customHeight="1" outlineLevel="1">
      <c r="A17" s="189"/>
      <c r="B17" s="14" t="str">
        <f>IF('0'!A1=1,"Київська","Kyiv")</f>
        <v>Київська</v>
      </c>
      <c r="C17" s="105" t="s">
        <v>0</v>
      </c>
      <c r="D17" s="105" t="s">
        <v>0</v>
      </c>
      <c r="E17" s="105" t="s">
        <v>0</v>
      </c>
      <c r="F17" s="105" t="s">
        <v>0</v>
      </c>
      <c r="G17" s="105" t="s">
        <v>0</v>
      </c>
      <c r="H17" s="105" t="s">
        <v>0</v>
      </c>
      <c r="I17" s="105" t="s">
        <v>0</v>
      </c>
      <c r="J17" s="105" t="s">
        <v>0</v>
      </c>
      <c r="K17" s="105" t="s">
        <v>0</v>
      </c>
      <c r="L17" s="105" t="s">
        <v>0</v>
      </c>
      <c r="M17" s="105" t="s">
        <v>0</v>
      </c>
      <c r="N17" s="105" t="s">
        <v>0</v>
      </c>
      <c r="O17" s="105" t="s">
        <v>0</v>
      </c>
      <c r="P17" s="105" t="s">
        <v>0</v>
      </c>
      <c r="Q17" s="105" t="s">
        <v>0</v>
      </c>
      <c r="R17" s="105" t="s">
        <v>0</v>
      </c>
      <c r="S17" s="106">
        <v>843.3</v>
      </c>
      <c r="T17" s="106">
        <v>846.7</v>
      </c>
      <c r="U17" s="106">
        <v>849.9</v>
      </c>
      <c r="V17" s="106">
        <v>845.3</v>
      </c>
      <c r="W17" s="106">
        <v>810.1</v>
      </c>
      <c r="X17" s="106">
        <v>814.3</v>
      </c>
      <c r="Y17" s="106">
        <v>820.9</v>
      </c>
      <c r="Z17" s="106">
        <v>821.2</v>
      </c>
      <c r="AA17" s="106">
        <v>808.5</v>
      </c>
      <c r="AB17" s="106">
        <v>809.5</v>
      </c>
      <c r="AC17" s="106">
        <v>814.7</v>
      </c>
      <c r="AD17" s="106">
        <v>817.6</v>
      </c>
      <c r="AE17" s="106">
        <v>807.7</v>
      </c>
      <c r="AF17" s="106">
        <v>801.6</v>
      </c>
      <c r="AG17" s="106">
        <v>809.2</v>
      </c>
      <c r="AH17" s="106">
        <v>808.5</v>
      </c>
      <c r="AI17" s="106">
        <v>807.9</v>
      </c>
      <c r="AJ17" s="106">
        <v>804.3</v>
      </c>
      <c r="AK17" s="106">
        <v>808.4</v>
      </c>
      <c r="AL17" s="106">
        <v>808.3</v>
      </c>
      <c r="AM17" s="106">
        <v>809.9</v>
      </c>
      <c r="AN17" s="106">
        <v>808.2</v>
      </c>
      <c r="AO17" s="106">
        <v>810.3</v>
      </c>
      <c r="AP17" s="106">
        <v>807.8</v>
      </c>
      <c r="AQ17" s="106">
        <v>791.9</v>
      </c>
      <c r="AR17" s="106">
        <v>788.9</v>
      </c>
      <c r="AS17" s="106">
        <v>787.1</v>
      </c>
      <c r="AT17" s="106">
        <v>786.9</v>
      </c>
      <c r="AU17" s="106">
        <v>795.5</v>
      </c>
      <c r="AV17" s="106">
        <v>790.2</v>
      </c>
      <c r="AW17" s="106">
        <v>791.2</v>
      </c>
      <c r="AX17" s="108">
        <v>790.6</v>
      </c>
      <c r="AY17" s="108">
        <v>795.7</v>
      </c>
      <c r="AZ17" s="108">
        <v>793</v>
      </c>
      <c r="BA17" s="108">
        <v>790.8</v>
      </c>
      <c r="BB17" s="108">
        <v>789.8</v>
      </c>
      <c r="BC17" s="108">
        <v>794.9</v>
      </c>
      <c r="BD17" s="108">
        <v>795.5</v>
      </c>
      <c r="BE17" s="108">
        <v>790.5</v>
      </c>
      <c r="BF17" s="108">
        <v>793</v>
      </c>
      <c r="BG17" s="108">
        <v>808.8</v>
      </c>
      <c r="BH17" s="108">
        <v>809.5</v>
      </c>
      <c r="BI17" s="108">
        <v>804.8</v>
      </c>
      <c r="BJ17" s="108">
        <v>806.8</v>
      </c>
      <c r="BK17" s="108">
        <v>814.5</v>
      </c>
      <c r="BL17" s="108">
        <v>819.3</v>
      </c>
      <c r="BM17" s="108">
        <v>821.2</v>
      </c>
      <c r="BN17" s="108">
        <v>819.8</v>
      </c>
      <c r="BO17" s="108">
        <v>825</v>
      </c>
      <c r="BP17" s="108">
        <v>816.1</v>
      </c>
      <c r="BQ17" s="108">
        <v>815.5</v>
      </c>
      <c r="BR17" s="108">
        <v>811.6</v>
      </c>
      <c r="BS17" s="108">
        <v>795.4</v>
      </c>
      <c r="BT17" s="108">
        <v>798.8</v>
      </c>
      <c r="BU17" s="108">
        <v>805.8</v>
      </c>
      <c r="BV17" s="108">
        <v>802.7</v>
      </c>
    </row>
    <row r="18" spans="1:74" ht="19.899999999999999" customHeight="1" outlineLevel="1">
      <c r="A18" s="189"/>
      <c r="B18" s="14" t="str">
        <f>IF('0'!A1=1,"Кіровоградська","Kirovohrad")</f>
        <v>Кіровоградська</v>
      </c>
      <c r="C18" s="105" t="s">
        <v>0</v>
      </c>
      <c r="D18" s="105" t="s">
        <v>0</v>
      </c>
      <c r="E18" s="105" t="s">
        <v>0</v>
      </c>
      <c r="F18" s="105" t="s">
        <v>0</v>
      </c>
      <c r="G18" s="105" t="s">
        <v>0</v>
      </c>
      <c r="H18" s="105" t="s">
        <v>0</v>
      </c>
      <c r="I18" s="105" t="s">
        <v>0</v>
      </c>
      <c r="J18" s="105" t="s">
        <v>0</v>
      </c>
      <c r="K18" s="105" t="s">
        <v>0</v>
      </c>
      <c r="L18" s="105" t="s">
        <v>0</v>
      </c>
      <c r="M18" s="105" t="s">
        <v>0</v>
      </c>
      <c r="N18" s="105" t="s">
        <v>0</v>
      </c>
      <c r="O18" s="105" t="s">
        <v>0</v>
      </c>
      <c r="P18" s="105" t="s">
        <v>0</v>
      </c>
      <c r="Q18" s="105" t="s">
        <v>0</v>
      </c>
      <c r="R18" s="105" t="s">
        <v>0</v>
      </c>
      <c r="S18" s="106">
        <v>495.5</v>
      </c>
      <c r="T18" s="106">
        <v>503</v>
      </c>
      <c r="U18" s="106">
        <v>505.5</v>
      </c>
      <c r="V18" s="106">
        <v>499.2</v>
      </c>
      <c r="W18" s="106">
        <v>482.3</v>
      </c>
      <c r="X18" s="106">
        <v>486.1</v>
      </c>
      <c r="Y18" s="106">
        <v>486.9</v>
      </c>
      <c r="Z18" s="106">
        <v>480.3</v>
      </c>
      <c r="AA18" s="106">
        <v>481.7</v>
      </c>
      <c r="AB18" s="106">
        <v>480.5</v>
      </c>
      <c r="AC18" s="106">
        <v>478.5</v>
      </c>
      <c r="AD18" s="106">
        <v>473.5</v>
      </c>
      <c r="AE18" s="106">
        <v>477.5</v>
      </c>
      <c r="AF18" s="106">
        <v>473.8</v>
      </c>
      <c r="AG18" s="106">
        <v>473.4</v>
      </c>
      <c r="AH18" s="106">
        <v>474</v>
      </c>
      <c r="AI18" s="106">
        <v>471</v>
      </c>
      <c r="AJ18" s="106">
        <v>472.6</v>
      </c>
      <c r="AK18" s="106">
        <v>474.3</v>
      </c>
      <c r="AL18" s="106">
        <v>473.7</v>
      </c>
      <c r="AM18" s="106">
        <v>469.4</v>
      </c>
      <c r="AN18" s="106">
        <v>471.1</v>
      </c>
      <c r="AO18" s="106">
        <v>473.2</v>
      </c>
      <c r="AP18" s="106">
        <v>471</v>
      </c>
      <c r="AQ18" s="106">
        <v>442</v>
      </c>
      <c r="AR18" s="106">
        <v>443.3</v>
      </c>
      <c r="AS18" s="106">
        <v>442.7</v>
      </c>
      <c r="AT18" s="106">
        <v>440.3</v>
      </c>
      <c r="AU18" s="106">
        <v>435.7</v>
      </c>
      <c r="AV18" s="106">
        <v>438.8</v>
      </c>
      <c r="AW18" s="106">
        <v>437.1</v>
      </c>
      <c r="AX18" s="108">
        <v>436.6</v>
      </c>
      <c r="AY18" s="108">
        <v>430</v>
      </c>
      <c r="AZ18" s="108">
        <v>430.4</v>
      </c>
      <c r="BA18" s="108">
        <v>429.9</v>
      </c>
      <c r="BB18" s="108">
        <v>428.8</v>
      </c>
      <c r="BC18" s="108">
        <v>430.6</v>
      </c>
      <c r="BD18" s="108">
        <v>431.2</v>
      </c>
      <c r="BE18" s="108">
        <v>432</v>
      </c>
      <c r="BF18" s="108">
        <v>429.4</v>
      </c>
      <c r="BG18" s="108">
        <v>430.8</v>
      </c>
      <c r="BH18" s="108">
        <v>431.6</v>
      </c>
      <c r="BI18" s="108">
        <v>432.2</v>
      </c>
      <c r="BJ18" s="108">
        <v>430.4</v>
      </c>
      <c r="BK18" s="108">
        <v>431.8</v>
      </c>
      <c r="BL18" s="108">
        <v>433.1</v>
      </c>
      <c r="BM18" s="108">
        <v>433.8</v>
      </c>
      <c r="BN18" s="108">
        <v>431.8</v>
      </c>
      <c r="BO18" s="108">
        <v>434.9</v>
      </c>
      <c r="BP18" s="108">
        <v>421.1</v>
      </c>
      <c r="BQ18" s="108">
        <v>417.6</v>
      </c>
      <c r="BR18" s="108">
        <v>414.7</v>
      </c>
      <c r="BS18" s="108">
        <v>400.8</v>
      </c>
      <c r="BT18" s="108">
        <v>406.3</v>
      </c>
      <c r="BU18" s="108">
        <v>409.2</v>
      </c>
      <c r="BV18" s="108">
        <v>406.5</v>
      </c>
    </row>
    <row r="19" spans="1:74" ht="19.899999999999999" customHeight="1" outlineLevel="1">
      <c r="A19" s="189"/>
      <c r="B19" s="14" t="str">
        <f>IF('0'!A1=1,"Луганська","Luhansk")</f>
        <v>Луганська</v>
      </c>
      <c r="C19" s="105" t="s">
        <v>0</v>
      </c>
      <c r="D19" s="105" t="s">
        <v>0</v>
      </c>
      <c r="E19" s="105" t="s">
        <v>0</v>
      </c>
      <c r="F19" s="105" t="s">
        <v>0</v>
      </c>
      <c r="G19" s="105" t="s">
        <v>0</v>
      </c>
      <c r="H19" s="105" t="s">
        <v>0</v>
      </c>
      <c r="I19" s="105" t="s">
        <v>0</v>
      </c>
      <c r="J19" s="105" t="s">
        <v>0</v>
      </c>
      <c r="K19" s="105" t="s">
        <v>0</v>
      </c>
      <c r="L19" s="105" t="s">
        <v>0</v>
      </c>
      <c r="M19" s="105" t="s">
        <v>0</v>
      </c>
      <c r="N19" s="105" t="s">
        <v>0</v>
      </c>
      <c r="O19" s="105" t="s">
        <v>0</v>
      </c>
      <c r="P19" s="105" t="s">
        <v>0</v>
      </c>
      <c r="Q19" s="105" t="s">
        <v>0</v>
      </c>
      <c r="R19" s="105" t="s">
        <v>0</v>
      </c>
      <c r="S19" s="106">
        <v>1127.9000000000001</v>
      </c>
      <c r="T19" s="106">
        <v>1141.2</v>
      </c>
      <c r="U19" s="106">
        <v>1151.0999999999999</v>
      </c>
      <c r="V19" s="106">
        <v>1144</v>
      </c>
      <c r="W19" s="106">
        <v>1107.7</v>
      </c>
      <c r="X19" s="106">
        <v>1112.0999999999999</v>
      </c>
      <c r="Y19" s="106">
        <v>1116.4000000000001</v>
      </c>
      <c r="Z19" s="106">
        <v>1111.5999999999999</v>
      </c>
      <c r="AA19" s="106">
        <v>1096.9000000000001</v>
      </c>
      <c r="AB19" s="106">
        <v>1100.9000000000001</v>
      </c>
      <c r="AC19" s="106">
        <v>1102</v>
      </c>
      <c r="AD19" s="106">
        <v>1094.0999999999999</v>
      </c>
      <c r="AE19" s="106">
        <v>1085.7</v>
      </c>
      <c r="AF19" s="106">
        <v>1083.7</v>
      </c>
      <c r="AG19" s="106">
        <v>1081.2</v>
      </c>
      <c r="AH19" s="106">
        <v>1072.5</v>
      </c>
      <c r="AI19" s="106">
        <v>1069</v>
      </c>
      <c r="AJ19" s="106">
        <v>1077.7</v>
      </c>
      <c r="AK19" s="106">
        <v>1083.0999999999999</v>
      </c>
      <c r="AL19" s="106">
        <v>1077.0999999999999</v>
      </c>
      <c r="AM19" s="106">
        <v>1066.0999999999999</v>
      </c>
      <c r="AN19" s="106">
        <v>1081</v>
      </c>
      <c r="AO19" s="106">
        <v>1082.0999999999999</v>
      </c>
      <c r="AP19" s="106">
        <v>1078</v>
      </c>
      <c r="AQ19" s="106">
        <v>1040.3</v>
      </c>
      <c r="AR19" s="106">
        <v>1039</v>
      </c>
      <c r="AS19" s="106">
        <v>1018.6</v>
      </c>
      <c r="AT19" s="106">
        <v>990.3</v>
      </c>
      <c r="AU19" s="106">
        <v>354.3</v>
      </c>
      <c r="AV19" s="106">
        <v>366.9</v>
      </c>
      <c r="AW19" s="106">
        <v>366.3</v>
      </c>
      <c r="AX19" s="109">
        <v>362.7</v>
      </c>
      <c r="AY19" s="109">
        <v>350.4</v>
      </c>
      <c r="AZ19" s="109">
        <v>354.1</v>
      </c>
      <c r="BA19" s="109">
        <v>357.3</v>
      </c>
      <c r="BB19" s="109">
        <v>355.5</v>
      </c>
      <c r="BC19" s="109">
        <v>347.3</v>
      </c>
      <c r="BD19" s="109">
        <v>350.8</v>
      </c>
      <c r="BE19" s="109">
        <v>353.1</v>
      </c>
      <c r="BF19" s="109">
        <v>350.4</v>
      </c>
      <c r="BG19" s="109">
        <v>347.6</v>
      </c>
      <c r="BH19" s="109">
        <v>351</v>
      </c>
      <c r="BI19" s="108">
        <v>353.3</v>
      </c>
      <c r="BJ19" s="108">
        <v>351.4</v>
      </c>
      <c r="BK19" s="108">
        <v>348</v>
      </c>
      <c r="BL19" s="108">
        <v>351.5</v>
      </c>
      <c r="BM19" s="108">
        <v>353.6</v>
      </c>
      <c r="BN19" s="108">
        <v>352</v>
      </c>
      <c r="BO19" s="108">
        <v>349.3</v>
      </c>
      <c r="BP19" s="108">
        <v>343.7</v>
      </c>
      <c r="BQ19" s="108">
        <v>342.2</v>
      </c>
      <c r="BR19" s="108">
        <v>339.4</v>
      </c>
      <c r="BS19" s="108">
        <v>325.60000000000002</v>
      </c>
      <c r="BT19" s="108">
        <v>330.5</v>
      </c>
      <c r="BU19" s="108">
        <v>333.1</v>
      </c>
      <c r="BV19" s="108">
        <v>331.5</v>
      </c>
    </row>
    <row r="20" spans="1:74" ht="19.899999999999999" customHeight="1" outlineLevel="1">
      <c r="A20" s="189"/>
      <c r="B20" s="14" t="str">
        <f>IF('0'!A1=1,"Львівська","Lviv")</f>
        <v>Львівська</v>
      </c>
      <c r="C20" s="105" t="s">
        <v>0</v>
      </c>
      <c r="D20" s="105" t="s">
        <v>0</v>
      </c>
      <c r="E20" s="105" t="s">
        <v>0</v>
      </c>
      <c r="F20" s="105" t="s">
        <v>0</v>
      </c>
      <c r="G20" s="105" t="s">
        <v>0</v>
      </c>
      <c r="H20" s="105" t="s">
        <v>0</v>
      </c>
      <c r="I20" s="105" t="s">
        <v>0</v>
      </c>
      <c r="J20" s="105" t="s">
        <v>0</v>
      </c>
      <c r="K20" s="105" t="s">
        <v>0</v>
      </c>
      <c r="L20" s="105" t="s">
        <v>0</v>
      </c>
      <c r="M20" s="105" t="s">
        <v>0</v>
      </c>
      <c r="N20" s="105" t="s">
        <v>0</v>
      </c>
      <c r="O20" s="105" t="s">
        <v>0</v>
      </c>
      <c r="P20" s="105" t="s">
        <v>0</v>
      </c>
      <c r="Q20" s="105" t="s">
        <v>0</v>
      </c>
      <c r="R20" s="105" t="s">
        <v>0</v>
      </c>
      <c r="S20" s="106">
        <v>1162.7</v>
      </c>
      <c r="T20" s="106">
        <v>1169.0999999999999</v>
      </c>
      <c r="U20" s="106">
        <v>1182.8</v>
      </c>
      <c r="V20" s="106">
        <v>1182.2</v>
      </c>
      <c r="W20" s="106">
        <v>1187</v>
      </c>
      <c r="X20" s="106">
        <v>1176.9000000000001</v>
      </c>
      <c r="Y20" s="106">
        <v>1184.8</v>
      </c>
      <c r="Z20" s="106">
        <v>1185.5</v>
      </c>
      <c r="AA20" s="106">
        <v>1188.7</v>
      </c>
      <c r="AB20" s="106">
        <v>1187.0999999999999</v>
      </c>
      <c r="AC20" s="106">
        <v>1193.9000000000001</v>
      </c>
      <c r="AD20" s="106">
        <v>1190</v>
      </c>
      <c r="AE20" s="106">
        <v>1198.9000000000001</v>
      </c>
      <c r="AF20" s="106">
        <v>1189.5999999999999</v>
      </c>
      <c r="AG20" s="106">
        <v>1191.8</v>
      </c>
      <c r="AH20" s="106">
        <v>1192.8</v>
      </c>
      <c r="AI20" s="106">
        <v>1187.8</v>
      </c>
      <c r="AJ20" s="106">
        <v>1181.5</v>
      </c>
      <c r="AK20" s="106">
        <v>1188.4000000000001</v>
      </c>
      <c r="AL20" s="106">
        <v>1189</v>
      </c>
      <c r="AM20" s="106">
        <v>1186.7</v>
      </c>
      <c r="AN20" s="106">
        <v>1182.7</v>
      </c>
      <c r="AO20" s="106">
        <v>1187.2</v>
      </c>
      <c r="AP20" s="106">
        <v>1189</v>
      </c>
      <c r="AQ20" s="106">
        <v>1141.0999999999999</v>
      </c>
      <c r="AR20" s="106">
        <v>1147</v>
      </c>
      <c r="AS20" s="106">
        <v>1145.4000000000001</v>
      </c>
      <c r="AT20" s="106">
        <v>1135.4000000000001</v>
      </c>
      <c r="AU20" s="106">
        <v>1119.7</v>
      </c>
      <c r="AV20" s="106">
        <v>1132.8</v>
      </c>
      <c r="AW20" s="106">
        <v>1137.7</v>
      </c>
      <c r="AX20" s="108">
        <v>1134.7</v>
      </c>
      <c r="AY20" s="108">
        <v>1124.0999999999999</v>
      </c>
      <c r="AZ20" s="108">
        <v>1128.5999999999999</v>
      </c>
      <c r="BA20" s="108">
        <v>1133.5</v>
      </c>
      <c r="BB20" s="108">
        <v>1134.9000000000001</v>
      </c>
      <c r="BC20" s="108">
        <v>1127.4000000000001</v>
      </c>
      <c r="BD20" s="108">
        <v>1130.5999999999999</v>
      </c>
      <c r="BE20" s="108">
        <v>1138.0999999999999</v>
      </c>
      <c r="BF20" s="108">
        <v>1136.5999999999999</v>
      </c>
      <c r="BG20" s="108">
        <v>1131.2</v>
      </c>
      <c r="BH20" s="108">
        <v>1134</v>
      </c>
      <c r="BI20" s="108">
        <v>1139.4000000000001</v>
      </c>
      <c r="BJ20" s="108">
        <v>1139.9000000000001</v>
      </c>
      <c r="BK20" s="108">
        <v>1142.8</v>
      </c>
      <c r="BL20" s="108">
        <v>1146.5999999999999</v>
      </c>
      <c r="BM20" s="108">
        <v>1150</v>
      </c>
      <c r="BN20" s="108">
        <v>1150.3</v>
      </c>
      <c r="BO20" s="108">
        <v>1145.0999999999999</v>
      </c>
      <c r="BP20" s="108">
        <v>1125.5</v>
      </c>
      <c r="BQ20" s="108">
        <v>1124.2</v>
      </c>
      <c r="BR20" s="108">
        <v>1123.8</v>
      </c>
      <c r="BS20" s="108">
        <v>1109.4000000000001</v>
      </c>
      <c r="BT20" s="108">
        <v>1112</v>
      </c>
      <c r="BU20" s="108">
        <v>1116.3</v>
      </c>
      <c r="BV20" s="108">
        <v>1114.4000000000001</v>
      </c>
    </row>
    <row r="21" spans="1:74" ht="19.899999999999999" customHeight="1" outlineLevel="1">
      <c r="A21" s="189"/>
      <c r="B21" s="14" t="str">
        <f>IF('0'!A1=1,"Миколаївська","Mykolayiv")</f>
        <v>Миколаївська</v>
      </c>
      <c r="C21" s="105" t="s">
        <v>0</v>
      </c>
      <c r="D21" s="105" t="s">
        <v>0</v>
      </c>
      <c r="E21" s="105" t="s">
        <v>0</v>
      </c>
      <c r="F21" s="105" t="s">
        <v>0</v>
      </c>
      <c r="G21" s="105" t="s">
        <v>0</v>
      </c>
      <c r="H21" s="105" t="s">
        <v>0</v>
      </c>
      <c r="I21" s="105" t="s">
        <v>0</v>
      </c>
      <c r="J21" s="105" t="s">
        <v>0</v>
      </c>
      <c r="K21" s="105" t="s">
        <v>0</v>
      </c>
      <c r="L21" s="105" t="s">
        <v>0</v>
      </c>
      <c r="M21" s="105" t="s">
        <v>0</v>
      </c>
      <c r="N21" s="105" t="s">
        <v>0</v>
      </c>
      <c r="O21" s="105" t="s">
        <v>0</v>
      </c>
      <c r="P21" s="105" t="s">
        <v>0</v>
      </c>
      <c r="Q21" s="105" t="s">
        <v>0</v>
      </c>
      <c r="R21" s="105" t="s">
        <v>0</v>
      </c>
      <c r="S21" s="106">
        <v>598.70000000000005</v>
      </c>
      <c r="T21" s="106">
        <v>605.5</v>
      </c>
      <c r="U21" s="106">
        <v>609</v>
      </c>
      <c r="V21" s="106">
        <v>598.20000000000005</v>
      </c>
      <c r="W21" s="106">
        <v>589.20000000000005</v>
      </c>
      <c r="X21" s="106">
        <v>590.5</v>
      </c>
      <c r="Y21" s="106">
        <v>593.79999999999995</v>
      </c>
      <c r="Z21" s="106">
        <v>590</v>
      </c>
      <c r="AA21" s="106">
        <v>589.29999999999995</v>
      </c>
      <c r="AB21" s="106">
        <v>588.6</v>
      </c>
      <c r="AC21" s="106">
        <v>588.5</v>
      </c>
      <c r="AD21" s="106">
        <v>586.1</v>
      </c>
      <c r="AE21" s="106">
        <v>585.5</v>
      </c>
      <c r="AF21" s="106">
        <v>585.4</v>
      </c>
      <c r="AG21" s="106">
        <v>585.29999999999995</v>
      </c>
      <c r="AH21" s="106">
        <v>584.9</v>
      </c>
      <c r="AI21" s="106">
        <v>581.70000000000005</v>
      </c>
      <c r="AJ21" s="106">
        <v>579.29999999999995</v>
      </c>
      <c r="AK21" s="106">
        <v>581.5</v>
      </c>
      <c r="AL21" s="106">
        <v>579.29999999999995</v>
      </c>
      <c r="AM21" s="106">
        <v>578.29999999999995</v>
      </c>
      <c r="AN21" s="106">
        <v>578.70000000000005</v>
      </c>
      <c r="AO21" s="106">
        <v>577.79999999999995</v>
      </c>
      <c r="AP21" s="106">
        <v>577.1</v>
      </c>
      <c r="AQ21" s="106">
        <v>556.29999999999995</v>
      </c>
      <c r="AR21" s="106">
        <v>554.1</v>
      </c>
      <c r="AS21" s="106">
        <v>552</v>
      </c>
      <c r="AT21" s="106">
        <v>551.6</v>
      </c>
      <c r="AU21" s="106">
        <v>558.5</v>
      </c>
      <c r="AV21" s="106">
        <v>557.9</v>
      </c>
      <c r="AW21" s="106">
        <v>559</v>
      </c>
      <c r="AX21" s="108">
        <v>558.20000000000005</v>
      </c>
      <c r="AY21" s="108">
        <v>565.20000000000005</v>
      </c>
      <c r="AZ21" s="108">
        <v>557.70000000000005</v>
      </c>
      <c r="BA21" s="108">
        <v>553.5</v>
      </c>
      <c r="BB21" s="108">
        <v>551.4</v>
      </c>
      <c r="BC21" s="108">
        <v>550.1</v>
      </c>
      <c r="BD21" s="108">
        <v>551</v>
      </c>
      <c r="BE21" s="108">
        <v>547.9</v>
      </c>
      <c r="BF21" s="108">
        <v>546</v>
      </c>
      <c r="BG21" s="108">
        <v>550.29999999999995</v>
      </c>
      <c r="BH21" s="108">
        <v>551.4</v>
      </c>
      <c r="BI21" s="108">
        <v>550.20000000000005</v>
      </c>
      <c r="BJ21" s="108">
        <v>549</v>
      </c>
      <c r="BK21" s="108">
        <v>550.6</v>
      </c>
      <c r="BL21" s="108">
        <v>551.79999999999995</v>
      </c>
      <c r="BM21" s="108">
        <v>551.5</v>
      </c>
      <c r="BN21" s="108">
        <v>550.70000000000005</v>
      </c>
      <c r="BO21" s="108">
        <v>552.6</v>
      </c>
      <c r="BP21" s="108">
        <v>540.79999999999995</v>
      </c>
      <c r="BQ21" s="108">
        <v>538.70000000000005</v>
      </c>
      <c r="BR21" s="108">
        <v>537.1</v>
      </c>
      <c r="BS21" s="108">
        <v>522.70000000000005</v>
      </c>
      <c r="BT21" s="108">
        <v>523.1</v>
      </c>
      <c r="BU21" s="108">
        <v>527.5</v>
      </c>
      <c r="BV21" s="108">
        <v>526</v>
      </c>
    </row>
    <row r="22" spans="1:74" ht="19.899999999999999" customHeight="1" outlineLevel="1">
      <c r="A22" s="189"/>
      <c r="B22" s="14" t="str">
        <f>IF('0'!A1=1,"Одеська","Odesa")</f>
        <v>Одеська</v>
      </c>
      <c r="C22" s="105" t="s">
        <v>0</v>
      </c>
      <c r="D22" s="105" t="s">
        <v>0</v>
      </c>
      <c r="E22" s="105" t="s">
        <v>0</v>
      </c>
      <c r="F22" s="105" t="s">
        <v>0</v>
      </c>
      <c r="G22" s="105" t="s">
        <v>0</v>
      </c>
      <c r="H22" s="105" t="s">
        <v>0</v>
      </c>
      <c r="I22" s="105" t="s">
        <v>0</v>
      </c>
      <c r="J22" s="105" t="s">
        <v>0</v>
      </c>
      <c r="K22" s="105" t="s">
        <v>0</v>
      </c>
      <c r="L22" s="105" t="s">
        <v>0</v>
      </c>
      <c r="M22" s="105" t="s">
        <v>0</v>
      </c>
      <c r="N22" s="105" t="s">
        <v>0</v>
      </c>
      <c r="O22" s="105" t="s">
        <v>0</v>
      </c>
      <c r="P22" s="105" t="s">
        <v>0</v>
      </c>
      <c r="Q22" s="105" t="s">
        <v>0</v>
      </c>
      <c r="R22" s="105" t="s">
        <v>0</v>
      </c>
      <c r="S22" s="106">
        <v>1086.8</v>
      </c>
      <c r="T22" s="106">
        <v>1110</v>
      </c>
      <c r="U22" s="106">
        <v>1127.7</v>
      </c>
      <c r="V22" s="106">
        <v>1117.8</v>
      </c>
      <c r="W22" s="106">
        <v>1111</v>
      </c>
      <c r="X22" s="106">
        <v>1118.0999999999999</v>
      </c>
      <c r="Y22" s="106">
        <v>1120.7</v>
      </c>
      <c r="Z22" s="106">
        <v>1115.5</v>
      </c>
      <c r="AA22" s="106">
        <v>1122.9000000000001</v>
      </c>
      <c r="AB22" s="106">
        <v>1119.9000000000001</v>
      </c>
      <c r="AC22" s="106">
        <v>1119.2</v>
      </c>
      <c r="AD22" s="106">
        <v>1112.5</v>
      </c>
      <c r="AE22" s="106">
        <v>1119</v>
      </c>
      <c r="AF22" s="106">
        <v>1116.3</v>
      </c>
      <c r="AG22" s="106">
        <v>1114.4000000000001</v>
      </c>
      <c r="AH22" s="106">
        <v>1115.2</v>
      </c>
      <c r="AI22" s="106">
        <v>1116</v>
      </c>
      <c r="AJ22" s="106">
        <v>1127.9000000000001</v>
      </c>
      <c r="AK22" s="106">
        <v>1131.5999999999999</v>
      </c>
      <c r="AL22" s="106">
        <v>1126</v>
      </c>
      <c r="AM22" s="106">
        <v>1120.5999999999999</v>
      </c>
      <c r="AN22" s="106">
        <v>1127.3</v>
      </c>
      <c r="AO22" s="106">
        <v>1132.2</v>
      </c>
      <c r="AP22" s="106">
        <v>1124</v>
      </c>
      <c r="AQ22" s="106">
        <v>1093.0999999999999</v>
      </c>
      <c r="AR22" s="106">
        <v>1094.5</v>
      </c>
      <c r="AS22" s="106">
        <v>1087.8</v>
      </c>
      <c r="AT22" s="106">
        <v>1081.9000000000001</v>
      </c>
      <c r="AU22" s="106">
        <v>1064.2</v>
      </c>
      <c r="AV22" s="106">
        <v>1085.5999999999999</v>
      </c>
      <c r="AW22" s="106">
        <v>1090.5</v>
      </c>
      <c r="AX22" s="108">
        <v>1086.3</v>
      </c>
      <c r="AY22" s="108">
        <v>1071.5999999999999</v>
      </c>
      <c r="AZ22" s="108">
        <v>1075.5</v>
      </c>
      <c r="BA22" s="108">
        <v>1076</v>
      </c>
      <c r="BB22" s="108">
        <v>1073.0999999999999</v>
      </c>
      <c r="BC22" s="108">
        <v>1060.5</v>
      </c>
      <c r="BD22" s="108">
        <v>1064.5999999999999</v>
      </c>
      <c r="BE22" s="108">
        <v>1066.4000000000001</v>
      </c>
      <c r="BF22" s="108">
        <v>1063.8</v>
      </c>
      <c r="BG22" s="108">
        <v>1061.3</v>
      </c>
      <c r="BH22" s="108">
        <v>1065.3</v>
      </c>
      <c r="BI22" s="108">
        <v>1069.3</v>
      </c>
      <c r="BJ22" s="108">
        <v>1070.5999999999999</v>
      </c>
      <c r="BK22" s="108">
        <v>1075.2</v>
      </c>
      <c r="BL22" s="108">
        <v>1079</v>
      </c>
      <c r="BM22" s="108">
        <v>1084</v>
      </c>
      <c r="BN22" s="108">
        <v>1084.2</v>
      </c>
      <c r="BO22" s="108">
        <v>1082.9000000000001</v>
      </c>
      <c r="BP22" s="108">
        <v>1068.5</v>
      </c>
      <c r="BQ22" s="108">
        <v>1067.4000000000001</v>
      </c>
      <c r="BR22" s="108">
        <v>1067.0999999999999</v>
      </c>
      <c r="BS22" s="108">
        <v>1050.4000000000001</v>
      </c>
      <c r="BT22" s="108">
        <v>1052.0999999999999</v>
      </c>
      <c r="BU22" s="108">
        <v>1058.0999999999999</v>
      </c>
      <c r="BV22" s="108">
        <v>1056.2</v>
      </c>
    </row>
    <row r="23" spans="1:74" ht="19.899999999999999" customHeight="1" outlineLevel="1">
      <c r="A23" s="189"/>
      <c r="B23" s="14" t="str">
        <f>IF('0'!A1=1,"Полтавська","Poltava")</f>
        <v>Полтавська</v>
      </c>
      <c r="C23" s="105" t="s">
        <v>0</v>
      </c>
      <c r="D23" s="105" t="s">
        <v>0</v>
      </c>
      <c r="E23" s="105" t="s">
        <v>0</v>
      </c>
      <c r="F23" s="105" t="s">
        <v>0</v>
      </c>
      <c r="G23" s="105" t="s">
        <v>0</v>
      </c>
      <c r="H23" s="105" t="s">
        <v>0</v>
      </c>
      <c r="I23" s="105" t="s">
        <v>0</v>
      </c>
      <c r="J23" s="105" t="s">
        <v>0</v>
      </c>
      <c r="K23" s="105" t="s">
        <v>0</v>
      </c>
      <c r="L23" s="105" t="s">
        <v>0</v>
      </c>
      <c r="M23" s="105" t="s">
        <v>0</v>
      </c>
      <c r="N23" s="105" t="s">
        <v>0</v>
      </c>
      <c r="O23" s="105" t="s">
        <v>0</v>
      </c>
      <c r="P23" s="105" t="s">
        <v>0</v>
      </c>
      <c r="Q23" s="105" t="s">
        <v>0</v>
      </c>
      <c r="R23" s="105" t="s">
        <v>0</v>
      </c>
      <c r="S23" s="106">
        <v>747.1</v>
      </c>
      <c r="T23" s="106">
        <v>745.3</v>
      </c>
      <c r="U23" s="106">
        <v>744.5</v>
      </c>
      <c r="V23" s="106">
        <v>739.3</v>
      </c>
      <c r="W23" s="106">
        <v>715.6</v>
      </c>
      <c r="X23" s="106">
        <v>722.4</v>
      </c>
      <c r="Y23" s="106">
        <v>723.5</v>
      </c>
      <c r="Z23" s="106">
        <v>721</v>
      </c>
      <c r="AA23" s="106">
        <v>716.4</v>
      </c>
      <c r="AB23" s="106">
        <v>717</v>
      </c>
      <c r="AC23" s="106">
        <v>718.5</v>
      </c>
      <c r="AD23" s="106">
        <v>714</v>
      </c>
      <c r="AE23" s="106">
        <v>709.8</v>
      </c>
      <c r="AF23" s="106">
        <v>708.8</v>
      </c>
      <c r="AG23" s="106">
        <v>712</v>
      </c>
      <c r="AH23" s="106">
        <v>720.2</v>
      </c>
      <c r="AI23" s="106">
        <v>706.3</v>
      </c>
      <c r="AJ23" s="106">
        <v>711</v>
      </c>
      <c r="AK23" s="106">
        <v>714.4</v>
      </c>
      <c r="AL23" s="106">
        <v>713.9</v>
      </c>
      <c r="AM23" s="106">
        <v>706.2</v>
      </c>
      <c r="AN23" s="106">
        <v>709.7</v>
      </c>
      <c r="AO23" s="106">
        <v>709.4</v>
      </c>
      <c r="AP23" s="106">
        <v>706</v>
      </c>
      <c r="AQ23" s="106">
        <v>680.4</v>
      </c>
      <c r="AR23" s="106">
        <v>683.7</v>
      </c>
      <c r="AS23" s="106">
        <v>679.7</v>
      </c>
      <c r="AT23" s="106">
        <v>681.2</v>
      </c>
      <c r="AU23" s="106">
        <v>649</v>
      </c>
      <c r="AV23" s="106">
        <v>657.4</v>
      </c>
      <c r="AW23" s="106">
        <v>660.7</v>
      </c>
      <c r="AX23" s="108">
        <v>664.3</v>
      </c>
      <c r="AY23" s="108">
        <v>651.9</v>
      </c>
      <c r="AZ23" s="108">
        <v>647.6</v>
      </c>
      <c r="BA23" s="108">
        <v>650.20000000000005</v>
      </c>
      <c r="BB23" s="108">
        <v>653</v>
      </c>
      <c r="BC23" s="108">
        <v>652.1</v>
      </c>
      <c r="BD23" s="108">
        <v>649.70000000000005</v>
      </c>
      <c r="BE23" s="108">
        <v>652.5</v>
      </c>
      <c r="BF23" s="108">
        <v>653.29999999999995</v>
      </c>
      <c r="BG23" s="108">
        <v>652.9</v>
      </c>
      <c r="BH23" s="108">
        <v>651.4</v>
      </c>
      <c r="BI23" s="108">
        <v>653.4</v>
      </c>
      <c r="BJ23" s="108">
        <v>653.9</v>
      </c>
      <c r="BK23" s="108">
        <v>658</v>
      </c>
      <c r="BL23" s="108">
        <v>658.9</v>
      </c>
      <c r="BM23" s="108">
        <v>661.5</v>
      </c>
      <c r="BN23" s="108">
        <v>661.4</v>
      </c>
      <c r="BO23" s="108">
        <v>663</v>
      </c>
      <c r="BP23" s="108">
        <v>646</v>
      </c>
      <c r="BQ23" s="108">
        <v>644.5</v>
      </c>
      <c r="BR23" s="108">
        <v>643.20000000000005</v>
      </c>
      <c r="BS23" s="108">
        <v>624.29999999999995</v>
      </c>
      <c r="BT23" s="108">
        <v>628</v>
      </c>
      <c r="BU23" s="108">
        <v>629.4</v>
      </c>
      <c r="BV23" s="108">
        <v>628.6</v>
      </c>
    </row>
    <row r="24" spans="1:74" ht="19.899999999999999" customHeight="1" outlineLevel="1">
      <c r="A24" s="189"/>
      <c r="B24" s="14" t="str">
        <f>IF('0'!A1=1,"Рівненська","Rivne")</f>
        <v>Рівненська</v>
      </c>
      <c r="C24" s="105" t="s">
        <v>0</v>
      </c>
      <c r="D24" s="105" t="s">
        <v>0</v>
      </c>
      <c r="E24" s="105" t="s">
        <v>0</v>
      </c>
      <c r="F24" s="105" t="s">
        <v>0</v>
      </c>
      <c r="G24" s="105" t="s">
        <v>0</v>
      </c>
      <c r="H24" s="105" t="s">
        <v>0</v>
      </c>
      <c r="I24" s="105" t="s">
        <v>0</v>
      </c>
      <c r="J24" s="105" t="s">
        <v>0</v>
      </c>
      <c r="K24" s="105" t="s">
        <v>0</v>
      </c>
      <c r="L24" s="105" t="s">
        <v>0</v>
      </c>
      <c r="M24" s="105" t="s">
        <v>0</v>
      </c>
      <c r="N24" s="105" t="s">
        <v>0</v>
      </c>
      <c r="O24" s="105" t="s">
        <v>0</v>
      </c>
      <c r="P24" s="105" t="s">
        <v>0</v>
      </c>
      <c r="Q24" s="105" t="s">
        <v>0</v>
      </c>
      <c r="R24" s="105" t="s">
        <v>0</v>
      </c>
      <c r="S24" s="106">
        <v>508.1</v>
      </c>
      <c r="T24" s="106">
        <v>523.1</v>
      </c>
      <c r="U24" s="106">
        <v>527.79999999999995</v>
      </c>
      <c r="V24" s="106">
        <v>524.29999999999995</v>
      </c>
      <c r="W24" s="106">
        <v>527.6</v>
      </c>
      <c r="X24" s="106">
        <v>528.70000000000005</v>
      </c>
      <c r="Y24" s="106">
        <v>531.5</v>
      </c>
      <c r="Z24" s="106">
        <v>528.4</v>
      </c>
      <c r="AA24" s="106">
        <v>527.29999999999995</v>
      </c>
      <c r="AB24" s="106">
        <v>530.1</v>
      </c>
      <c r="AC24" s="106">
        <v>534.9</v>
      </c>
      <c r="AD24" s="106">
        <v>532</v>
      </c>
      <c r="AE24" s="106">
        <v>533.29999999999995</v>
      </c>
      <c r="AF24" s="106">
        <v>541.20000000000005</v>
      </c>
      <c r="AG24" s="106">
        <v>548.6</v>
      </c>
      <c r="AH24" s="106">
        <v>546</v>
      </c>
      <c r="AI24" s="106">
        <v>539.6</v>
      </c>
      <c r="AJ24" s="106">
        <v>545.20000000000005</v>
      </c>
      <c r="AK24" s="106">
        <v>547</v>
      </c>
      <c r="AL24" s="106">
        <v>545.79999999999995</v>
      </c>
      <c r="AM24" s="106">
        <v>543</v>
      </c>
      <c r="AN24" s="106">
        <v>547.4</v>
      </c>
      <c r="AO24" s="106">
        <v>549.20000000000005</v>
      </c>
      <c r="AP24" s="106">
        <v>546.29999999999995</v>
      </c>
      <c r="AQ24" s="106">
        <v>531.9</v>
      </c>
      <c r="AR24" s="106">
        <v>539</v>
      </c>
      <c r="AS24" s="106">
        <v>536.4</v>
      </c>
      <c r="AT24" s="106">
        <v>532.70000000000005</v>
      </c>
      <c r="AU24" s="106">
        <v>540.5</v>
      </c>
      <c r="AV24" s="106">
        <v>539.4</v>
      </c>
      <c r="AW24" s="106">
        <v>542.29999999999995</v>
      </c>
      <c r="AX24" s="108">
        <v>541.4</v>
      </c>
      <c r="AY24" s="108">
        <v>537.29999999999995</v>
      </c>
      <c r="AZ24" s="108">
        <v>538</v>
      </c>
      <c r="BA24" s="108">
        <v>535.70000000000005</v>
      </c>
      <c r="BB24" s="108">
        <v>530.5</v>
      </c>
      <c r="BC24" s="108">
        <v>521.29999999999995</v>
      </c>
      <c r="BD24" s="108">
        <v>523.1</v>
      </c>
      <c r="BE24" s="108">
        <v>523.1</v>
      </c>
      <c r="BF24" s="108">
        <v>520.29999999999995</v>
      </c>
      <c r="BG24" s="108">
        <v>521.70000000000005</v>
      </c>
      <c r="BH24" s="108">
        <v>522</v>
      </c>
      <c r="BI24" s="108">
        <v>526.1</v>
      </c>
      <c r="BJ24" s="108">
        <v>524.20000000000005</v>
      </c>
      <c r="BK24" s="108">
        <v>526.1</v>
      </c>
      <c r="BL24" s="108">
        <v>527</v>
      </c>
      <c r="BM24" s="108">
        <v>532.6</v>
      </c>
      <c r="BN24" s="108">
        <v>530</v>
      </c>
      <c r="BO24" s="108">
        <v>532.9</v>
      </c>
      <c r="BP24" s="108">
        <v>517.70000000000005</v>
      </c>
      <c r="BQ24" s="108">
        <v>517</v>
      </c>
      <c r="BR24" s="108">
        <v>513.79999999999995</v>
      </c>
      <c r="BS24" s="108">
        <v>498.4</v>
      </c>
      <c r="BT24" s="108">
        <v>500.8</v>
      </c>
      <c r="BU24" s="108">
        <v>508.5</v>
      </c>
      <c r="BV24" s="108">
        <v>503.8</v>
      </c>
    </row>
    <row r="25" spans="1:74" ht="19.899999999999999" customHeight="1" outlineLevel="1">
      <c r="A25" s="189"/>
      <c r="B25" s="14" t="str">
        <f>IF('0'!A1=1,"Сумська","Sumy")</f>
        <v>Сумська</v>
      </c>
      <c r="C25" s="105" t="s">
        <v>0</v>
      </c>
      <c r="D25" s="105" t="s">
        <v>0</v>
      </c>
      <c r="E25" s="105" t="s">
        <v>0</v>
      </c>
      <c r="F25" s="105" t="s">
        <v>0</v>
      </c>
      <c r="G25" s="105" t="s">
        <v>0</v>
      </c>
      <c r="H25" s="105" t="s">
        <v>0</v>
      </c>
      <c r="I25" s="105" t="s">
        <v>0</v>
      </c>
      <c r="J25" s="105" t="s">
        <v>0</v>
      </c>
      <c r="K25" s="105" t="s">
        <v>0</v>
      </c>
      <c r="L25" s="105" t="s">
        <v>0</v>
      </c>
      <c r="M25" s="105" t="s">
        <v>0</v>
      </c>
      <c r="N25" s="105" t="s">
        <v>0</v>
      </c>
      <c r="O25" s="105" t="s">
        <v>0</v>
      </c>
      <c r="P25" s="105" t="s">
        <v>0</v>
      </c>
      <c r="Q25" s="105" t="s">
        <v>0</v>
      </c>
      <c r="R25" s="105" t="s">
        <v>0</v>
      </c>
      <c r="S25" s="106">
        <v>592</v>
      </c>
      <c r="T25" s="106">
        <v>589.20000000000005</v>
      </c>
      <c r="U25" s="106">
        <v>589.1</v>
      </c>
      <c r="V25" s="106">
        <v>587.4</v>
      </c>
      <c r="W25" s="106">
        <v>540.1</v>
      </c>
      <c r="X25" s="106">
        <v>549.20000000000005</v>
      </c>
      <c r="Y25" s="106">
        <v>561.9</v>
      </c>
      <c r="Z25" s="106">
        <v>562.29999999999995</v>
      </c>
      <c r="AA25" s="106">
        <v>544.1</v>
      </c>
      <c r="AB25" s="106">
        <v>547.6</v>
      </c>
      <c r="AC25" s="106">
        <v>554.70000000000005</v>
      </c>
      <c r="AD25" s="106">
        <v>556.20000000000005</v>
      </c>
      <c r="AE25" s="106">
        <v>539.20000000000005</v>
      </c>
      <c r="AF25" s="106">
        <v>563.6</v>
      </c>
      <c r="AG25" s="106">
        <v>573.79999999999995</v>
      </c>
      <c r="AH25" s="106">
        <v>570.9</v>
      </c>
      <c r="AI25" s="106">
        <v>562.4</v>
      </c>
      <c r="AJ25" s="106">
        <v>567.20000000000005</v>
      </c>
      <c r="AK25" s="106">
        <v>569.1</v>
      </c>
      <c r="AL25" s="106">
        <v>568.6</v>
      </c>
      <c r="AM25" s="106">
        <v>558.6</v>
      </c>
      <c r="AN25" s="106">
        <v>564.9</v>
      </c>
      <c r="AO25" s="106">
        <v>562.29999999999995</v>
      </c>
      <c r="AP25" s="106">
        <v>558.70000000000005</v>
      </c>
      <c r="AQ25" s="106">
        <v>538.4</v>
      </c>
      <c r="AR25" s="106">
        <v>545.4</v>
      </c>
      <c r="AS25" s="106">
        <v>539.6</v>
      </c>
      <c r="AT25" s="106">
        <v>532</v>
      </c>
      <c r="AU25" s="106">
        <v>505.5</v>
      </c>
      <c r="AV25" s="106">
        <v>514.6</v>
      </c>
      <c r="AW25" s="106">
        <v>524.29999999999995</v>
      </c>
      <c r="AX25" s="108">
        <v>523.29999999999995</v>
      </c>
      <c r="AY25" s="108">
        <v>500.3</v>
      </c>
      <c r="AZ25" s="108">
        <v>518.4</v>
      </c>
      <c r="BA25" s="108">
        <v>532</v>
      </c>
      <c r="BB25" s="108">
        <v>527.29999999999995</v>
      </c>
      <c r="BC25" s="108">
        <v>496</v>
      </c>
      <c r="BD25" s="108">
        <v>519.4</v>
      </c>
      <c r="BE25" s="108">
        <v>533.9</v>
      </c>
      <c r="BF25" s="108">
        <v>529.4</v>
      </c>
      <c r="BG25" s="108">
        <v>502</v>
      </c>
      <c r="BH25" s="108">
        <v>519.70000000000005</v>
      </c>
      <c r="BI25" s="108">
        <v>534.5</v>
      </c>
      <c r="BJ25" s="108">
        <v>531.5</v>
      </c>
      <c r="BK25" s="108">
        <v>513.79999999999995</v>
      </c>
      <c r="BL25" s="108">
        <v>524.6</v>
      </c>
      <c r="BM25" s="108">
        <v>534.6</v>
      </c>
      <c r="BN25" s="108">
        <v>532.1</v>
      </c>
      <c r="BO25" s="108">
        <v>520.70000000000005</v>
      </c>
      <c r="BP25" s="108">
        <v>509.7</v>
      </c>
      <c r="BQ25" s="108">
        <v>508.8</v>
      </c>
      <c r="BR25" s="108">
        <v>507.7</v>
      </c>
      <c r="BS25" s="108">
        <v>494.3</v>
      </c>
      <c r="BT25" s="108">
        <v>493.9</v>
      </c>
      <c r="BU25" s="108">
        <v>495</v>
      </c>
      <c r="BV25" s="108">
        <v>493.9</v>
      </c>
    </row>
    <row r="26" spans="1:74" ht="19.899999999999999" customHeight="1" outlineLevel="1">
      <c r="A26" s="189"/>
      <c r="B26" s="14" t="str">
        <f>IF('0'!A1=1,"Тернопільська","Ternopyl")</f>
        <v>Тернопільська</v>
      </c>
      <c r="C26" s="105" t="s">
        <v>0</v>
      </c>
      <c r="D26" s="105" t="s">
        <v>0</v>
      </c>
      <c r="E26" s="105" t="s">
        <v>0</v>
      </c>
      <c r="F26" s="105" t="s">
        <v>0</v>
      </c>
      <c r="G26" s="105" t="s">
        <v>0</v>
      </c>
      <c r="H26" s="105" t="s">
        <v>0</v>
      </c>
      <c r="I26" s="105" t="s">
        <v>0</v>
      </c>
      <c r="J26" s="105" t="s">
        <v>0</v>
      </c>
      <c r="K26" s="105" t="s">
        <v>0</v>
      </c>
      <c r="L26" s="105" t="s">
        <v>0</v>
      </c>
      <c r="M26" s="105" t="s">
        <v>0</v>
      </c>
      <c r="N26" s="105" t="s">
        <v>0</v>
      </c>
      <c r="O26" s="105" t="s">
        <v>0</v>
      </c>
      <c r="P26" s="105" t="s">
        <v>0</v>
      </c>
      <c r="Q26" s="105" t="s">
        <v>0</v>
      </c>
      <c r="R26" s="105" t="s">
        <v>0</v>
      </c>
      <c r="S26" s="106">
        <v>466.5</v>
      </c>
      <c r="T26" s="106">
        <v>475.3</v>
      </c>
      <c r="U26" s="106">
        <v>487.1</v>
      </c>
      <c r="V26" s="106">
        <v>466</v>
      </c>
      <c r="W26" s="106">
        <v>482.4</v>
      </c>
      <c r="X26" s="106">
        <v>487.5</v>
      </c>
      <c r="Y26" s="106">
        <v>495.4</v>
      </c>
      <c r="Z26" s="106">
        <v>475.9</v>
      </c>
      <c r="AA26" s="106">
        <v>487.3</v>
      </c>
      <c r="AB26" s="106">
        <v>489.8</v>
      </c>
      <c r="AC26" s="106">
        <v>497.2</v>
      </c>
      <c r="AD26" s="106">
        <v>482.1</v>
      </c>
      <c r="AE26" s="106">
        <v>490.2</v>
      </c>
      <c r="AF26" s="106">
        <v>490.2</v>
      </c>
      <c r="AG26" s="106">
        <v>495.4</v>
      </c>
      <c r="AH26" s="106">
        <v>483.8</v>
      </c>
      <c r="AI26" s="106">
        <v>482.4</v>
      </c>
      <c r="AJ26" s="106">
        <v>489</v>
      </c>
      <c r="AK26" s="106">
        <v>495.1</v>
      </c>
      <c r="AL26" s="106">
        <v>487.4</v>
      </c>
      <c r="AM26" s="106">
        <v>484.3</v>
      </c>
      <c r="AN26" s="106">
        <v>490.4</v>
      </c>
      <c r="AO26" s="106">
        <v>498.4</v>
      </c>
      <c r="AP26" s="106">
        <v>489.1</v>
      </c>
      <c r="AQ26" s="106">
        <v>471.3</v>
      </c>
      <c r="AR26" s="106">
        <v>475.2</v>
      </c>
      <c r="AS26" s="106">
        <v>476.1</v>
      </c>
      <c r="AT26" s="106">
        <v>469.1</v>
      </c>
      <c r="AU26" s="106">
        <v>456.3</v>
      </c>
      <c r="AV26" s="106">
        <v>458.3</v>
      </c>
      <c r="AW26" s="106">
        <v>462.9</v>
      </c>
      <c r="AX26" s="108">
        <v>460.3</v>
      </c>
      <c r="AY26" s="108">
        <v>450.6</v>
      </c>
      <c r="AZ26" s="108">
        <v>456.7</v>
      </c>
      <c r="BA26" s="108">
        <v>462.2</v>
      </c>
      <c r="BB26" s="108">
        <v>460.4</v>
      </c>
      <c r="BC26" s="108">
        <v>443.1</v>
      </c>
      <c r="BD26" s="108">
        <v>453.2</v>
      </c>
      <c r="BE26" s="108">
        <v>454.2</v>
      </c>
      <c r="BF26" s="108">
        <v>453</v>
      </c>
      <c r="BG26" s="108">
        <v>448.8</v>
      </c>
      <c r="BH26" s="108">
        <v>455.5</v>
      </c>
      <c r="BI26" s="108">
        <v>458.6</v>
      </c>
      <c r="BJ26" s="108">
        <v>458.6</v>
      </c>
      <c r="BK26" s="108">
        <v>459.2</v>
      </c>
      <c r="BL26" s="108">
        <v>462.2</v>
      </c>
      <c r="BM26" s="108">
        <v>464.1</v>
      </c>
      <c r="BN26" s="108">
        <v>464</v>
      </c>
      <c r="BO26" s="108">
        <v>463.2</v>
      </c>
      <c r="BP26" s="108">
        <v>453.4</v>
      </c>
      <c r="BQ26" s="108">
        <v>451.9</v>
      </c>
      <c r="BR26" s="108">
        <v>450.4</v>
      </c>
      <c r="BS26" s="108">
        <v>443.6</v>
      </c>
      <c r="BT26" s="108">
        <v>442.9</v>
      </c>
      <c r="BU26" s="108">
        <v>444.1</v>
      </c>
      <c r="BV26" s="108">
        <v>442.1</v>
      </c>
    </row>
    <row r="27" spans="1:74" ht="19.899999999999999" customHeight="1" outlineLevel="1">
      <c r="A27" s="189"/>
      <c r="B27" s="14" t="str">
        <f>IF('0'!A1=1,"Харківська","Kharkiv")</f>
        <v>Харківська</v>
      </c>
      <c r="C27" s="105" t="s">
        <v>0</v>
      </c>
      <c r="D27" s="105" t="s">
        <v>0</v>
      </c>
      <c r="E27" s="105" t="s">
        <v>0</v>
      </c>
      <c r="F27" s="105" t="s">
        <v>0</v>
      </c>
      <c r="G27" s="105" t="s">
        <v>0</v>
      </c>
      <c r="H27" s="105" t="s">
        <v>0</v>
      </c>
      <c r="I27" s="105" t="s">
        <v>0</v>
      </c>
      <c r="J27" s="105" t="s">
        <v>0</v>
      </c>
      <c r="K27" s="105" t="s">
        <v>0</v>
      </c>
      <c r="L27" s="105" t="s">
        <v>0</v>
      </c>
      <c r="M27" s="105" t="s">
        <v>0</v>
      </c>
      <c r="N27" s="105" t="s">
        <v>0</v>
      </c>
      <c r="O27" s="105" t="s">
        <v>0</v>
      </c>
      <c r="P27" s="105" t="s">
        <v>0</v>
      </c>
      <c r="Q27" s="105" t="s">
        <v>0</v>
      </c>
      <c r="R27" s="105" t="s">
        <v>0</v>
      </c>
      <c r="S27" s="106">
        <v>1406.9</v>
      </c>
      <c r="T27" s="106">
        <v>1402.2</v>
      </c>
      <c r="U27" s="106">
        <v>1400.5</v>
      </c>
      <c r="V27" s="106">
        <v>1386.5</v>
      </c>
      <c r="W27" s="106">
        <v>1358.1</v>
      </c>
      <c r="X27" s="106">
        <v>1370.6</v>
      </c>
      <c r="Y27" s="106">
        <v>1379.8</v>
      </c>
      <c r="Z27" s="106">
        <v>1371.1</v>
      </c>
      <c r="AA27" s="106">
        <v>1349.1</v>
      </c>
      <c r="AB27" s="106">
        <v>1350.6</v>
      </c>
      <c r="AC27" s="106">
        <v>1372</v>
      </c>
      <c r="AD27" s="106">
        <v>1365.2</v>
      </c>
      <c r="AE27" s="106">
        <v>1348.8</v>
      </c>
      <c r="AF27" s="106">
        <v>1357.4</v>
      </c>
      <c r="AG27" s="106">
        <v>1376.9</v>
      </c>
      <c r="AH27" s="106">
        <v>1375.2</v>
      </c>
      <c r="AI27" s="106">
        <v>1359.6</v>
      </c>
      <c r="AJ27" s="106">
        <v>1364.7</v>
      </c>
      <c r="AK27" s="106">
        <v>1377.6</v>
      </c>
      <c r="AL27" s="106">
        <v>1373.6</v>
      </c>
      <c r="AM27" s="106">
        <v>1357.7</v>
      </c>
      <c r="AN27" s="106">
        <v>1364.5</v>
      </c>
      <c r="AO27" s="106">
        <v>1372.5</v>
      </c>
      <c r="AP27" s="106">
        <v>1370.6</v>
      </c>
      <c r="AQ27" s="106">
        <v>1323.9</v>
      </c>
      <c r="AR27" s="106">
        <v>1321.3</v>
      </c>
      <c r="AS27" s="106">
        <v>1331.2</v>
      </c>
      <c r="AT27" s="106">
        <v>1328.8</v>
      </c>
      <c r="AU27" s="106">
        <v>1295.2</v>
      </c>
      <c r="AV27" s="106">
        <v>1312.6</v>
      </c>
      <c r="AW27" s="106">
        <v>1327.5</v>
      </c>
      <c r="AX27" s="108">
        <v>1324.2</v>
      </c>
      <c r="AY27" s="108">
        <v>1305.9000000000001</v>
      </c>
      <c r="AZ27" s="108">
        <v>1317.5</v>
      </c>
      <c r="BA27" s="108">
        <v>1318.8</v>
      </c>
      <c r="BB27" s="108">
        <v>1321.2</v>
      </c>
      <c r="BC27" s="108">
        <v>1309.2</v>
      </c>
      <c r="BD27" s="108">
        <v>1326.3</v>
      </c>
      <c r="BE27" s="108">
        <v>1330.4</v>
      </c>
      <c r="BF27" s="108">
        <v>1327.5</v>
      </c>
      <c r="BG27" s="108">
        <v>1319.8</v>
      </c>
      <c r="BH27" s="108">
        <v>1328</v>
      </c>
      <c r="BI27" s="108">
        <v>1332.6</v>
      </c>
      <c r="BJ27" s="108">
        <v>1329.6</v>
      </c>
      <c r="BK27" s="108">
        <v>1326.9</v>
      </c>
      <c r="BL27" s="108">
        <v>1331.5</v>
      </c>
      <c r="BM27" s="108">
        <v>1333.4</v>
      </c>
      <c r="BN27" s="108">
        <v>1331.1</v>
      </c>
      <c r="BO27" s="108">
        <v>1333.7</v>
      </c>
      <c r="BP27" s="108">
        <v>1301.9000000000001</v>
      </c>
      <c r="BQ27" s="108">
        <v>1296.7</v>
      </c>
      <c r="BR27" s="108">
        <v>1288.0999999999999</v>
      </c>
      <c r="BS27" s="108">
        <v>1260.3</v>
      </c>
      <c r="BT27" s="108">
        <v>1268.7</v>
      </c>
      <c r="BU27" s="108">
        <v>1276.9000000000001</v>
      </c>
      <c r="BV27" s="108">
        <v>1266.0999999999999</v>
      </c>
    </row>
    <row r="28" spans="1:74" ht="19.899999999999999" customHeight="1" outlineLevel="1">
      <c r="A28" s="189"/>
      <c r="B28" s="14" t="str">
        <f>IF('0'!A1=1,"Херсонська","Kherson")</f>
        <v>Херсонська</v>
      </c>
      <c r="C28" s="105" t="s">
        <v>0</v>
      </c>
      <c r="D28" s="105" t="s">
        <v>0</v>
      </c>
      <c r="E28" s="105" t="s">
        <v>0</v>
      </c>
      <c r="F28" s="105" t="s">
        <v>0</v>
      </c>
      <c r="G28" s="105" t="s">
        <v>0</v>
      </c>
      <c r="H28" s="105" t="s">
        <v>0</v>
      </c>
      <c r="I28" s="105" t="s">
        <v>0</v>
      </c>
      <c r="J28" s="105" t="s">
        <v>0</v>
      </c>
      <c r="K28" s="105" t="s">
        <v>0</v>
      </c>
      <c r="L28" s="105" t="s">
        <v>0</v>
      </c>
      <c r="M28" s="105" t="s">
        <v>0</v>
      </c>
      <c r="N28" s="105" t="s">
        <v>0</v>
      </c>
      <c r="O28" s="105" t="s">
        <v>0</v>
      </c>
      <c r="P28" s="105" t="s">
        <v>0</v>
      </c>
      <c r="Q28" s="105" t="s">
        <v>0</v>
      </c>
      <c r="R28" s="105" t="s">
        <v>0</v>
      </c>
      <c r="S28" s="106">
        <v>553.29999999999995</v>
      </c>
      <c r="T28" s="106">
        <v>551.79999999999995</v>
      </c>
      <c r="U28" s="106">
        <v>555.5</v>
      </c>
      <c r="V28" s="106">
        <v>553.6</v>
      </c>
      <c r="W28" s="106">
        <v>531.79999999999995</v>
      </c>
      <c r="X28" s="106">
        <v>538.9</v>
      </c>
      <c r="Y28" s="106">
        <v>545.1</v>
      </c>
      <c r="Z28" s="106">
        <v>538</v>
      </c>
      <c r="AA28" s="106">
        <v>529.79999999999995</v>
      </c>
      <c r="AB28" s="106">
        <v>537</v>
      </c>
      <c r="AC28" s="106">
        <v>541.1</v>
      </c>
      <c r="AD28" s="106">
        <v>534.9</v>
      </c>
      <c r="AE28" s="106">
        <v>529.29999999999995</v>
      </c>
      <c r="AF28" s="106">
        <v>532.4</v>
      </c>
      <c r="AG28" s="106">
        <v>533.5</v>
      </c>
      <c r="AH28" s="106">
        <v>528.5</v>
      </c>
      <c r="AI28" s="106">
        <v>522.70000000000005</v>
      </c>
      <c r="AJ28" s="106">
        <v>526.5</v>
      </c>
      <c r="AK28" s="106">
        <v>529.1</v>
      </c>
      <c r="AL28" s="106">
        <v>523.4</v>
      </c>
      <c r="AM28" s="106">
        <v>519.20000000000005</v>
      </c>
      <c r="AN28" s="106">
        <v>525.79999999999995</v>
      </c>
      <c r="AO28" s="106">
        <v>528</v>
      </c>
      <c r="AP28" s="106">
        <v>524.6</v>
      </c>
      <c r="AQ28" s="106">
        <v>510.1</v>
      </c>
      <c r="AR28" s="106">
        <v>510.3</v>
      </c>
      <c r="AS28" s="106">
        <v>507.6</v>
      </c>
      <c r="AT28" s="106">
        <v>499.8</v>
      </c>
      <c r="AU28" s="106">
        <v>486.7</v>
      </c>
      <c r="AV28" s="106">
        <v>494</v>
      </c>
      <c r="AW28" s="106">
        <v>497.4</v>
      </c>
      <c r="AX28" s="108">
        <v>496.6</v>
      </c>
      <c r="AY28" s="108">
        <v>489.7</v>
      </c>
      <c r="AZ28" s="108">
        <v>494.1</v>
      </c>
      <c r="BA28" s="108">
        <v>499.9</v>
      </c>
      <c r="BB28" s="108">
        <v>496.9</v>
      </c>
      <c r="BC28" s="108">
        <v>490</v>
      </c>
      <c r="BD28" s="108">
        <v>494.9</v>
      </c>
      <c r="BE28" s="108">
        <v>500.5</v>
      </c>
      <c r="BF28" s="108">
        <v>497.2</v>
      </c>
      <c r="BG28" s="108">
        <v>490.4</v>
      </c>
      <c r="BH28" s="108">
        <v>496.7</v>
      </c>
      <c r="BI28" s="108">
        <v>500.8</v>
      </c>
      <c r="BJ28" s="108">
        <v>499.5</v>
      </c>
      <c r="BK28" s="108">
        <v>498.7</v>
      </c>
      <c r="BL28" s="108">
        <v>502.3</v>
      </c>
      <c r="BM28" s="108">
        <v>504.7</v>
      </c>
      <c r="BN28" s="108">
        <v>503.8</v>
      </c>
      <c r="BO28" s="108">
        <v>500</v>
      </c>
      <c r="BP28" s="108">
        <v>491.4</v>
      </c>
      <c r="BQ28" s="108">
        <v>491</v>
      </c>
      <c r="BR28" s="108">
        <v>490.1</v>
      </c>
      <c r="BS28" s="108">
        <v>478.4</v>
      </c>
      <c r="BT28" s="108">
        <v>480.5</v>
      </c>
      <c r="BU28" s="108">
        <v>481.7</v>
      </c>
      <c r="BV28" s="108">
        <v>480.8</v>
      </c>
    </row>
    <row r="29" spans="1:74" ht="19.899999999999999" customHeight="1" outlineLevel="1">
      <c r="A29" s="189"/>
      <c r="B29" s="14" t="str">
        <f>IF('0'!A1=1,"Хмельницька","Khmelnytskiy")</f>
        <v>Хмельницька</v>
      </c>
      <c r="C29" s="105" t="s">
        <v>0</v>
      </c>
      <c r="D29" s="105" t="s">
        <v>0</v>
      </c>
      <c r="E29" s="105" t="s">
        <v>0</v>
      </c>
      <c r="F29" s="105" t="s">
        <v>0</v>
      </c>
      <c r="G29" s="105" t="s">
        <v>0</v>
      </c>
      <c r="H29" s="105" t="s">
        <v>0</v>
      </c>
      <c r="I29" s="105" t="s">
        <v>0</v>
      </c>
      <c r="J29" s="105" t="s">
        <v>0</v>
      </c>
      <c r="K29" s="105" t="s">
        <v>0</v>
      </c>
      <c r="L29" s="105" t="s">
        <v>0</v>
      </c>
      <c r="M29" s="105" t="s">
        <v>0</v>
      </c>
      <c r="N29" s="105" t="s">
        <v>0</v>
      </c>
      <c r="O29" s="105" t="s">
        <v>0</v>
      </c>
      <c r="P29" s="105" t="s">
        <v>0</v>
      </c>
      <c r="Q29" s="105" t="s">
        <v>0</v>
      </c>
      <c r="R29" s="105" t="s">
        <v>0</v>
      </c>
      <c r="S29" s="106">
        <v>641.5</v>
      </c>
      <c r="T29" s="106">
        <v>649.4</v>
      </c>
      <c r="U29" s="106">
        <v>650</v>
      </c>
      <c r="V29" s="106">
        <v>646</v>
      </c>
      <c r="W29" s="106">
        <v>639.70000000000005</v>
      </c>
      <c r="X29" s="106">
        <v>639.70000000000005</v>
      </c>
      <c r="Y29" s="106">
        <v>643.1</v>
      </c>
      <c r="Z29" s="106">
        <v>640.1</v>
      </c>
      <c r="AA29" s="106">
        <v>639.70000000000005</v>
      </c>
      <c r="AB29" s="106">
        <v>635.9</v>
      </c>
      <c r="AC29" s="106">
        <v>636.70000000000005</v>
      </c>
      <c r="AD29" s="106">
        <v>635.5</v>
      </c>
      <c r="AE29" s="106">
        <v>640.5</v>
      </c>
      <c r="AF29" s="106">
        <v>633.70000000000005</v>
      </c>
      <c r="AG29" s="106">
        <v>632.20000000000005</v>
      </c>
      <c r="AH29" s="106">
        <v>627.6</v>
      </c>
      <c r="AI29" s="106">
        <v>626</v>
      </c>
      <c r="AJ29" s="106">
        <v>629.1</v>
      </c>
      <c r="AK29" s="106">
        <v>628.5</v>
      </c>
      <c r="AL29" s="106">
        <v>625</v>
      </c>
      <c r="AM29" s="106">
        <v>622.4</v>
      </c>
      <c r="AN29" s="106">
        <v>629</v>
      </c>
      <c r="AO29" s="106">
        <v>630</v>
      </c>
      <c r="AP29" s="106">
        <v>623.6</v>
      </c>
      <c r="AQ29" s="106">
        <v>596.4</v>
      </c>
      <c r="AR29" s="106">
        <v>593.20000000000005</v>
      </c>
      <c r="AS29" s="106">
        <v>583.20000000000005</v>
      </c>
      <c r="AT29" s="106">
        <v>575.9</v>
      </c>
      <c r="AU29" s="106">
        <v>563.6</v>
      </c>
      <c r="AV29" s="106">
        <v>554.6</v>
      </c>
      <c r="AW29" s="106">
        <v>556.79999999999995</v>
      </c>
      <c r="AX29" s="108">
        <v>557.1</v>
      </c>
      <c r="AY29" s="108">
        <v>569</v>
      </c>
      <c r="AZ29" s="108">
        <v>566.6</v>
      </c>
      <c r="BA29" s="108">
        <v>567.1</v>
      </c>
      <c r="BB29" s="108">
        <v>563.1</v>
      </c>
      <c r="BC29" s="108">
        <v>558.29999999999995</v>
      </c>
      <c r="BD29" s="108">
        <v>569.4</v>
      </c>
      <c r="BE29" s="108">
        <v>570.79999999999995</v>
      </c>
      <c r="BF29" s="108">
        <v>566.20000000000005</v>
      </c>
      <c r="BG29" s="108">
        <v>560.29999999999995</v>
      </c>
      <c r="BH29" s="108">
        <v>570.5</v>
      </c>
      <c r="BI29" s="108">
        <v>572.29999999999995</v>
      </c>
      <c r="BJ29" s="108">
        <v>570</v>
      </c>
      <c r="BK29" s="108">
        <v>566.5</v>
      </c>
      <c r="BL29" s="108">
        <v>575.1</v>
      </c>
      <c r="BM29" s="108">
        <v>576.6</v>
      </c>
      <c r="BN29" s="108">
        <v>574.6</v>
      </c>
      <c r="BO29" s="108">
        <v>574.5</v>
      </c>
      <c r="BP29" s="108">
        <v>562.5</v>
      </c>
      <c r="BQ29" s="108">
        <v>561.5</v>
      </c>
      <c r="BR29" s="108">
        <v>560.6</v>
      </c>
      <c r="BS29" s="108">
        <v>548.20000000000005</v>
      </c>
      <c r="BT29" s="108">
        <v>551.70000000000005</v>
      </c>
      <c r="BU29" s="108">
        <v>553.29999999999995</v>
      </c>
      <c r="BV29" s="108">
        <v>549</v>
      </c>
    </row>
    <row r="30" spans="1:74" ht="19.899999999999999" customHeight="1" outlineLevel="1">
      <c r="A30" s="189"/>
      <c r="B30" s="14" t="str">
        <f>IF('0'!A1=1,"Черкаська","Cherkasy")</f>
        <v>Черкаська</v>
      </c>
      <c r="C30" s="105" t="s">
        <v>0</v>
      </c>
      <c r="D30" s="105" t="s">
        <v>0</v>
      </c>
      <c r="E30" s="105" t="s">
        <v>0</v>
      </c>
      <c r="F30" s="105" t="s">
        <v>0</v>
      </c>
      <c r="G30" s="105" t="s">
        <v>0</v>
      </c>
      <c r="H30" s="105" t="s">
        <v>0</v>
      </c>
      <c r="I30" s="105" t="s">
        <v>0</v>
      </c>
      <c r="J30" s="105" t="s">
        <v>0</v>
      </c>
      <c r="K30" s="105" t="s">
        <v>0</v>
      </c>
      <c r="L30" s="105" t="s">
        <v>0</v>
      </c>
      <c r="M30" s="105" t="s">
        <v>0</v>
      </c>
      <c r="N30" s="105" t="s">
        <v>0</v>
      </c>
      <c r="O30" s="105" t="s">
        <v>0</v>
      </c>
      <c r="P30" s="105" t="s">
        <v>0</v>
      </c>
      <c r="Q30" s="105" t="s">
        <v>0</v>
      </c>
      <c r="R30" s="105" t="s">
        <v>0</v>
      </c>
      <c r="S30" s="106">
        <v>643.29999999999995</v>
      </c>
      <c r="T30" s="106">
        <v>647.20000000000005</v>
      </c>
      <c r="U30" s="106">
        <v>649.4</v>
      </c>
      <c r="V30" s="106">
        <v>635</v>
      </c>
      <c r="W30" s="106">
        <v>622.79999999999995</v>
      </c>
      <c r="X30" s="106">
        <v>630.70000000000005</v>
      </c>
      <c r="Y30" s="106">
        <v>635.79999999999995</v>
      </c>
      <c r="Z30" s="106">
        <v>629.79999999999995</v>
      </c>
      <c r="AA30" s="106">
        <v>626.1</v>
      </c>
      <c r="AB30" s="106">
        <v>629.70000000000005</v>
      </c>
      <c r="AC30" s="106">
        <v>632</v>
      </c>
      <c r="AD30" s="106">
        <v>627.29999999999995</v>
      </c>
      <c r="AE30" s="106">
        <v>625.29999999999995</v>
      </c>
      <c r="AF30" s="106">
        <v>623.9</v>
      </c>
      <c r="AG30" s="106">
        <v>626.4</v>
      </c>
      <c r="AH30" s="106">
        <v>624.1</v>
      </c>
      <c r="AI30" s="106">
        <v>616.9</v>
      </c>
      <c r="AJ30" s="106">
        <v>617.20000000000005</v>
      </c>
      <c r="AK30" s="106">
        <v>618.20000000000005</v>
      </c>
      <c r="AL30" s="106">
        <v>618.5</v>
      </c>
      <c r="AM30" s="106">
        <v>614.70000000000005</v>
      </c>
      <c r="AN30" s="106">
        <v>618.29999999999995</v>
      </c>
      <c r="AO30" s="106">
        <v>618</v>
      </c>
      <c r="AP30" s="106">
        <v>617.29999999999995</v>
      </c>
      <c r="AQ30" s="106">
        <v>598.79999999999995</v>
      </c>
      <c r="AR30" s="106">
        <v>600.70000000000005</v>
      </c>
      <c r="AS30" s="106">
        <v>592.9</v>
      </c>
      <c r="AT30" s="106">
        <v>584.29999999999995</v>
      </c>
      <c r="AU30" s="106">
        <v>571.9</v>
      </c>
      <c r="AV30" s="106">
        <v>582.9</v>
      </c>
      <c r="AW30" s="106">
        <v>583.4</v>
      </c>
      <c r="AX30" s="108">
        <v>580.20000000000005</v>
      </c>
      <c r="AY30" s="108">
        <v>562.6</v>
      </c>
      <c r="AZ30" s="108">
        <v>572.6</v>
      </c>
      <c r="BA30" s="108">
        <v>576</v>
      </c>
      <c r="BB30" s="108">
        <v>577.29999999999995</v>
      </c>
      <c r="BC30" s="108">
        <v>564.4</v>
      </c>
      <c r="BD30" s="108">
        <v>573</v>
      </c>
      <c r="BE30" s="108">
        <v>576.79999999999995</v>
      </c>
      <c r="BF30" s="108">
        <v>577.6</v>
      </c>
      <c r="BG30" s="108">
        <v>565.1</v>
      </c>
      <c r="BH30" s="108">
        <v>572.4</v>
      </c>
      <c r="BI30" s="108">
        <v>577.20000000000005</v>
      </c>
      <c r="BJ30" s="108">
        <v>578.4</v>
      </c>
      <c r="BK30" s="108">
        <v>572.6</v>
      </c>
      <c r="BL30" s="108">
        <v>574.70000000000005</v>
      </c>
      <c r="BM30" s="108">
        <v>578.29999999999995</v>
      </c>
      <c r="BN30" s="108">
        <v>580.1</v>
      </c>
      <c r="BO30" s="108">
        <v>577.5</v>
      </c>
      <c r="BP30" s="108">
        <v>562</v>
      </c>
      <c r="BQ30" s="108">
        <v>560.1</v>
      </c>
      <c r="BR30" s="108">
        <v>557.6</v>
      </c>
      <c r="BS30" s="108">
        <v>543.6</v>
      </c>
      <c r="BT30" s="108">
        <v>543.29999999999995</v>
      </c>
      <c r="BU30" s="108">
        <v>547.79999999999995</v>
      </c>
      <c r="BV30" s="108">
        <v>543.9</v>
      </c>
    </row>
    <row r="31" spans="1:74" ht="19.899999999999999" customHeight="1" outlineLevel="1">
      <c r="A31" s="189"/>
      <c r="B31" s="14" t="str">
        <f>IF('0'!A1=1,"Чернівецька","Chernivtsi")</f>
        <v>Чернівецька</v>
      </c>
      <c r="C31" s="105" t="s">
        <v>0</v>
      </c>
      <c r="D31" s="105" t="s">
        <v>0</v>
      </c>
      <c r="E31" s="105" t="s">
        <v>0</v>
      </c>
      <c r="F31" s="105" t="s">
        <v>0</v>
      </c>
      <c r="G31" s="105" t="s">
        <v>0</v>
      </c>
      <c r="H31" s="105" t="s">
        <v>0</v>
      </c>
      <c r="I31" s="105" t="s">
        <v>0</v>
      </c>
      <c r="J31" s="105" t="s">
        <v>0</v>
      </c>
      <c r="K31" s="105" t="s">
        <v>0</v>
      </c>
      <c r="L31" s="105" t="s">
        <v>0</v>
      </c>
      <c r="M31" s="105" t="s">
        <v>0</v>
      </c>
      <c r="N31" s="105" t="s">
        <v>0</v>
      </c>
      <c r="O31" s="105" t="s">
        <v>0</v>
      </c>
      <c r="P31" s="105" t="s">
        <v>0</v>
      </c>
      <c r="Q31" s="105" t="s">
        <v>0</v>
      </c>
      <c r="R31" s="105" t="s">
        <v>0</v>
      </c>
      <c r="S31" s="106">
        <v>398.5</v>
      </c>
      <c r="T31" s="106">
        <v>410.5</v>
      </c>
      <c r="U31" s="106">
        <v>417.5</v>
      </c>
      <c r="V31" s="106">
        <v>415.9</v>
      </c>
      <c r="W31" s="106">
        <v>410.8</v>
      </c>
      <c r="X31" s="106">
        <v>413.7</v>
      </c>
      <c r="Y31" s="106">
        <v>415.6</v>
      </c>
      <c r="Z31" s="106">
        <v>415.2</v>
      </c>
      <c r="AA31" s="106">
        <v>414.7</v>
      </c>
      <c r="AB31" s="106">
        <v>415.2</v>
      </c>
      <c r="AC31" s="106">
        <v>419.9</v>
      </c>
      <c r="AD31" s="106">
        <v>418</v>
      </c>
      <c r="AE31" s="106">
        <v>416.4</v>
      </c>
      <c r="AF31" s="106">
        <v>418</v>
      </c>
      <c r="AG31" s="106">
        <v>419.9</v>
      </c>
      <c r="AH31" s="106">
        <v>419.6</v>
      </c>
      <c r="AI31" s="106">
        <v>419</v>
      </c>
      <c r="AJ31" s="106">
        <v>421</v>
      </c>
      <c r="AK31" s="106">
        <v>422.2</v>
      </c>
      <c r="AL31" s="106">
        <v>420.7</v>
      </c>
      <c r="AM31" s="106">
        <v>418.9</v>
      </c>
      <c r="AN31" s="106">
        <v>424.5</v>
      </c>
      <c r="AO31" s="106">
        <v>426.1</v>
      </c>
      <c r="AP31" s="106">
        <v>423</v>
      </c>
      <c r="AQ31" s="106">
        <v>410.4</v>
      </c>
      <c r="AR31" s="106">
        <v>414.8</v>
      </c>
      <c r="AS31" s="106">
        <v>414</v>
      </c>
      <c r="AT31" s="106">
        <v>407.4</v>
      </c>
      <c r="AU31" s="106">
        <v>396.6</v>
      </c>
      <c r="AV31" s="106">
        <v>401.1</v>
      </c>
      <c r="AW31" s="106">
        <v>404.5</v>
      </c>
      <c r="AX31" s="108">
        <v>404.9</v>
      </c>
      <c r="AY31" s="108">
        <v>405.8</v>
      </c>
      <c r="AZ31" s="108">
        <v>412.5</v>
      </c>
      <c r="BA31" s="108">
        <v>413.4</v>
      </c>
      <c r="BB31" s="108">
        <v>411.8</v>
      </c>
      <c r="BC31" s="108">
        <v>407.9</v>
      </c>
      <c r="BD31" s="108">
        <v>415.8</v>
      </c>
      <c r="BE31" s="108">
        <v>416.4</v>
      </c>
      <c r="BF31" s="108">
        <v>414.1</v>
      </c>
      <c r="BG31" s="108">
        <v>410.3</v>
      </c>
      <c r="BH31" s="108">
        <v>415.5</v>
      </c>
      <c r="BI31" s="108">
        <v>416.8</v>
      </c>
      <c r="BJ31" s="108">
        <v>415.9</v>
      </c>
      <c r="BK31" s="108">
        <v>417.4</v>
      </c>
      <c r="BL31" s="108">
        <v>422.1</v>
      </c>
      <c r="BM31" s="108">
        <v>424.2</v>
      </c>
      <c r="BN31" s="108">
        <v>423.4</v>
      </c>
      <c r="BO31" s="108">
        <v>423.7</v>
      </c>
      <c r="BP31" s="108">
        <v>416.8</v>
      </c>
      <c r="BQ31" s="108">
        <v>415.9</v>
      </c>
      <c r="BR31" s="108">
        <v>413.3</v>
      </c>
      <c r="BS31" s="108">
        <v>403.6</v>
      </c>
      <c r="BT31" s="108">
        <v>406.2</v>
      </c>
      <c r="BU31" s="108">
        <v>407.5</v>
      </c>
      <c r="BV31" s="108">
        <v>406</v>
      </c>
    </row>
    <row r="32" spans="1:74" ht="19.899999999999999" customHeight="1" outlineLevel="1">
      <c r="A32" s="189"/>
      <c r="B32" s="14" t="str">
        <f>IF('0'!A1=1,"Чернігівська","Chernihiv")</f>
        <v>Чернігівська</v>
      </c>
      <c r="C32" s="105" t="s">
        <v>0</v>
      </c>
      <c r="D32" s="105" t="s">
        <v>0</v>
      </c>
      <c r="E32" s="105" t="s">
        <v>0</v>
      </c>
      <c r="F32" s="105" t="s">
        <v>0</v>
      </c>
      <c r="G32" s="105" t="s">
        <v>0</v>
      </c>
      <c r="H32" s="105" t="s">
        <v>0</v>
      </c>
      <c r="I32" s="105" t="s">
        <v>0</v>
      </c>
      <c r="J32" s="105" t="s">
        <v>0</v>
      </c>
      <c r="K32" s="105" t="s">
        <v>0</v>
      </c>
      <c r="L32" s="105" t="s">
        <v>0</v>
      </c>
      <c r="M32" s="105" t="s">
        <v>0</v>
      </c>
      <c r="N32" s="105" t="s">
        <v>0</v>
      </c>
      <c r="O32" s="105" t="s">
        <v>0</v>
      </c>
      <c r="P32" s="105" t="s">
        <v>0</v>
      </c>
      <c r="Q32" s="105" t="s">
        <v>0</v>
      </c>
      <c r="R32" s="105" t="s">
        <v>0</v>
      </c>
      <c r="S32" s="106">
        <v>543.70000000000005</v>
      </c>
      <c r="T32" s="106">
        <v>544.4</v>
      </c>
      <c r="U32" s="106">
        <v>546</v>
      </c>
      <c r="V32" s="106">
        <v>542.9</v>
      </c>
      <c r="W32" s="106">
        <v>537.79999999999995</v>
      </c>
      <c r="X32" s="106">
        <v>539.79999999999995</v>
      </c>
      <c r="Y32" s="106">
        <v>541.70000000000005</v>
      </c>
      <c r="Z32" s="106">
        <v>540</v>
      </c>
      <c r="AA32" s="106">
        <v>534.1</v>
      </c>
      <c r="AB32" s="106">
        <v>537.6</v>
      </c>
      <c r="AC32" s="106">
        <v>539.5</v>
      </c>
      <c r="AD32" s="106">
        <v>536.20000000000005</v>
      </c>
      <c r="AE32" s="106">
        <v>530</v>
      </c>
      <c r="AF32" s="106">
        <v>531.70000000000005</v>
      </c>
      <c r="AG32" s="106">
        <v>532.5</v>
      </c>
      <c r="AH32" s="106">
        <v>530.20000000000005</v>
      </c>
      <c r="AI32" s="106">
        <v>525.79999999999995</v>
      </c>
      <c r="AJ32" s="106">
        <v>526.29999999999995</v>
      </c>
      <c r="AK32" s="106">
        <v>530.20000000000005</v>
      </c>
      <c r="AL32" s="106">
        <v>527.1</v>
      </c>
      <c r="AM32" s="106">
        <v>520.4</v>
      </c>
      <c r="AN32" s="106">
        <v>522.6</v>
      </c>
      <c r="AO32" s="106">
        <v>524.70000000000005</v>
      </c>
      <c r="AP32" s="106">
        <v>521.79999999999995</v>
      </c>
      <c r="AQ32" s="106">
        <v>509.3</v>
      </c>
      <c r="AR32" s="106">
        <v>507.9</v>
      </c>
      <c r="AS32" s="106">
        <v>500.6</v>
      </c>
      <c r="AT32" s="106">
        <v>494.8</v>
      </c>
      <c r="AU32" s="106">
        <v>477.3</v>
      </c>
      <c r="AV32" s="106">
        <v>483.5</v>
      </c>
      <c r="AW32" s="106">
        <v>487</v>
      </c>
      <c r="AX32" s="108">
        <v>483.9</v>
      </c>
      <c r="AY32" s="108">
        <v>465.7</v>
      </c>
      <c r="AZ32" s="108">
        <v>477.7</v>
      </c>
      <c r="BA32" s="108">
        <v>480.9</v>
      </c>
      <c r="BB32" s="108">
        <v>478.7</v>
      </c>
      <c r="BC32" s="108">
        <v>466.3</v>
      </c>
      <c r="BD32" s="108">
        <v>477.9</v>
      </c>
      <c r="BE32" s="108">
        <v>481.6</v>
      </c>
      <c r="BF32" s="108">
        <v>479.6</v>
      </c>
      <c r="BG32" s="108">
        <v>467.5</v>
      </c>
      <c r="BH32" s="108">
        <v>478.4</v>
      </c>
      <c r="BI32" s="108">
        <v>481.9</v>
      </c>
      <c r="BJ32" s="108">
        <v>480.7</v>
      </c>
      <c r="BK32" s="108">
        <v>472.6</v>
      </c>
      <c r="BL32" s="108">
        <v>481.7</v>
      </c>
      <c r="BM32" s="108">
        <v>485.1</v>
      </c>
      <c r="BN32" s="108">
        <v>485.1</v>
      </c>
      <c r="BO32" s="108">
        <v>476.6</v>
      </c>
      <c r="BP32" s="108">
        <v>468.5</v>
      </c>
      <c r="BQ32" s="108">
        <v>467.8</v>
      </c>
      <c r="BR32" s="108">
        <v>466.7</v>
      </c>
      <c r="BS32" s="108">
        <v>448.6</v>
      </c>
      <c r="BT32" s="108">
        <v>454.9</v>
      </c>
      <c r="BU32" s="108">
        <v>456.8</v>
      </c>
      <c r="BV32" s="108">
        <v>454.8</v>
      </c>
    </row>
    <row r="33" spans="1:74" ht="19.899999999999999" customHeight="1" outlineLevel="1">
      <c r="A33" s="189"/>
      <c r="B33" s="14" t="str">
        <f>IF('0'!A1=1,"м. Київ","Kyiv city")</f>
        <v>м. Київ</v>
      </c>
      <c r="C33" s="105" t="s">
        <v>0</v>
      </c>
      <c r="D33" s="105" t="s">
        <v>0</v>
      </c>
      <c r="E33" s="105" t="s">
        <v>0</v>
      </c>
      <c r="F33" s="105" t="s">
        <v>0</v>
      </c>
      <c r="G33" s="105" t="s">
        <v>0</v>
      </c>
      <c r="H33" s="105" t="s">
        <v>0</v>
      </c>
      <c r="I33" s="105" t="s">
        <v>0</v>
      </c>
      <c r="J33" s="105" t="s">
        <v>0</v>
      </c>
      <c r="K33" s="105" t="s">
        <v>0</v>
      </c>
      <c r="L33" s="105" t="s">
        <v>0</v>
      </c>
      <c r="M33" s="105" t="s">
        <v>0</v>
      </c>
      <c r="N33" s="105" t="s">
        <v>0</v>
      </c>
      <c r="O33" s="105" t="s">
        <v>0</v>
      </c>
      <c r="P33" s="105" t="s">
        <v>0</v>
      </c>
      <c r="Q33" s="105" t="s">
        <v>0</v>
      </c>
      <c r="R33" s="105" t="s">
        <v>0</v>
      </c>
      <c r="S33" s="106">
        <v>1435.7</v>
      </c>
      <c r="T33" s="106">
        <v>1467.2</v>
      </c>
      <c r="U33" s="106">
        <v>1471.1</v>
      </c>
      <c r="V33" s="106">
        <v>1465.7</v>
      </c>
      <c r="W33" s="106">
        <v>1476.9</v>
      </c>
      <c r="X33" s="106">
        <v>1483.8</v>
      </c>
      <c r="Y33" s="106">
        <v>1486.8</v>
      </c>
      <c r="Z33" s="106">
        <v>1477.5</v>
      </c>
      <c r="AA33" s="106">
        <v>1479.4</v>
      </c>
      <c r="AB33" s="106">
        <v>1479.8</v>
      </c>
      <c r="AC33" s="106">
        <v>1479.9</v>
      </c>
      <c r="AD33" s="106">
        <v>1473.7</v>
      </c>
      <c r="AE33" s="106">
        <v>1480.8</v>
      </c>
      <c r="AF33" s="106">
        <v>1483.7</v>
      </c>
      <c r="AG33" s="106">
        <v>1488.9</v>
      </c>
      <c r="AH33" s="106">
        <v>1483.5</v>
      </c>
      <c r="AI33" s="106">
        <v>1470</v>
      </c>
      <c r="AJ33" s="106">
        <v>1479</v>
      </c>
      <c r="AK33" s="106">
        <v>1488.5</v>
      </c>
      <c r="AL33" s="106">
        <v>1480.8</v>
      </c>
      <c r="AM33" s="106">
        <v>1473.9</v>
      </c>
      <c r="AN33" s="106">
        <v>1483.9</v>
      </c>
      <c r="AO33" s="106">
        <v>1496.3</v>
      </c>
      <c r="AP33" s="106">
        <v>1490.6</v>
      </c>
      <c r="AQ33" s="106">
        <v>1452.6</v>
      </c>
      <c r="AR33" s="106">
        <v>1449.9</v>
      </c>
      <c r="AS33" s="106">
        <v>1470.2</v>
      </c>
      <c r="AT33" s="106">
        <v>1466.8</v>
      </c>
      <c r="AU33" s="106">
        <v>1461.7</v>
      </c>
      <c r="AV33" s="106">
        <v>1450.9</v>
      </c>
      <c r="AW33" s="106">
        <v>1462.4</v>
      </c>
      <c r="AX33" s="110">
        <v>1460.4</v>
      </c>
      <c r="AY33" s="110">
        <v>1455.4</v>
      </c>
      <c r="AZ33" s="110">
        <v>1459.1</v>
      </c>
      <c r="BA33" s="110">
        <v>1461.8</v>
      </c>
      <c r="BB33" s="110">
        <v>1461.6</v>
      </c>
      <c r="BC33" s="110">
        <v>1439.1</v>
      </c>
      <c r="BD33" s="110">
        <v>1454.4</v>
      </c>
      <c r="BE33" s="110">
        <v>1458.2</v>
      </c>
      <c r="BF33" s="110">
        <v>1457.9</v>
      </c>
      <c r="BG33" s="110">
        <v>1444.4</v>
      </c>
      <c r="BH33" s="110">
        <v>1456.1</v>
      </c>
      <c r="BI33" s="108">
        <v>1458.3</v>
      </c>
      <c r="BJ33" s="108">
        <v>1459.3</v>
      </c>
      <c r="BK33" s="108">
        <v>1461.9</v>
      </c>
      <c r="BL33" s="108">
        <v>1465</v>
      </c>
      <c r="BM33" s="108">
        <v>1465</v>
      </c>
      <c r="BN33" s="108">
        <v>1464.6</v>
      </c>
      <c r="BO33" s="108">
        <v>1478.8</v>
      </c>
      <c r="BP33" s="108">
        <v>1454.2</v>
      </c>
      <c r="BQ33" s="108">
        <v>1450</v>
      </c>
      <c r="BR33" s="108">
        <v>1450.2</v>
      </c>
      <c r="BS33" s="108">
        <v>1444.1</v>
      </c>
      <c r="BT33" s="108">
        <v>1442.1</v>
      </c>
      <c r="BU33" s="108">
        <v>1444.2</v>
      </c>
      <c r="BV33" s="108">
        <v>1442</v>
      </c>
    </row>
    <row r="34" spans="1:74" ht="19.899999999999999" customHeight="1" outlineLevel="1" thickBot="1">
      <c r="A34" s="191"/>
      <c r="B34" s="15" t="str">
        <f>IF('0'!A1=1,"м. Севастополь","Sevastopol city")</f>
        <v>м. Севастополь</v>
      </c>
      <c r="C34" s="111" t="s">
        <v>0</v>
      </c>
      <c r="D34" s="111" t="s">
        <v>0</v>
      </c>
      <c r="E34" s="111" t="s">
        <v>0</v>
      </c>
      <c r="F34" s="111" t="s">
        <v>0</v>
      </c>
      <c r="G34" s="111" t="s">
        <v>0</v>
      </c>
      <c r="H34" s="111" t="s">
        <v>0</v>
      </c>
      <c r="I34" s="111" t="s">
        <v>0</v>
      </c>
      <c r="J34" s="111" t="s">
        <v>0</v>
      </c>
      <c r="K34" s="111" t="s">
        <v>0</v>
      </c>
      <c r="L34" s="111" t="s">
        <v>0</v>
      </c>
      <c r="M34" s="111" t="s">
        <v>0</v>
      </c>
      <c r="N34" s="111" t="s">
        <v>0</v>
      </c>
      <c r="O34" s="111" t="s">
        <v>0</v>
      </c>
      <c r="P34" s="111" t="s">
        <v>0</v>
      </c>
      <c r="Q34" s="111" t="s">
        <v>0</v>
      </c>
      <c r="R34" s="111" t="s">
        <v>0</v>
      </c>
      <c r="S34" s="104">
        <v>193.2</v>
      </c>
      <c r="T34" s="104">
        <v>198.3</v>
      </c>
      <c r="U34" s="104">
        <v>198.3</v>
      </c>
      <c r="V34" s="104">
        <v>194</v>
      </c>
      <c r="W34" s="104">
        <v>193.2</v>
      </c>
      <c r="X34" s="104">
        <v>193.4</v>
      </c>
      <c r="Y34" s="104">
        <v>195.8</v>
      </c>
      <c r="Z34" s="104">
        <v>193</v>
      </c>
      <c r="AA34" s="104">
        <v>194.3</v>
      </c>
      <c r="AB34" s="104">
        <v>193.7</v>
      </c>
      <c r="AC34" s="104">
        <v>196.1</v>
      </c>
      <c r="AD34" s="104">
        <v>192.8</v>
      </c>
      <c r="AE34" s="104">
        <v>194.7</v>
      </c>
      <c r="AF34" s="104">
        <v>192</v>
      </c>
      <c r="AG34" s="104">
        <v>193.9</v>
      </c>
      <c r="AH34" s="104">
        <v>191.1</v>
      </c>
      <c r="AI34" s="104">
        <v>194.1</v>
      </c>
      <c r="AJ34" s="104">
        <v>192.5</v>
      </c>
      <c r="AK34" s="104">
        <v>193.1</v>
      </c>
      <c r="AL34" s="104">
        <v>190</v>
      </c>
      <c r="AM34" s="104">
        <v>193.1</v>
      </c>
      <c r="AN34" s="104">
        <v>192.2</v>
      </c>
      <c r="AO34" s="104">
        <v>192.9</v>
      </c>
      <c r="AP34" s="104">
        <v>189.8</v>
      </c>
      <c r="AQ34" s="104">
        <v>191.2</v>
      </c>
      <c r="AR34" s="112" t="s">
        <v>0</v>
      </c>
      <c r="AS34" s="112" t="s">
        <v>0</v>
      </c>
      <c r="AT34" s="112" t="s">
        <v>0</v>
      </c>
      <c r="AU34" s="111" t="s">
        <v>0</v>
      </c>
      <c r="AV34" s="111" t="s">
        <v>0</v>
      </c>
      <c r="AW34" s="111" t="s">
        <v>0</v>
      </c>
      <c r="AX34" s="111" t="s">
        <v>0</v>
      </c>
      <c r="AY34" s="111" t="s">
        <v>0</v>
      </c>
      <c r="AZ34" s="111" t="s">
        <v>0</v>
      </c>
      <c r="BA34" s="111" t="s">
        <v>0</v>
      </c>
      <c r="BB34" s="111" t="s">
        <v>0</v>
      </c>
      <c r="BC34" s="111" t="s">
        <v>0</v>
      </c>
      <c r="BD34" s="111" t="s">
        <v>0</v>
      </c>
      <c r="BE34" s="111" t="s">
        <v>0</v>
      </c>
      <c r="BF34" s="111" t="s">
        <v>0</v>
      </c>
      <c r="BG34" s="111" t="s">
        <v>0</v>
      </c>
      <c r="BH34" s="111" t="s">
        <v>0</v>
      </c>
      <c r="BI34" s="111" t="s">
        <v>0</v>
      </c>
      <c r="BJ34" s="111" t="s">
        <v>0</v>
      </c>
      <c r="BK34" s="111" t="s">
        <v>0</v>
      </c>
      <c r="BL34" s="111" t="s">
        <v>0</v>
      </c>
      <c r="BM34" s="111" t="s">
        <v>0</v>
      </c>
      <c r="BN34" s="111" t="s">
        <v>0</v>
      </c>
      <c r="BO34" s="111" t="s">
        <v>0</v>
      </c>
      <c r="BP34" s="111" t="s">
        <v>0</v>
      </c>
      <c r="BQ34" s="111" t="s">
        <v>0</v>
      </c>
      <c r="BR34" s="111" t="s">
        <v>0</v>
      </c>
      <c r="BS34" s="111" t="s">
        <v>0</v>
      </c>
      <c r="BT34" s="111" t="s">
        <v>0</v>
      </c>
      <c r="BU34" s="111" t="s">
        <v>0</v>
      </c>
      <c r="BV34" s="111" t="s">
        <v>0</v>
      </c>
    </row>
    <row r="35" spans="1:74" ht="39.75" customHeight="1" thickTop="1">
      <c r="A35" s="186" t="str">
        <f>IF('0'!A1=1,"Зайняте населення у віці 15-70 років (усього кумулятивно, тис. осіб) ","Employed aged 15-70 (cumulative, thousands person)")</f>
        <v xml:space="preserve">Зайняте населення у віці 15-70 років (усього кумулятивно, тис. осіб) </v>
      </c>
      <c r="B35" s="187"/>
      <c r="C35" s="97">
        <v>19974.599999999999</v>
      </c>
      <c r="D35" s="97">
        <v>20219.599999999999</v>
      </c>
      <c r="E35" s="97">
        <v>20365.400000000001</v>
      </c>
      <c r="F35" s="97">
        <v>20295.7</v>
      </c>
      <c r="G35" s="97">
        <v>20027.099999999999</v>
      </c>
      <c r="H35" s="97">
        <v>20373.400000000001</v>
      </c>
      <c r="I35" s="97">
        <v>20748.2</v>
      </c>
      <c r="J35" s="97">
        <v>20680</v>
      </c>
      <c r="K35" s="97">
        <v>20432.900000000001</v>
      </c>
      <c r="L35" s="97">
        <v>20737.400000000001</v>
      </c>
      <c r="M35" s="97">
        <v>20880.8</v>
      </c>
      <c r="N35" s="97">
        <v>20730.400000000001</v>
      </c>
      <c r="O35" s="97">
        <v>20537.2</v>
      </c>
      <c r="P35" s="97">
        <v>20828.5</v>
      </c>
      <c r="Q35" s="97">
        <v>21072.7</v>
      </c>
      <c r="R35" s="97">
        <v>20904.7</v>
      </c>
      <c r="S35" s="97">
        <v>20715.2</v>
      </c>
      <c r="T35" s="97">
        <v>21070.400000000001</v>
      </c>
      <c r="U35" s="97">
        <v>21250.7</v>
      </c>
      <c r="V35" s="97">
        <v>20972.3</v>
      </c>
      <c r="W35" s="97">
        <v>20005.099999999999</v>
      </c>
      <c r="X35" s="97">
        <v>20176.8</v>
      </c>
      <c r="Y35" s="97">
        <v>20364.099999999999</v>
      </c>
      <c r="Z35" s="97">
        <v>20191.5</v>
      </c>
      <c r="AA35" s="97">
        <v>20088.400000000001</v>
      </c>
      <c r="AB35" s="97">
        <v>20213.599999999999</v>
      </c>
      <c r="AC35" s="97">
        <v>20401.2</v>
      </c>
      <c r="AD35" s="97">
        <v>20266</v>
      </c>
      <c r="AE35" s="97">
        <v>20108.2</v>
      </c>
      <c r="AF35" s="97">
        <v>20247.7</v>
      </c>
      <c r="AG35" s="97">
        <v>20426.099999999999</v>
      </c>
      <c r="AH35" s="97">
        <v>20324.2</v>
      </c>
      <c r="AI35" s="97">
        <v>20040.3</v>
      </c>
      <c r="AJ35" s="97">
        <v>20290.599999999999</v>
      </c>
      <c r="AK35" s="97">
        <v>20479.099999999999</v>
      </c>
      <c r="AL35" s="97">
        <v>20354.3</v>
      </c>
      <c r="AM35" s="97">
        <v>20084.5</v>
      </c>
      <c r="AN35" s="97">
        <v>20379.900000000001</v>
      </c>
      <c r="AO35" s="97">
        <v>20541.3</v>
      </c>
      <c r="AP35" s="97">
        <v>20404.099999999999</v>
      </c>
      <c r="AQ35" s="97">
        <v>19401.2</v>
      </c>
      <c r="AR35" s="97">
        <v>18485.900000000001</v>
      </c>
      <c r="AS35" s="97">
        <v>18340.599999999999</v>
      </c>
      <c r="AT35" s="97">
        <v>18073.3</v>
      </c>
      <c r="AU35" s="97">
        <v>16267.9</v>
      </c>
      <c r="AV35" s="97">
        <v>16407.5</v>
      </c>
      <c r="AW35" s="97">
        <v>16516.2</v>
      </c>
      <c r="AX35" s="97">
        <v>16443.2</v>
      </c>
      <c r="AY35" s="97">
        <v>16054.8</v>
      </c>
      <c r="AZ35" s="97">
        <v>16239.3</v>
      </c>
      <c r="BA35" s="97">
        <v>16334.3</v>
      </c>
      <c r="BB35" s="97">
        <v>16276.9</v>
      </c>
      <c r="BC35" s="97">
        <v>15885.8</v>
      </c>
      <c r="BD35" s="97">
        <v>16120.9</v>
      </c>
      <c r="BE35" s="97">
        <v>16223.5</v>
      </c>
      <c r="BF35" s="97">
        <v>16156.4</v>
      </c>
      <c r="BG35" s="97">
        <v>16034.9</v>
      </c>
      <c r="BH35" s="97">
        <v>16283.2</v>
      </c>
      <c r="BI35" s="97">
        <v>16408.5</v>
      </c>
      <c r="BJ35" s="97">
        <v>16360.9</v>
      </c>
      <c r="BK35" s="97">
        <v>16261.8</v>
      </c>
      <c r="BL35" s="97">
        <v>16485.599999999999</v>
      </c>
      <c r="BM35" s="97">
        <v>16627.599999999999</v>
      </c>
      <c r="BN35" s="97">
        <v>16578.3</v>
      </c>
      <c r="BO35" s="97">
        <v>16490</v>
      </c>
      <c r="BP35" s="97">
        <v>16055.7</v>
      </c>
      <c r="BQ35" s="97">
        <v>16000.7</v>
      </c>
      <c r="BR35" s="97">
        <v>15915.3</v>
      </c>
      <c r="BS35" s="97">
        <v>15422.8</v>
      </c>
      <c r="BT35" s="97">
        <v>15588.8</v>
      </c>
      <c r="BU35" s="97">
        <v>15714.4</v>
      </c>
      <c r="BV35" s="97">
        <v>15610</v>
      </c>
    </row>
    <row r="36" spans="1:74" s="6" customFormat="1" ht="27" customHeight="1">
      <c r="A36" s="12"/>
      <c r="B36" s="12" t="str">
        <f>IF('0'!A1=1,"Жінки","Females")</f>
        <v>Жінки</v>
      </c>
      <c r="C36" s="110">
        <v>10064.700000000001</v>
      </c>
      <c r="D36" s="99">
        <v>10144.4</v>
      </c>
      <c r="E36" s="99">
        <v>10106.700000000001</v>
      </c>
      <c r="F36" s="110">
        <v>10006.9</v>
      </c>
      <c r="G36" s="113">
        <v>9722.9</v>
      </c>
      <c r="H36" s="110">
        <v>9936.7000000000007</v>
      </c>
      <c r="I36" s="110">
        <v>10123.5</v>
      </c>
      <c r="J36" s="110">
        <v>10075.5</v>
      </c>
      <c r="K36" s="110">
        <v>9905.9</v>
      </c>
      <c r="L36" s="110">
        <v>10026.299999999999</v>
      </c>
      <c r="M36" s="110">
        <v>10118.700000000001</v>
      </c>
      <c r="N36" s="110">
        <v>10054.799999999999</v>
      </c>
      <c r="O36" s="110">
        <v>9926</v>
      </c>
      <c r="P36" s="110">
        <v>10077.200000000001</v>
      </c>
      <c r="Q36" s="110">
        <v>10219.5</v>
      </c>
      <c r="R36" s="110">
        <v>10139.9</v>
      </c>
      <c r="S36" s="110">
        <v>9988.5</v>
      </c>
      <c r="T36" s="110">
        <v>10183.1</v>
      </c>
      <c r="U36" s="110">
        <v>10265.1</v>
      </c>
      <c r="V36" s="110">
        <v>10122.6</v>
      </c>
      <c r="W36" s="110">
        <v>9977.9</v>
      </c>
      <c r="X36" s="110">
        <v>10041.700000000001</v>
      </c>
      <c r="Y36" s="110">
        <v>10078.799999999999</v>
      </c>
      <c r="Z36" s="110">
        <v>9974.2999999999993</v>
      </c>
      <c r="AA36" s="113">
        <v>9921.2000000000007</v>
      </c>
      <c r="AB36" s="113">
        <v>9984.4</v>
      </c>
      <c r="AC36" s="113">
        <v>10042.799999999999</v>
      </c>
      <c r="AD36" s="113">
        <v>9965.6</v>
      </c>
      <c r="AE36" s="113">
        <v>9884.5</v>
      </c>
      <c r="AF36" s="113">
        <v>9913.4</v>
      </c>
      <c r="AG36" s="98">
        <v>9967.6</v>
      </c>
      <c r="AH36" s="98">
        <v>9881.2999999999993</v>
      </c>
      <c r="AI36" s="98">
        <v>9838.6</v>
      </c>
      <c r="AJ36" s="99">
        <v>9904</v>
      </c>
      <c r="AK36" s="98">
        <v>9942.9</v>
      </c>
      <c r="AL36" s="98">
        <v>9846.2999999999993</v>
      </c>
      <c r="AM36" s="113">
        <v>9732.4</v>
      </c>
      <c r="AN36" s="113">
        <v>9892.4</v>
      </c>
      <c r="AO36" s="113">
        <v>9939.1</v>
      </c>
      <c r="AP36" s="113">
        <v>9847.6</v>
      </c>
      <c r="AQ36" s="113">
        <v>9419.1</v>
      </c>
      <c r="AR36" s="106">
        <v>8919.7999999999993</v>
      </c>
      <c r="AS36" s="106">
        <v>8865.2000000000007</v>
      </c>
      <c r="AT36" s="106">
        <v>8718.9</v>
      </c>
      <c r="AU36" s="106">
        <v>7840</v>
      </c>
      <c r="AV36" s="106">
        <v>7871.5</v>
      </c>
      <c r="AW36" s="106">
        <v>7903.6</v>
      </c>
      <c r="AX36" s="106">
        <v>7872.4</v>
      </c>
      <c r="AY36" s="106">
        <v>7777.5</v>
      </c>
      <c r="AZ36" s="106">
        <v>7818.2</v>
      </c>
      <c r="BA36" s="106">
        <v>7851.9</v>
      </c>
      <c r="BB36" s="106">
        <v>7827.4</v>
      </c>
      <c r="BC36" s="106">
        <v>7627.7</v>
      </c>
      <c r="BD36" s="106">
        <v>7775.8</v>
      </c>
      <c r="BE36" s="106">
        <v>7828.9</v>
      </c>
      <c r="BF36" s="106">
        <v>7771.2</v>
      </c>
      <c r="BG36" s="106">
        <v>7711.7</v>
      </c>
      <c r="BH36" s="106">
        <v>16283.2</v>
      </c>
      <c r="BI36" s="106">
        <v>7940.9</v>
      </c>
      <c r="BJ36" s="106">
        <v>7910.7</v>
      </c>
      <c r="BK36" s="106">
        <v>7850.8</v>
      </c>
      <c r="BL36" s="106">
        <v>7932.3</v>
      </c>
      <c r="BM36" s="106">
        <v>7961.1</v>
      </c>
      <c r="BN36" s="106">
        <v>7923.1</v>
      </c>
      <c r="BO36" s="106">
        <v>7904.8</v>
      </c>
      <c r="BP36" s="106">
        <v>7684.9</v>
      </c>
      <c r="BQ36" s="106">
        <v>7656.9</v>
      </c>
      <c r="BR36" s="106">
        <v>7605.8</v>
      </c>
      <c r="BS36" s="106">
        <v>7349.5</v>
      </c>
      <c r="BT36" s="106">
        <v>7407.2</v>
      </c>
      <c r="BU36" s="106">
        <v>7460.8</v>
      </c>
      <c r="BV36" s="106">
        <v>7406.6</v>
      </c>
    </row>
    <row r="37" spans="1:74" s="6" customFormat="1" ht="23.45" customHeight="1">
      <c r="A37" s="12"/>
      <c r="B37" s="12" t="str">
        <f>IF('0'!A1=1,"Чоловіки","Males")</f>
        <v>Чоловіки</v>
      </c>
      <c r="C37" s="110">
        <v>9909.9</v>
      </c>
      <c r="D37" s="113">
        <v>10075.200000000001</v>
      </c>
      <c r="E37" s="113">
        <v>10258.700000000001</v>
      </c>
      <c r="F37" s="110">
        <v>10288.799999999999</v>
      </c>
      <c r="G37" s="113">
        <v>10304.200000000001</v>
      </c>
      <c r="H37" s="110">
        <v>10436.700000000001</v>
      </c>
      <c r="I37" s="110">
        <v>10624.7</v>
      </c>
      <c r="J37" s="110">
        <v>10604.5</v>
      </c>
      <c r="K37" s="110">
        <v>10527</v>
      </c>
      <c r="L37" s="110">
        <v>10711.1</v>
      </c>
      <c r="M37" s="110">
        <v>10762.1</v>
      </c>
      <c r="N37" s="110">
        <v>10675.6</v>
      </c>
      <c r="O37" s="110">
        <v>10611.2</v>
      </c>
      <c r="P37" s="110">
        <v>10751.3</v>
      </c>
      <c r="Q37" s="110">
        <v>10853.2</v>
      </c>
      <c r="R37" s="110">
        <v>10764.8</v>
      </c>
      <c r="S37" s="110">
        <v>10726.7</v>
      </c>
      <c r="T37" s="110">
        <v>10887.3</v>
      </c>
      <c r="U37" s="110">
        <v>10985.6</v>
      </c>
      <c r="V37" s="110">
        <v>10849.7</v>
      </c>
      <c r="W37" s="110">
        <v>10027.200000000001</v>
      </c>
      <c r="X37" s="110">
        <v>10135.1</v>
      </c>
      <c r="Y37" s="110">
        <v>10285.299999999999</v>
      </c>
      <c r="Z37" s="110">
        <v>10217.200000000001</v>
      </c>
      <c r="AA37" s="113">
        <v>10167.200000000001</v>
      </c>
      <c r="AB37" s="113">
        <v>10229.200000000001</v>
      </c>
      <c r="AC37" s="113">
        <v>10358.4</v>
      </c>
      <c r="AD37" s="113">
        <v>10300.4</v>
      </c>
      <c r="AE37" s="113">
        <v>10223.700000000001</v>
      </c>
      <c r="AF37" s="113">
        <v>10334.299999999999</v>
      </c>
      <c r="AG37" s="98">
        <v>10458.5</v>
      </c>
      <c r="AH37" s="98">
        <v>10442.9</v>
      </c>
      <c r="AI37" s="98">
        <v>10201.700000000001</v>
      </c>
      <c r="AJ37" s="99">
        <v>10386.6</v>
      </c>
      <c r="AK37" s="98">
        <v>10536.2</v>
      </c>
      <c r="AL37" s="99">
        <v>10508</v>
      </c>
      <c r="AM37" s="113">
        <v>10352.1</v>
      </c>
      <c r="AN37" s="113">
        <v>10487.5</v>
      </c>
      <c r="AO37" s="113">
        <v>10602.2</v>
      </c>
      <c r="AP37" s="113">
        <v>10556.5</v>
      </c>
      <c r="AQ37" s="113">
        <v>9982.1</v>
      </c>
      <c r="AR37" s="106">
        <v>9566.1</v>
      </c>
      <c r="AS37" s="106">
        <v>9475.4</v>
      </c>
      <c r="AT37" s="106">
        <v>9354.4</v>
      </c>
      <c r="AU37" s="106">
        <v>8427.9</v>
      </c>
      <c r="AV37" s="106">
        <v>8536</v>
      </c>
      <c r="AW37" s="106">
        <v>8612.6</v>
      </c>
      <c r="AX37" s="106">
        <v>8570.7999999999993</v>
      </c>
      <c r="AY37" s="106">
        <v>8277.2999999999993</v>
      </c>
      <c r="AZ37" s="106">
        <v>8421.1</v>
      </c>
      <c r="BA37" s="106">
        <v>8482.4</v>
      </c>
      <c r="BB37" s="106">
        <v>8449.5</v>
      </c>
      <c r="BC37" s="106">
        <v>8258.1</v>
      </c>
      <c r="BD37" s="106">
        <v>8345.1</v>
      </c>
      <c r="BE37" s="106">
        <v>8394.6</v>
      </c>
      <c r="BF37" s="106">
        <v>8385.2000000000007</v>
      </c>
      <c r="BG37" s="106">
        <v>8323.2000000000007</v>
      </c>
      <c r="BH37" s="106">
        <v>8385.1</v>
      </c>
      <c r="BI37" s="106">
        <v>8467.6</v>
      </c>
      <c r="BJ37" s="106">
        <v>8450.2000000000007</v>
      </c>
      <c r="BK37" s="106">
        <v>8411</v>
      </c>
      <c r="BL37" s="106">
        <v>8553.2999999999993</v>
      </c>
      <c r="BM37" s="106">
        <v>8666.5</v>
      </c>
      <c r="BN37" s="106">
        <v>8655.2000000000007</v>
      </c>
      <c r="BO37" s="106">
        <v>8585.2000000000007</v>
      </c>
      <c r="BP37" s="106">
        <v>8370.7999999999993</v>
      </c>
      <c r="BQ37" s="106">
        <v>8343.7999999999993</v>
      </c>
      <c r="BR37" s="106">
        <v>8309.5</v>
      </c>
      <c r="BS37" s="106">
        <v>8073.3</v>
      </c>
      <c r="BT37" s="106">
        <v>8181.6</v>
      </c>
      <c r="BU37" s="106">
        <v>8253.6</v>
      </c>
      <c r="BV37" s="106">
        <v>8203.4</v>
      </c>
    </row>
    <row r="38" spans="1:74" s="6" customFormat="1" ht="27" customHeight="1">
      <c r="A38" s="12"/>
      <c r="B38" s="12" t="str">
        <f>IF('0'!A1=1,"Міські поселення ","Urban settlements")</f>
        <v xml:space="preserve">Міські поселення </v>
      </c>
      <c r="C38" s="110">
        <v>14267.3</v>
      </c>
      <c r="D38" s="113">
        <v>14189.2</v>
      </c>
      <c r="E38" s="113">
        <v>14190.3</v>
      </c>
      <c r="F38" s="110">
        <v>14158.5</v>
      </c>
      <c r="G38" s="113">
        <v>13899.3</v>
      </c>
      <c r="H38" s="110">
        <v>13940.5</v>
      </c>
      <c r="I38" s="110">
        <v>14109.8</v>
      </c>
      <c r="J38" s="110">
        <v>14093.9</v>
      </c>
      <c r="K38" s="110">
        <v>13998</v>
      </c>
      <c r="L38" s="110">
        <v>14166.8</v>
      </c>
      <c r="M38" s="110">
        <v>14237.9</v>
      </c>
      <c r="N38" s="110">
        <v>14182.1</v>
      </c>
      <c r="O38" s="110">
        <v>14130</v>
      </c>
      <c r="P38" s="110">
        <v>14250</v>
      </c>
      <c r="Q38" s="110">
        <v>14377.2</v>
      </c>
      <c r="R38" s="110">
        <v>14309.7</v>
      </c>
      <c r="S38" s="110">
        <v>14241.1</v>
      </c>
      <c r="T38" s="110">
        <v>14434.6</v>
      </c>
      <c r="U38" s="110">
        <v>14537.6</v>
      </c>
      <c r="V38" s="110">
        <v>14416.8</v>
      </c>
      <c r="W38" s="110">
        <v>13699.2</v>
      </c>
      <c r="X38" s="110">
        <v>13703.8</v>
      </c>
      <c r="Y38" s="110">
        <v>13776.6</v>
      </c>
      <c r="Z38" s="110">
        <v>13684.8</v>
      </c>
      <c r="AA38" s="113">
        <v>13779.3</v>
      </c>
      <c r="AB38" s="113">
        <v>13778.8</v>
      </c>
      <c r="AC38" s="113">
        <v>13890.5</v>
      </c>
      <c r="AD38" s="113">
        <v>13791.8</v>
      </c>
      <c r="AE38" s="113">
        <v>13859.3</v>
      </c>
      <c r="AF38" s="113">
        <v>13859.8</v>
      </c>
      <c r="AG38" s="98">
        <v>13943.8</v>
      </c>
      <c r="AH38" s="98">
        <v>13873.9</v>
      </c>
      <c r="AI38" s="98">
        <v>13974.3</v>
      </c>
      <c r="AJ38" s="99">
        <v>14027.3</v>
      </c>
      <c r="AK38" s="98">
        <v>14075.2</v>
      </c>
      <c r="AL38" s="98">
        <v>13983.6</v>
      </c>
      <c r="AM38" s="113">
        <v>13877.7</v>
      </c>
      <c r="AN38" s="113">
        <v>14014.5</v>
      </c>
      <c r="AO38" s="113">
        <v>14086.5</v>
      </c>
      <c r="AP38" s="113">
        <v>13998.2</v>
      </c>
      <c r="AQ38" s="113">
        <v>13659.8</v>
      </c>
      <c r="AR38" s="113">
        <v>13056</v>
      </c>
      <c r="AS38" s="113">
        <v>12930.8</v>
      </c>
      <c r="AT38" s="113">
        <v>12780.9</v>
      </c>
      <c r="AU38" s="113">
        <v>11268.6</v>
      </c>
      <c r="AV38" s="113">
        <v>11296.1</v>
      </c>
      <c r="AW38" s="113">
        <v>11342.7</v>
      </c>
      <c r="AX38" s="113">
        <v>11309</v>
      </c>
      <c r="AY38" s="113">
        <v>11138.1</v>
      </c>
      <c r="AZ38" s="113">
        <v>11198.2</v>
      </c>
      <c r="BA38" s="113">
        <v>11211.7</v>
      </c>
      <c r="BB38" s="113">
        <v>11178.5</v>
      </c>
      <c r="BC38" s="113">
        <v>11009.3</v>
      </c>
      <c r="BD38" s="113">
        <v>11108.5</v>
      </c>
      <c r="BE38" s="113">
        <v>11142.3</v>
      </c>
      <c r="BF38" s="113">
        <v>11109.3</v>
      </c>
      <c r="BG38" s="113">
        <v>11150.8</v>
      </c>
      <c r="BH38" s="113">
        <v>11254.4</v>
      </c>
      <c r="BI38" s="113">
        <v>11313.9</v>
      </c>
      <c r="BJ38" s="113">
        <v>11271.7</v>
      </c>
      <c r="BK38" s="113">
        <v>11276.1</v>
      </c>
      <c r="BL38" s="113">
        <v>11381.2</v>
      </c>
      <c r="BM38" s="113">
        <v>11456.4</v>
      </c>
      <c r="BN38" s="113">
        <v>11414.8</v>
      </c>
      <c r="BO38" s="113">
        <v>11385</v>
      </c>
      <c r="BP38" s="113">
        <v>11091.4</v>
      </c>
      <c r="BQ38" s="113">
        <v>11042.5</v>
      </c>
      <c r="BR38" s="113">
        <v>10983.7</v>
      </c>
      <c r="BS38" s="113">
        <v>10642.8</v>
      </c>
      <c r="BT38" s="113">
        <v>10746.8</v>
      </c>
      <c r="BU38" s="113">
        <v>10824.5</v>
      </c>
      <c r="BV38" s="113">
        <v>10774.5</v>
      </c>
    </row>
    <row r="39" spans="1:74" s="6" customFormat="1" ht="25.15" customHeight="1" thickBot="1">
      <c r="A39" s="13"/>
      <c r="B39" s="13" t="str">
        <f>IF('0'!A1=1,"Сільська місцевість","Rural areas")</f>
        <v>Сільська місцевість</v>
      </c>
      <c r="C39" s="114">
        <v>5707.3</v>
      </c>
      <c r="D39" s="115">
        <v>6030.4</v>
      </c>
      <c r="E39" s="115">
        <v>6175.1</v>
      </c>
      <c r="F39" s="114">
        <v>6137.2</v>
      </c>
      <c r="G39" s="115">
        <v>6127.8</v>
      </c>
      <c r="H39" s="114">
        <v>6432.9</v>
      </c>
      <c r="I39" s="114">
        <v>6638.4</v>
      </c>
      <c r="J39" s="114">
        <v>6586.1</v>
      </c>
      <c r="K39" s="114">
        <v>6434.9</v>
      </c>
      <c r="L39" s="114">
        <v>6570.6</v>
      </c>
      <c r="M39" s="114">
        <v>6642.9</v>
      </c>
      <c r="N39" s="114">
        <v>6548.3</v>
      </c>
      <c r="O39" s="114">
        <v>6407.2</v>
      </c>
      <c r="P39" s="114">
        <v>6578.5</v>
      </c>
      <c r="Q39" s="114">
        <v>6695.5</v>
      </c>
      <c r="R39" s="114">
        <v>6595</v>
      </c>
      <c r="S39" s="114">
        <v>6474.1</v>
      </c>
      <c r="T39" s="114">
        <v>6635.8</v>
      </c>
      <c r="U39" s="114">
        <v>6713.1</v>
      </c>
      <c r="V39" s="114">
        <v>6555.5</v>
      </c>
      <c r="W39" s="114">
        <v>6305.9</v>
      </c>
      <c r="X39" s="114">
        <v>6473</v>
      </c>
      <c r="Y39" s="114">
        <v>6587.5</v>
      </c>
      <c r="Z39" s="114">
        <v>6506.7</v>
      </c>
      <c r="AA39" s="115">
        <v>6309.1</v>
      </c>
      <c r="AB39" s="115">
        <v>6434.8</v>
      </c>
      <c r="AC39" s="115">
        <v>6510.7</v>
      </c>
      <c r="AD39" s="115">
        <v>6474.2</v>
      </c>
      <c r="AE39" s="115">
        <v>6248.9</v>
      </c>
      <c r="AF39" s="115">
        <v>6387.9</v>
      </c>
      <c r="AG39" s="101">
        <v>6482.3</v>
      </c>
      <c r="AH39" s="101">
        <v>6450.3</v>
      </c>
      <c r="AI39" s="102">
        <v>6066</v>
      </c>
      <c r="AJ39" s="102">
        <v>6263.3</v>
      </c>
      <c r="AK39" s="101">
        <v>6403.9</v>
      </c>
      <c r="AL39" s="101">
        <v>6370.7</v>
      </c>
      <c r="AM39" s="115">
        <v>6206.8</v>
      </c>
      <c r="AN39" s="115">
        <v>6365.4</v>
      </c>
      <c r="AO39" s="115">
        <v>6454.8</v>
      </c>
      <c r="AP39" s="115">
        <v>6405.9</v>
      </c>
      <c r="AQ39" s="115">
        <v>5741.4</v>
      </c>
      <c r="AR39" s="104">
        <v>5429.9</v>
      </c>
      <c r="AS39" s="104">
        <v>5409.8</v>
      </c>
      <c r="AT39" s="104">
        <v>5292.4</v>
      </c>
      <c r="AU39" s="104">
        <v>4999.3</v>
      </c>
      <c r="AV39" s="104">
        <v>5111.3999999999996</v>
      </c>
      <c r="AW39" s="104">
        <v>5173.5</v>
      </c>
      <c r="AX39" s="104">
        <v>5134.2</v>
      </c>
      <c r="AY39" s="104">
        <v>4916.7</v>
      </c>
      <c r="AZ39" s="104">
        <v>5041.1000000000004</v>
      </c>
      <c r="BA39" s="104">
        <v>5122.6000000000004</v>
      </c>
      <c r="BB39" s="104">
        <v>5098.3999999999996</v>
      </c>
      <c r="BC39" s="104">
        <v>4876.5</v>
      </c>
      <c r="BD39" s="104">
        <v>5012.3999999999996</v>
      </c>
      <c r="BE39" s="104">
        <v>5081.2</v>
      </c>
      <c r="BF39" s="104">
        <v>5047.1000000000004</v>
      </c>
      <c r="BG39" s="104">
        <v>4884.1000000000004</v>
      </c>
      <c r="BH39" s="104">
        <v>5028.8</v>
      </c>
      <c r="BI39" s="104">
        <v>5094.6000000000004</v>
      </c>
      <c r="BJ39" s="104">
        <v>5089.2</v>
      </c>
      <c r="BK39" s="104">
        <v>4985.7</v>
      </c>
      <c r="BL39" s="104">
        <v>5104.3999999999996</v>
      </c>
      <c r="BM39" s="104">
        <v>5171.2</v>
      </c>
      <c r="BN39" s="104">
        <v>5163.5</v>
      </c>
      <c r="BO39" s="104">
        <v>5105</v>
      </c>
      <c r="BP39" s="104">
        <v>4964.3</v>
      </c>
      <c r="BQ39" s="104">
        <v>4958.2</v>
      </c>
      <c r="BR39" s="104">
        <v>4931.6000000000004</v>
      </c>
      <c r="BS39" s="104">
        <v>4780</v>
      </c>
      <c r="BT39" s="104">
        <v>4842</v>
      </c>
      <c r="BU39" s="104">
        <v>4889.8999999999996</v>
      </c>
      <c r="BV39" s="104">
        <v>4835.5</v>
      </c>
    </row>
    <row r="40" spans="1:74" ht="19.899999999999999" customHeight="1" outlineLevel="1" thickTop="1">
      <c r="A40" s="189" t="str">
        <f>IF('0'!A1=1,"РЕГІОНИ","OBLAST")</f>
        <v>РЕГІОНИ</v>
      </c>
      <c r="B40" s="14" t="str">
        <f>IF('0'!A1=1,"АР Крим","AR Crimea")</f>
        <v>АР Крим</v>
      </c>
      <c r="C40" s="105" t="s">
        <v>0</v>
      </c>
      <c r="D40" s="105" t="s">
        <v>0</v>
      </c>
      <c r="E40" s="105" t="s">
        <v>0</v>
      </c>
      <c r="F40" s="105" t="s">
        <v>0</v>
      </c>
      <c r="G40" s="105" t="s">
        <v>0</v>
      </c>
      <c r="H40" s="105" t="s">
        <v>0</v>
      </c>
      <c r="I40" s="105" t="s">
        <v>0</v>
      </c>
      <c r="J40" s="105" t="s">
        <v>0</v>
      </c>
      <c r="K40" s="105" t="s">
        <v>0</v>
      </c>
      <c r="L40" s="105" t="s">
        <v>0</v>
      </c>
      <c r="M40" s="105" t="s">
        <v>0</v>
      </c>
      <c r="N40" s="105" t="s">
        <v>0</v>
      </c>
      <c r="O40" s="105" t="s">
        <v>0</v>
      </c>
      <c r="P40" s="105" t="s">
        <v>0</v>
      </c>
      <c r="Q40" s="105" t="s">
        <v>0</v>
      </c>
      <c r="R40" s="105" t="s">
        <v>0</v>
      </c>
      <c r="S40" s="116">
        <v>916.5</v>
      </c>
      <c r="T40" s="116">
        <v>921.2</v>
      </c>
      <c r="U40" s="116">
        <v>926.1</v>
      </c>
      <c r="V40" s="116">
        <v>918.7</v>
      </c>
      <c r="W40" s="116">
        <v>903.8</v>
      </c>
      <c r="X40" s="116">
        <v>905.6</v>
      </c>
      <c r="Y40" s="116">
        <v>911.1</v>
      </c>
      <c r="Z40" s="116">
        <v>905.7</v>
      </c>
      <c r="AA40" s="116">
        <v>898.8</v>
      </c>
      <c r="AB40" s="116">
        <v>901.3</v>
      </c>
      <c r="AC40" s="116">
        <v>907.2</v>
      </c>
      <c r="AD40" s="116">
        <v>904.5</v>
      </c>
      <c r="AE40" s="116">
        <v>900.9</v>
      </c>
      <c r="AF40" s="116">
        <v>908.8</v>
      </c>
      <c r="AG40" s="116">
        <v>920.5</v>
      </c>
      <c r="AH40" s="116">
        <v>913.9</v>
      </c>
      <c r="AI40" s="116">
        <v>891.2</v>
      </c>
      <c r="AJ40" s="117">
        <v>909.4</v>
      </c>
      <c r="AK40" s="116">
        <v>921.5</v>
      </c>
      <c r="AL40" s="116">
        <v>914.2</v>
      </c>
      <c r="AM40" s="116">
        <v>892.5</v>
      </c>
      <c r="AN40" s="116">
        <v>910.7</v>
      </c>
      <c r="AO40" s="116">
        <v>917.8</v>
      </c>
      <c r="AP40" s="118">
        <v>911</v>
      </c>
      <c r="AQ40" s="118">
        <v>851.5</v>
      </c>
      <c r="AR40" s="105" t="s">
        <v>0</v>
      </c>
      <c r="AS40" s="105" t="s">
        <v>0</v>
      </c>
      <c r="AT40" s="105" t="s">
        <v>0</v>
      </c>
      <c r="AU40" s="105" t="s">
        <v>0</v>
      </c>
      <c r="AV40" s="105" t="s">
        <v>0</v>
      </c>
      <c r="AW40" s="105" t="s">
        <v>0</v>
      </c>
      <c r="AX40" s="105" t="s">
        <v>0</v>
      </c>
      <c r="AY40" s="105" t="s">
        <v>0</v>
      </c>
      <c r="AZ40" s="105" t="s">
        <v>0</v>
      </c>
      <c r="BA40" s="105" t="s">
        <v>0</v>
      </c>
      <c r="BB40" s="105" t="s">
        <v>0</v>
      </c>
      <c r="BC40" s="105" t="s">
        <v>0</v>
      </c>
      <c r="BD40" s="105" t="s">
        <v>0</v>
      </c>
      <c r="BE40" s="105" t="s">
        <v>0</v>
      </c>
      <c r="BF40" s="105" t="s">
        <v>0</v>
      </c>
      <c r="BG40" s="105" t="s">
        <v>0</v>
      </c>
      <c r="BH40" s="105" t="s">
        <v>0</v>
      </c>
      <c r="BI40" s="105" t="s">
        <v>0</v>
      </c>
      <c r="BJ40" s="105" t="s">
        <v>0</v>
      </c>
      <c r="BK40" s="105" t="s">
        <v>0</v>
      </c>
      <c r="BL40" s="105" t="s">
        <v>0</v>
      </c>
      <c r="BM40" s="105" t="s">
        <v>0</v>
      </c>
      <c r="BN40" s="105" t="s">
        <v>0</v>
      </c>
      <c r="BO40" s="105" t="s">
        <v>0</v>
      </c>
      <c r="BP40" s="105" t="s">
        <v>0</v>
      </c>
      <c r="BQ40" s="105" t="s">
        <v>0</v>
      </c>
      <c r="BR40" s="105" t="s">
        <v>0</v>
      </c>
      <c r="BS40" s="105" t="s">
        <v>0</v>
      </c>
      <c r="BT40" s="105" t="s">
        <v>0</v>
      </c>
      <c r="BU40" s="105" t="s">
        <v>0</v>
      </c>
      <c r="BV40" s="105" t="s">
        <v>0</v>
      </c>
    </row>
    <row r="41" spans="1:74" ht="19.899999999999999" customHeight="1" outlineLevel="1">
      <c r="A41" s="189"/>
      <c r="B41" s="14" t="str">
        <f>IF('0'!A1=1,"Вінницька","Vinnytsya")</f>
        <v>Вінницька</v>
      </c>
      <c r="C41" s="105" t="s">
        <v>0</v>
      </c>
      <c r="D41" s="105" t="s">
        <v>0</v>
      </c>
      <c r="E41" s="105" t="s">
        <v>0</v>
      </c>
      <c r="F41" s="105" t="s">
        <v>0</v>
      </c>
      <c r="G41" s="105" t="s">
        <v>0</v>
      </c>
      <c r="H41" s="105" t="s">
        <v>0</v>
      </c>
      <c r="I41" s="105" t="s">
        <v>0</v>
      </c>
      <c r="J41" s="105" t="s">
        <v>0</v>
      </c>
      <c r="K41" s="105" t="s">
        <v>0</v>
      </c>
      <c r="L41" s="105" t="s">
        <v>0</v>
      </c>
      <c r="M41" s="105" t="s">
        <v>0</v>
      </c>
      <c r="N41" s="105" t="s">
        <v>0</v>
      </c>
      <c r="O41" s="105" t="s">
        <v>0</v>
      </c>
      <c r="P41" s="105" t="s">
        <v>0</v>
      </c>
      <c r="Q41" s="105" t="s">
        <v>0</v>
      </c>
      <c r="R41" s="105" t="s">
        <v>0</v>
      </c>
      <c r="S41" s="116">
        <v>725.4</v>
      </c>
      <c r="T41" s="116">
        <v>735.2</v>
      </c>
      <c r="U41" s="116">
        <v>739.6</v>
      </c>
      <c r="V41" s="116">
        <v>725.6</v>
      </c>
      <c r="W41" s="116">
        <v>687.5</v>
      </c>
      <c r="X41" s="116">
        <v>694.7</v>
      </c>
      <c r="Y41" s="116">
        <v>699.4</v>
      </c>
      <c r="Z41" s="116">
        <v>693.5</v>
      </c>
      <c r="AA41" s="116">
        <v>691.5</v>
      </c>
      <c r="AB41" s="116">
        <v>695.7</v>
      </c>
      <c r="AC41" s="116">
        <v>698.1</v>
      </c>
      <c r="AD41" s="116">
        <v>694.3</v>
      </c>
      <c r="AE41" s="116">
        <v>693.1</v>
      </c>
      <c r="AF41" s="116">
        <v>696.4</v>
      </c>
      <c r="AG41" s="116">
        <v>702.6</v>
      </c>
      <c r="AH41" s="116">
        <v>698.7</v>
      </c>
      <c r="AI41" s="116">
        <v>685.3</v>
      </c>
      <c r="AJ41" s="117">
        <v>695</v>
      </c>
      <c r="AK41" s="116">
        <v>704.1</v>
      </c>
      <c r="AL41" s="116">
        <v>701.1</v>
      </c>
      <c r="AM41" s="116">
        <v>688.1</v>
      </c>
      <c r="AN41" s="116">
        <v>696.6</v>
      </c>
      <c r="AO41" s="116">
        <v>708.2</v>
      </c>
      <c r="AP41" s="118">
        <v>704.6</v>
      </c>
      <c r="AQ41" s="118">
        <v>662.2</v>
      </c>
      <c r="AR41" s="118">
        <v>669.3</v>
      </c>
      <c r="AS41" s="118">
        <v>670.7</v>
      </c>
      <c r="AT41" s="118">
        <v>661.6</v>
      </c>
      <c r="AU41" s="106">
        <v>664.2</v>
      </c>
      <c r="AV41" s="106">
        <v>675.9</v>
      </c>
      <c r="AW41" s="106">
        <v>682.3</v>
      </c>
      <c r="AX41" s="108">
        <v>674.9</v>
      </c>
      <c r="AY41" s="108">
        <v>653.9</v>
      </c>
      <c r="AZ41" s="108">
        <v>661.6</v>
      </c>
      <c r="BA41" s="108">
        <v>666.2</v>
      </c>
      <c r="BB41" s="108">
        <v>658.8</v>
      </c>
      <c r="BC41" s="108">
        <v>643</v>
      </c>
      <c r="BD41" s="108">
        <v>647.70000000000005</v>
      </c>
      <c r="BE41" s="108">
        <v>646.29999999999995</v>
      </c>
      <c r="BF41" s="108">
        <v>640.9</v>
      </c>
      <c r="BG41" s="108">
        <v>644.9</v>
      </c>
      <c r="BH41" s="108">
        <v>652.79999999999995</v>
      </c>
      <c r="BI41" s="108">
        <v>654.29999999999995</v>
      </c>
      <c r="BJ41" s="108">
        <v>652.70000000000005</v>
      </c>
      <c r="BK41" s="108">
        <v>651.1</v>
      </c>
      <c r="BL41" s="108">
        <v>659.6</v>
      </c>
      <c r="BM41" s="108">
        <v>662.9</v>
      </c>
      <c r="BN41" s="108">
        <v>660.7</v>
      </c>
      <c r="BO41" s="108">
        <v>657</v>
      </c>
      <c r="BP41" s="108">
        <v>643</v>
      </c>
      <c r="BQ41" s="108">
        <v>641.9</v>
      </c>
      <c r="BR41" s="108">
        <v>634.9</v>
      </c>
      <c r="BS41" s="108">
        <v>608.6</v>
      </c>
      <c r="BT41" s="108">
        <v>622.29999999999995</v>
      </c>
      <c r="BU41" s="108">
        <v>627.29999999999995</v>
      </c>
      <c r="BV41" s="108">
        <v>621</v>
      </c>
    </row>
    <row r="42" spans="1:74" ht="19.899999999999999" customHeight="1" outlineLevel="1">
      <c r="A42" s="189"/>
      <c r="B42" s="14" t="str">
        <f>IF('0'!A1=1,"Волинська","Volyn")</f>
        <v>Волинська</v>
      </c>
      <c r="C42" s="105" t="s">
        <v>0</v>
      </c>
      <c r="D42" s="105" t="s">
        <v>0</v>
      </c>
      <c r="E42" s="105" t="s">
        <v>0</v>
      </c>
      <c r="F42" s="105" t="s">
        <v>0</v>
      </c>
      <c r="G42" s="105" t="s">
        <v>0</v>
      </c>
      <c r="H42" s="105" t="s">
        <v>0</v>
      </c>
      <c r="I42" s="105" t="s">
        <v>0</v>
      </c>
      <c r="J42" s="105" t="s">
        <v>0</v>
      </c>
      <c r="K42" s="105" t="s">
        <v>0</v>
      </c>
      <c r="L42" s="105" t="s">
        <v>0</v>
      </c>
      <c r="M42" s="105" t="s">
        <v>0</v>
      </c>
      <c r="N42" s="105" t="s">
        <v>0</v>
      </c>
      <c r="O42" s="105" t="s">
        <v>0</v>
      </c>
      <c r="P42" s="105" t="s">
        <v>0</v>
      </c>
      <c r="Q42" s="105" t="s">
        <v>0</v>
      </c>
      <c r="R42" s="105" t="s">
        <v>0</v>
      </c>
      <c r="S42" s="116">
        <v>433.7</v>
      </c>
      <c r="T42" s="116">
        <v>446.1</v>
      </c>
      <c r="U42" s="116">
        <v>447</v>
      </c>
      <c r="V42" s="116">
        <v>438.6</v>
      </c>
      <c r="W42" s="116">
        <v>425.8</v>
      </c>
      <c r="X42" s="116">
        <v>430.5</v>
      </c>
      <c r="Y42" s="116">
        <v>434.3</v>
      </c>
      <c r="Z42" s="116">
        <v>428</v>
      </c>
      <c r="AA42" s="116">
        <v>429.8</v>
      </c>
      <c r="AB42" s="116">
        <v>435.4</v>
      </c>
      <c r="AC42" s="116">
        <v>437.8</v>
      </c>
      <c r="AD42" s="116">
        <v>433.6</v>
      </c>
      <c r="AE42" s="116">
        <v>433.7</v>
      </c>
      <c r="AF42" s="116">
        <v>440.5</v>
      </c>
      <c r="AG42" s="116">
        <v>443.8</v>
      </c>
      <c r="AH42" s="116">
        <v>440.1</v>
      </c>
      <c r="AI42" s="116">
        <v>434.5</v>
      </c>
      <c r="AJ42" s="117">
        <v>442.4</v>
      </c>
      <c r="AK42" s="116">
        <v>446</v>
      </c>
      <c r="AL42" s="116">
        <v>442.8</v>
      </c>
      <c r="AM42" s="116">
        <v>438.3</v>
      </c>
      <c r="AN42" s="116">
        <v>443.4</v>
      </c>
      <c r="AO42" s="116">
        <v>447.5</v>
      </c>
      <c r="AP42" s="118">
        <v>445.7</v>
      </c>
      <c r="AQ42" s="118">
        <v>415.9</v>
      </c>
      <c r="AR42" s="118">
        <v>417.9</v>
      </c>
      <c r="AS42" s="118">
        <v>417</v>
      </c>
      <c r="AT42" s="118">
        <v>410.5</v>
      </c>
      <c r="AU42" s="106">
        <v>389</v>
      </c>
      <c r="AV42" s="106">
        <v>392.4</v>
      </c>
      <c r="AW42" s="106">
        <v>399.1</v>
      </c>
      <c r="AX42" s="108">
        <v>397.3</v>
      </c>
      <c r="AY42" s="108">
        <v>373.5</v>
      </c>
      <c r="AZ42" s="108">
        <v>376.4</v>
      </c>
      <c r="BA42" s="108">
        <v>383.7</v>
      </c>
      <c r="BB42" s="108">
        <v>382.1</v>
      </c>
      <c r="BC42" s="108">
        <v>359.8</v>
      </c>
      <c r="BD42" s="108">
        <v>365.8</v>
      </c>
      <c r="BE42" s="108">
        <v>366.9</v>
      </c>
      <c r="BF42" s="108">
        <v>366</v>
      </c>
      <c r="BG42" s="108">
        <v>364.2</v>
      </c>
      <c r="BH42" s="108">
        <v>369.3</v>
      </c>
      <c r="BI42" s="108">
        <v>371.8</v>
      </c>
      <c r="BJ42" s="108">
        <v>371.1</v>
      </c>
      <c r="BK42" s="108">
        <v>369.9</v>
      </c>
      <c r="BL42" s="108">
        <v>374.7</v>
      </c>
      <c r="BM42" s="108">
        <v>381.1</v>
      </c>
      <c r="BN42" s="108">
        <v>380</v>
      </c>
      <c r="BO42" s="108">
        <v>382.6</v>
      </c>
      <c r="BP42" s="108">
        <v>366.6</v>
      </c>
      <c r="BQ42" s="108">
        <v>365.7</v>
      </c>
      <c r="BR42" s="108">
        <v>364.1</v>
      </c>
      <c r="BS42" s="108">
        <v>353.8</v>
      </c>
      <c r="BT42" s="108">
        <v>362.1</v>
      </c>
      <c r="BU42" s="108">
        <v>363.3</v>
      </c>
      <c r="BV42" s="108">
        <v>360.2</v>
      </c>
    </row>
    <row r="43" spans="1:74" ht="19.899999999999999" customHeight="1" outlineLevel="1">
      <c r="A43" s="189"/>
      <c r="B43" s="14" t="str">
        <f>IF('0'!A1=1,"Дніпропетровська","Dnipropetrovsk")</f>
        <v>Дніпропетровська</v>
      </c>
      <c r="C43" s="105" t="s">
        <v>0</v>
      </c>
      <c r="D43" s="105" t="s">
        <v>0</v>
      </c>
      <c r="E43" s="105" t="s">
        <v>0</v>
      </c>
      <c r="F43" s="105" t="s">
        <v>0</v>
      </c>
      <c r="G43" s="105" t="s">
        <v>0</v>
      </c>
      <c r="H43" s="105" t="s">
        <v>0</v>
      </c>
      <c r="I43" s="105" t="s">
        <v>0</v>
      </c>
      <c r="J43" s="105" t="s">
        <v>0</v>
      </c>
      <c r="K43" s="105" t="s">
        <v>0</v>
      </c>
      <c r="L43" s="105" t="s">
        <v>0</v>
      </c>
      <c r="M43" s="105" t="s">
        <v>0</v>
      </c>
      <c r="N43" s="105" t="s">
        <v>0</v>
      </c>
      <c r="O43" s="105" t="s">
        <v>0</v>
      </c>
      <c r="P43" s="105" t="s">
        <v>0</v>
      </c>
      <c r="Q43" s="105" t="s">
        <v>0</v>
      </c>
      <c r="R43" s="105" t="s">
        <v>0</v>
      </c>
      <c r="S43" s="116">
        <v>1575.4</v>
      </c>
      <c r="T43" s="116">
        <v>1596.6</v>
      </c>
      <c r="U43" s="116">
        <v>1606.6</v>
      </c>
      <c r="V43" s="116">
        <v>1580</v>
      </c>
      <c r="W43" s="116">
        <v>1547.3</v>
      </c>
      <c r="X43" s="116">
        <v>1553.1</v>
      </c>
      <c r="Y43" s="116">
        <v>1555.7</v>
      </c>
      <c r="Z43" s="116">
        <v>1537.1</v>
      </c>
      <c r="AA43" s="116">
        <v>1541</v>
      </c>
      <c r="AB43" s="116">
        <v>1546.4</v>
      </c>
      <c r="AC43" s="116">
        <v>1555.3</v>
      </c>
      <c r="AD43" s="116">
        <v>1541.9</v>
      </c>
      <c r="AE43" s="116">
        <v>1528.1</v>
      </c>
      <c r="AF43" s="116">
        <v>1538.3</v>
      </c>
      <c r="AG43" s="116">
        <v>1548.3</v>
      </c>
      <c r="AH43" s="116">
        <v>1531.3</v>
      </c>
      <c r="AI43" s="116">
        <v>1514.1</v>
      </c>
      <c r="AJ43" s="117">
        <v>1537</v>
      </c>
      <c r="AK43" s="116">
        <v>1542.5</v>
      </c>
      <c r="AL43" s="116">
        <v>1528.5</v>
      </c>
      <c r="AM43" s="116">
        <v>1508</v>
      </c>
      <c r="AN43" s="116">
        <v>1538.5</v>
      </c>
      <c r="AO43" s="116">
        <v>1541.7</v>
      </c>
      <c r="AP43" s="118">
        <v>1531</v>
      </c>
      <c r="AQ43" s="118">
        <v>1470.8</v>
      </c>
      <c r="AR43" s="118">
        <v>1497.5</v>
      </c>
      <c r="AS43" s="118">
        <v>1483.5</v>
      </c>
      <c r="AT43" s="118">
        <v>1472.8</v>
      </c>
      <c r="AU43" s="106">
        <v>1491.4</v>
      </c>
      <c r="AV43" s="106">
        <v>1499.2</v>
      </c>
      <c r="AW43" s="106">
        <v>1486.5</v>
      </c>
      <c r="AX43" s="108">
        <v>1479.6</v>
      </c>
      <c r="AY43" s="108">
        <v>1429.8</v>
      </c>
      <c r="AZ43" s="108">
        <v>1423</v>
      </c>
      <c r="BA43" s="108">
        <v>1426</v>
      </c>
      <c r="BB43" s="108">
        <v>1425.4</v>
      </c>
      <c r="BC43" s="108">
        <v>1385.3</v>
      </c>
      <c r="BD43" s="108">
        <v>1388.1</v>
      </c>
      <c r="BE43" s="108">
        <v>1394.1</v>
      </c>
      <c r="BF43" s="108">
        <v>1390.9</v>
      </c>
      <c r="BG43" s="108">
        <v>1400</v>
      </c>
      <c r="BH43" s="108">
        <v>1404.9</v>
      </c>
      <c r="BI43" s="108">
        <v>1409.4</v>
      </c>
      <c r="BJ43" s="108">
        <v>1402.3</v>
      </c>
      <c r="BK43" s="108">
        <v>1404</v>
      </c>
      <c r="BL43" s="108">
        <v>1415</v>
      </c>
      <c r="BM43" s="108">
        <v>1421.2</v>
      </c>
      <c r="BN43" s="108">
        <v>1413.7</v>
      </c>
      <c r="BO43" s="108">
        <v>1417.1</v>
      </c>
      <c r="BP43" s="108">
        <v>1377.5</v>
      </c>
      <c r="BQ43" s="108">
        <v>1375.3</v>
      </c>
      <c r="BR43" s="108">
        <v>1367.8</v>
      </c>
      <c r="BS43" s="108">
        <v>1323.2</v>
      </c>
      <c r="BT43" s="108">
        <v>1337.6</v>
      </c>
      <c r="BU43" s="108">
        <v>1357.6</v>
      </c>
      <c r="BV43" s="108">
        <v>1347</v>
      </c>
    </row>
    <row r="44" spans="1:74" ht="19.899999999999999" customHeight="1" outlineLevel="1">
      <c r="A44" s="189"/>
      <c r="B44" s="14" t="str">
        <f>IF('0'!A1=1,"Донецька","Donetsk")</f>
        <v>Донецька</v>
      </c>
      <c r="C44" s="105" t="s">
        <v>0</v>
      </c>
      <c r="D44" s="105" t="s">
        <v>0</v>
      </c>
      <c r="E44" s="105" t="s">
        <v>0</v>
      </c>
      <c r="F44" s="105" t="s">
        <v>0</v>
      </c>
      <c r="G44" s="105" t="s">
        <v>0</v>
      </c>
      <c r="H44" s="105" t="s">
        <v>0</v>
      </c>
      <c r="I44" s="105" t="s">
        <v>0</v>
      </c>
      <c r="J44" s="105" t="s">
        <v>0</v>
      </c>
      <c r="K44" s="105" t="s">
        <v>0</v>
      </c>
      <c r="L44" s="105" t="s">
        <v>0</v>
      </c>
      <c r="M44" s="105" t="s">
        <v>0</v>
      </c>
      <c r="N44" s="105" t="s">
        <v>0</v>
      </c>
      <c r="O44" s="105" t="s">
        <v>0</v>
      </c>
      <c r="P44" s="105" t="s">
        <v>0</v>
      </c>
      <c r="Q44" s="105" t="s">
        <v>0</v>
      </c>
      <c r="R44" s="105" t="s">
        <v>0</v>
      </c>
      <c r="S44" s="116">
        <v>2114.5</v>
      </c>
      <c r="T44" s="116">
        <v>2134.1999999999998</v>
      </c>
      <c r="U44" s="116">
        <v>2146.3000000000002</v>
      </c>
      <c r="V44" s="116">
        <v>2138.8000000000002</v>
      </c>
      <c r="W44" s="116">
        <v>1968.9</v>
      </c>
      <c r="X44" s="116">
        <v>1974.6</v>
      </c>
      <c r="Y44" s="116">
        <v>1983.8</v>
      </c>
      <c r="Z44" s="116">
        <v>1981.3</v>
      </c>
      <c r="AA44" s="116">
        <v>1958.1</v>
      </c>
      <c r="AB44" s="116">
        <v>1965</v>
      </c>
      <c r="AC44" s="116">
        <v>1981.1</v>
      </c>
      <c r="AD44" s="116">
        <v>1983.7</v>
      </c>
      <c r="AE44" s="116">
        <v>1960.3</v>
      </c>
      <c r="AF44" s="116">
        <v>1982.7</v>
      </c>
      <c r="AG44" s="116">
        <v>2000.5</v>
      </c>
      <c r="AH44" s="116">
        <v>1995.4</v>
      </c>
      <c r="AI44" s="116">
        <v>1944.3</v>
      </c>
      <c r="AJ44" s="117">
        <v>1969.1</v>
      </c>
      <c r="AK44" s="116">
        <v>1989.1</v>
      </c>
      <c r="AL44" s="116">
        <v>1985.4</v>
      </c>
      <c r="AM44" s="116">
        <v>1936.4</v>
      </c>
      <c r="AN44" s="116">
        <v>1971</v>
      </c>
      <c r="AO44" s="116">
        <v>1978.8</v>
      </c>
      <c r="AP44" s="118">
        <v>1968.1</v>
      </c>
      <c r="AQ44" s="118">
        <v>1898</v>
      </c>
      <c r="AR44" s="119">
        <v>1869.7</v>
      </c>
      <c r="AS44" s="119">
        <v>1814.4</v>
      </c>
      <c r="AT44" s="119">
        <v>1752.4</v>
      </c>
      <c r="AU44" s="106">
        <v>783.1</v>
      </c>
      <c r="AV44" s="106">
        <v>763</v>
      </c>
      <c r="AW44" s="106">
        <v>760.7</v>
      </c>
      <c r="AX44" s="109">
        <v>756.3</v>
      </c>
      <c r="AY44" s="109">
        <v>743.7</v>
      </c>
      <c r="AZ44" s="109">
        <v>747.7</v>
      </c>
      <c r="BA44" s="109">
        <v>750.3</v>
      </c>
      <c r="BB44" s="109">
        <v>748.4</v>
      </c>
      <c r="BC44" s="109">
        <v>731.1</v>
      </c>
      <c r="BD44" s="109">
        <v>734.9</v>
      </c>
      <c r="BE44" s="109">
        <v>735.3</v>
      </c>
      <c r="BF44" s="109">
        <v>734.3</v>
      </c>
      <c r="BG44" s="109">
        <v>737.1</v>
      </c>
      <c r="BH44" s="109">
        <v>739.8</v>
      </c>
      <c r="BI44" s="109">
        <v>740.9</v>
      </c>
      <c r="BJ44" s="109">
        <v>741</v>
      </c>
      <c r="BK44" s="109">
        <v>742.1</v>
      </c>
      <c r="BL44" s="109">
        <v>746.1</v>
      </c>
      <c r="BM44" s="109">
        <v>748.6</v>
      </c>
      <c r="BN44" s="109">
        <v>747.2</v>
      </c>
      <c r="BO44" s="109">
        <v>747.7</v>
      </c>
      <c r="BP44" s="109">
        <v>722.7</v>
      </c>
      <c r="BQ44" s="109">
        <v>717</v>
      </c>
      <c r="BR44" s="109">
        <v>713.7</v>
      </c>
      <c r="BS44" s="109">
        <v>697.7</v>
      </c>
      <c r="BT44" s="109">
        <v>698.9</v>
      </c>
      <c r="BU44" s="109">
        <v>700.8</v>
      </c>
      <c r="BV44" s="109">
        <v>697.9</v>
      </c>
    </row>
    <row r="45" spans="1:74" ht="19.899999999999999" customHeight="1" outlineLevel="1">
      <c r="A45" s="189"/>
      <c r="B45" s="14" t="str">
        <f>IF('0'!A1=1,"Житомирська","Zhytomyr")</f>
        <v>Житомирська</v>
      </c>
      <c r="C45" s="105" t="s">
        <v>0</v>
      </c>
      <c r="D45" s="105" t="s">
        <v>0</v>
      </c>
      <c r="E45" s="105" t="s">
        <v>0</v>
      </c>
      <c r="F45" s="105" t="s">
        <v>0</v>
      </c>
      <c r="G45" s="105" t="s">
        <v>0</v>
      </c>
      <c r="H45" s="105" t="s">
        <v>0</v>
      </c>
      <c r="I45" s="105" t="s">
        <v>0</v>
      </c>
      <c r="J45" s="105" t="s">
        <v>0</v>
      </c>
      <c r="K45" s="105" t="s">
        <v>0</v>
      </c>
      <c r="L45" s="105" t="s">
        <v>0</v>
      </c>
      <c r="M45" s="105" t="s">
        <v>0</v>
      </c>
      <c r="N45" s="105" t="s">
        <v>0</v>
      </c>
      <c r="O45" s="105" t="s">
        <v>0</v>
      </c>
      <c r="P45" s="105" t="s">
        <v>0</v>
      </c>
      <c r="Q45" s="105" t="s">
        <v>0</v>
      </c>
      <c r="R45" s="105" t="s">
        <v>0</v>
      </c>
      <c r="S45" s="116">
        <v>568.9</v>
      </c>
      <c r="T45" s="116">
        <v>578</v>
      </c>
      <c r="U45" s="116">
        <v>582.1</v>
      </c>
      <c r="V45" s="116">
        <v>568.20000000000005</v>
      </c>
      <c r="W45" s="116">
        <v>553.5</v>
      </c>
      <c r="X45" s="116">
        <v>556.29999999999995</v>
      </c>
      <c r="Y45" s="116">
        <v>562.70000000000005</v>
      </c>
      <c r="Z45" s="116">
        <v>555.20000000000005</v>
      </c>
      <c r="AA45" s="116">
        <v>558.79999999999995</v>
      </c>
      <c r="AB45" s="116">
        <v>558.79999999999995</v>
      </c>
      <c r="AC45" s="116">
        <v>564</v>
      </c>
      <c r="AD45" s="116">
        <v>560.29999999999995</v>
      </c>
      <c r="AE45" s="116">
        <v>558</v>
      </c>
      <c r="AF45" s="116">
        <v>556.79999999999995</v>
      </c>
      <c r="AG45" s="116">
        <v>556.4</v>
      </c>
      <c r="AH45" s="116">
        <v>553.5</v>
      </c>
      <c r="AI45" s="116">
        <v>549.1</v>
      </c>
      <c r="AJ45" s="117">
        <v>554.5</v>
      </c>
      <c r="AK45" s="116">
        <v>555.4</v>
      </c>
      <c r="AL45" s="116">
        <v>550.29999999999995</v>
      </c>
      <c r="AM45" s="116">
        <v>546.29999999999995</v>
      </c>
      <c r="AN45" s="116">
        <v>555</v>
      </c>
      <c r="AO45" s="116">
        <v>558.29999999999995</v>
      </c>
      <c r="AP45" s="118">
        <v>552.29999999999995</v>
      </c>
      <c r="AQ45" s="118">
        <v>525.29999999999995</v>
      </c>
      <c r="AR45" s="118">
        <v>526.20000000000005</v>
      </c>
      <c r="AS45" s="118">
        <v>522.4</v>
      </c>
      <c r="AT45" s="118">
        <v>514.79999999999995</v>
      </c>
      <c r="AU45" s="106">
        <v>505.8</v>
      </c>
      <c r="AV45" s="106">
        <v>508</v>
      </c>
      <c r="AW45" s="106">
        <v>511.5</v>
      </c>
      <c r="AX45" s="108">
        <v>506.6</v>
      </c>
      <c r="AY45" s="108">
        <v>476.1</v>
      </c>
      <c r="AZ45" s="108">
        <v>499.6</v>
      </c>
      <c r="BA45" s="108">
        <v>513.4</v>
      </c>
      <c r="BB45" s="108">
        <v>507.6</v>
      </c>
      <c r="BC45" s="108">
        <v>476.9</v>
      </c>
      <c r="BD45" s="108">
        <v>499.9</v>
      </c>
      <c r="BE45" s="108">
        <v>515.9</v>
      </c>
      <c r="BF45" s="108">
        <v>510.6</v>
      </c>
      <c r="BG45" s="108">
        <v>482.5</v>
      </c>
      <c r="BH45" s="108">
        <v>504.7</v>
      </c>
      <c r="BI45" s="108">
        <v>519</v>
      </c>
      <c r="BJ45" s="108">
        <v>516.70000000000005</v>
      </c>
      <c r="BK45" s="108">
        <v>493.8</v>
      </c>
      <c r="BL45" s="108">
        <v>510.9</v>
      </c>
      <c r="BM45" s="108">
        <v>523.5</v>
      </c>
      <c r="BN45" s="108">
        <v>521.20000000000005</v>
      </c>
      <c r="BO45" s="108">
        <v>501.6</v>
      </c>
      <c r="BP45" s="108">
        <v>494</v>
      </c>
      <c r="BQ45" s="108">
        <v>492.6</v>
      </c>
      <c r="BR45" s="108">
        <v>489.3</v>
      </c>
      <c r="BS45" s="108">
        <v>473</v>
      </c>
      <c r="BT45" s="108">
        <v>480.6</v>
      </c>
      <c r="BU45" s="108">
        <v>485.1</v>
      </c>
      <c r="BV45" s="108">
        <v>479.7</v>
      </c>
    </row>
    <row r="46" spans="1:74" ht="19.899999999999999" customHeight="1" outlineLevel="1">
      <c r="A46" s="189"/>
      <c r="B46" s="14" t="str">
        <f>IF('0'!A1=1,"Закарпатська","Zakarpattya")</f>
        <v>Закарпатська</v>
      </c>
      <c r="C46" s="105" t="s">
        <v>0</v>
      </c>
      <c r="D46" s="105" t="s">
        <v>0</v>
      </c>
      <c r="E46" s="105" t="s">
        <v>0</v>
      </c>
      <c r="F46" s="105" t="s">
        <v>0</v>
      </c>
      <c r="G46" s="105" t="s">
        <v>0</v>
      </c>
      <c r="H46" s="105" t="s">
        <v>0</v>
      </c>
      <c r="I46" s="105" t="s">
        <v>0</v>
      </c>
      <c r="J46" s="105" t="s">
        <v>0</v>
      </c>
      <c r="K46" s="105" t="s">
        <v>0</v>
      </c>
      <c r="L46" s="105" t="s">
        <v>0</v>
      </c>
      <c r="M46" s="105" t="s">
        <v>0</v>
      </c>
      <c r="N46" s="105" t="s">
        <v>0</v>
      </c>
      <c r="O46" s="105" t="s">
        <v>0</v>
      </c>
      <c r="P46" s="105" t="s">
        <v>0</v>
      </c>
      <c r="Q46" s="105" t="s">
        <v>0</v>
      </c>
      <c r="R46" s="105" t="s">
        <v>0</v>
      </c>
      <c r="S46" s="116">
        <v>549.4</v>
      </c>
      <c r="T46" s="116">
        <v>554.1</v>
      </c>
      <c r="U46" s="116">
        <v>560.29999999999995</v>
      </c>
      <c r="V46" s="116">
        <v>552.20000000000005</v>
      </c>
      <c r="W46" s="116">
        <v>521.20000000000005</v>
      </c>
      <c r="X46" s="116">
        <v>524.20000000000005</v>
      </c>
      <c r="Y46" s="116">
        <v>528.1</v>
      </c>
      <c r="Z46" s="116">
        <v>524.70000000000005</v>
      </c>
      <c r="AA46" s="116">
        <v>529.5</v>
      </c>
      <c r="AB46" s="116">
        <v>530.6</v>
      </c>
      <c r="AC46" s="116">
        <v>535.5</v>
      </c>
      <c r="AD46" s="116">
        <v>531.79999999999995</v>
      </c>
      <c r="AE46" s="116">
        <v>534.4</v>
      </c>
      <c r="AF46" s="116">
        <v>532.1</v>
      </c>
      <c r="AG46" s="116">
        <v>526.9</v>
      </c>
      <c r="AH46" s="116">
        <v>522.70000000000005</v>
      </c>
      <c r="AI46" s="116">
        <v>535.9</v>
      </c>
      <c r="AJ46" s="117">
        <v>536.6</v>
      </c>
      <c r="AK46" s="116">
        <v>537.70000000000005</v>
      </c>
      <c r="AL46" s="116">
        <v>530.79999999999995</v>
      </c>
      <c r="AM46" s="116">
        <v>536.29999999999995</v>
      </c>
      <c r="AN46" s="116">
        <v>543.29999999999995</v>
      </c>
      <c r="AO46" s="116">
        <v>545.9</v>
      </c>
      <c r="AP46" s="118">
        <v>541.20000000000005</v>
      </c>
      <c r="AQ46" s="118">
        <v>523.70000000000005</v>
      </c>
      <c r="AR46" s="118">
        <v>534</v>
      </c>
      <c r="AS46" s="118">
        <v>534.79999999999995</v>
      </c>
      <c r="AT46" s="118">
        <v>521.4</v>
      </c>
      <c r="AU46" s="106">
        <v>510.5</v>
      </c>
      <c r="AV46" s="106">
        <v>520</v>
      </c>
      <c r="AW46" s="106">
        <v>525.70000000000005</v>
      </c>
      <c r="AX46" s="108">
        <v>519.29999999999995</v>
      </c>
      <c r="AY46" s="108">
        <v>492.5</v>
      </c>
      <c r="AZ46" s="108">
        <v>505</v>
      </c>
      <c r="BA46" s="108">
        <v>507.6</v>
      </c>
      <c r="BB46" s="108">
        <v>505.5</v>
      </c>
      <c r="BC46" s="108">
        <v>494.5</v>
      </c>
      <c r="BD46" s="108">
        <v>500</v>
      </c>
      <c r="BE46" s="108">
        <v>498.1</v>
      </c>
      <c r="BF46" s="108">
        <v>496.3</v>
      </c>
      <c r="BG46" s="108">
        <v>497.2</v>
      </c>
      <c r="BH46" s="108">
        <v>502.7</v>
      </c>
      <c r="BI46" s="108">
        <v>503.7</v>
      </c>
      <c r="BJ46" s="108">
        <v>502.4</v>
      </c>
      <c r="BK46" s="108">
        <v>502.8</v>
      </c>
      <c r="BL46" s="108">
        <v>508</v>
      </c>
      <c r="BM46" s="108">
        <v>510.1</v>
      </c>
      <c r="BN46" s="108">
        <v>508.9</v>
      </c>
      <c r="BO46" s="108">
        <v>506.6</v>
      </c>
      <c r="BP46" s="108">
        <v>498.7</v>
      </c>
      <c r="BQ46" s="108">
        <v>497</v>
      </c>
      <c r="BR46" s="108">
        <v>492.7</v>
      </c>
      <c r="BS46" s="108">
        <v>472.6</v>
      </c>
      <c r="BT46" s="108">
        <v>481.5</v>
      </c>
      <c r="BU46" s="108">
        <v>486.4</v>
      </c>
      <c r="BV46" s="108">
        <v>483.5</v>
      </c>
    </row>
    <row r="47" spans="1:74" ht="19.899999999999999" customHeight="1" outlineLevel="1">
      <c r="A47" s="189"/>
      <c r="B47" s="14" t="str">
        <f>IF('0'!A1=1,"Запорізька","Zaporizhzhya")</f>
        <v>Запорізька</v>
      </c>
      <c r="C47" s="105" t="s">
        <v>0</v>
      </c>
      <c r="D47" s="105" t="s">
        <v>0</v>
      </c>
      <c r="E47" s="105" t="s">
        <v>0</v>
      </c>
      <c r="F47" s="105" t="s">
        <v>0</v>
      </c>
      <c r="G47" s="105" t="s">
        <v>0</v>
      </c>
      <c r="H47" s="105" t="s">
        <v>0</v>
      </c>
      <c r="I47" s="105" t="s">
        <v>0</v>
      </c>
      <c r="J47" s="105" t="s">
        <v>0</v>
      </c>
      <c r="K47" s="105" t="s">
        <v>0</v>
      </c>
      <c r="L47" s="105" t="s">
        <v>0</v>
      </c>
      <c r="M47" s="105" t="s">
        <v>0</v>
      </c>
      <c r="N47" s="105" t="s">
        <v>0</v>
      </c>
      <c r="O47" s="105" t="s">
        <v>0</v>
      </c>
      <c r="P47" s="105" t="s">
        <v>0</v>
      </c>
      <c r="Q47" s="105" t="s">
        <v>0</v>
      </c>
      <c r="R47" s="105" t="s">
        <v>0</v>
      </c>
      <c r="S47" s="116">
        <v>848.6</v>
      </c>
      <c r="T47" s="116">
        <v>858.1</v>
      </c>
      <c r="U47" s="116">
        <v>864.2</v>
      </c>
      <c r="V47" s="116">
        <v>850.4</v>
      </c>
      <c r="W47" s="116">
        <v>818.3</v>
      </c>
      <c r="X47" s="116">
        <v>828</v>
      </c>
      <c r="Y47" s="116">
        <v>835.9</v>
      </c>
      <c r="Z47" s="116">
        <v>824.2</v>
      </c>
      <c r="AA47" s="116">
        <v>821.1</v>
      </c>
      <c r="AB47" s="116">
        <v>826.8</v>
      </c>
      <c r="AC47" s="116">
        <v>832.2</v>
      </c>
      <c r="AD47" s="116">
        <v>825.7</v>
      </c>
      <c r="AE47" s="116">
        <v>816.5</v>
      </c>
      <c r="AF47" s="116">
        <v>823.6</v>
      </c>
      <c r="AG47" s="116">
        <v>833.3</v>
      </c>
      <c r="AH47" s="116">
        <v>827.4</v>
      </c>
      <c r="AI47" s="116">
        <v>804.8</v>
      </c>
      <c r="AJ47" s="117">
        <v>818.2</v>
      </c>
      <c r="AK47" s="116">
        <v>828.7</v>
      </c>
      <c r="AL47" s="116">
        <v>821.2</v>
      </c>
      <c r="AM47" s="116">
        <v>806.9</v>
      </c>
      <c r="AN47" s="116">
        <v>821.4</v>
      </c>
      <c r="AO47" s="116">
        <v>832.1</v>
      </c>
      <c r="AP47" s="118">
        <v>821.9</v>
      </c>
      <c r="AQ47" s="118">
        <v>775</v>
      </c>
      <c r="AR47" s="118">
        <v>784.1</v>
      </c>
      <c r="AS47" s="118">
        <v>782.3</v>
      </c>
      <c r="AT47" s="118">
        <v>773.5</v>
      </c>
      <c r="AU47" s="106">
        <v>747</v>
      </c>
      <c r="AV47" s="106">
        <v>749.2</v>
      </c>
      <c r="AW47" s="106">
        <v>749.1</v>
      </c>
      <c r="AX47" s="108">
        <v>745.1</v>
      </c>
      <c r="AY47" s="108">
        <v>731.9</v>
      </c>
      <c r="AZ47" s="108">
        <v>740.9</v>
      </c>
      <c r="BA47" s="108">
        <v>737.9</v>
      </c>
      <c r="BB47" s="108">
        <v>734.9</v>
      </c>
      <c r="BC47" s="108">
        <v>719.4</v>
      </c>
      <c r="BD47" s="108">
        <v>724.3</v>
      </c>
      <c r="BE47" s="108">
        <v>723.6</v>
      </c>
      <c r="BF47" s="108">
        <v>719.7</v>
      </c>
      <c r="BG47" s="108">
        <v>720.4</v>
      </c>
      <c r="BH47" s="108">
        <v>732.5</v>
      </c>
      <c r="BI47" s="108">
        <v>733.5</v>
      </c>
      <c r="BJ47" s="108">
        <v>732.2</v>
      </c>
      <c r="BK47" s="108">
        <v>727.6</v>
      </c>
      <c r="BL47" s="108">
        <v>738.8</v>
      </c>
      <c r="BM47" s="108">
        <v>743.8</v>
      </c>
      <c r="BN47" s="108">
        <v>741.6</v>
      </c>
      <c r="BO47" s="108">
        <v>735.6</v>
      </c>
      <c r="BP47" s="108">
        <v>713.9</v>
      </c>
      <c r="BQ47" s="108">
        <v>712.2</v>
      </c>
      <c r="BR47" s="108">
        <v>707.3</v>
      </c>
      <c r="BS47" s="108">
        <v>682.5</v>
      </c>
      <c r="BT47" s="108">
        <v>694.3</v>
      </c>
      <c r="BU47" s="108">
        <v>700.4</v>
      </c>
      <c r="BV47" s="108">
        <v>694.4</v>
      </c>
    </row>
    <row r="48" spans="1:74" ht="19.899999999999999" customHeight="1" outlineLevel="1">
      <c r="A48" s="189"/>
      <c r="B48" s="14" t="str">
        <f>IF('0'!A1=1,"Івано-Франківська","Ivano-Frankivsk")</f>
        <v>Івано-Франківська</v>
      </c>
      <c r="C48" s="105" t="s">
        <v>0</v>
      </c>
      <c r="D48" s="105" t="s">
        <v>0</v>
      </c>
      <c r="E48" s="105" t="s">
        <v>0</v>
      </c>
      <c r="F48" s="105" t="s">
        <v>0</v>
      </c>
      <c r="G48" s="105" t="s">
        <v>0</v>
      </c>
      <c r="H48" s="105" t="s">
        <v>0</v>
      </c>
      <c r="I48" s="105" t="s">
        <v>0</v>
      </c>
      <c r="J48" s="105" t="s">
        <v>0</v>
      </c>
      <c r="K48" s="105" t="s">
        <v>0</v>
      </c>
      <c r="L48" s="105" t="s">
        <v>0</v>
      </c>
      <c r="M48" s="105" t="s">
        <v>0</v>
      </c>
      <c r="N48" s="105" t="s">
        <v>0</v>
      </c>
      <c r="O48" s="105" t="s">
        <v>0</v>
      </c>
      <c r="P48" s="105" t="s">
        <v>0</v>
      </c>
      <c r="Q48" s="105" t="s">
        <v>0</v>
      </c>
      <c r="R48" s="105" t="s">
        <v>0</v>
      </c>
      <c r="S48" s="116">
        <v>535</v>
      </c>
      <c r="T48" s="116">
        <v>548.9</v>
      </c>
      <c r="U48" s="116">
        <v>562.29999999999995</v>
      </c>
      <c r="V48" s="116">
        <v>541.9</v>
      </c>
      <c r="W48" s="116">
        <v>521</v>
      </c>
      <c r="X48" s="116">
        <v>528.70000000000005</v>
      </c>
      <c r="Y48" s="116">
        <v>533.9</v>
      </c>
      <c r="Z48" s="116">
        <v>526.29999999999995</v>
      </c>
      <c r="AA48" s="116">
        <v>526.9</v>
      </c>
      <c r="AB48" s="116">
        <v>535.5</v>
      </c>
      <c r="AC48" s="116">
        <v>538.5</v>
      </c>
      <c r="AD48" s="116">
        <v>530.29999999999995</v>
      </c>
      <c r="AE48" s="116">
        <v>530</v>
      </c>
      <c r="AF48" s="116">
        <v>537</v>
      </c>
      <c r="AG48" s="116">
        <v>535.20000000000005</v>
      </c>
      <c r="AH48" s="116">
        <v>529.70000000000005</v>
      </c>
      <c r="AI48" s="116">
        <v>533.9</v>
      </c>
      <c r="AJ48" s="117">
        <v>548.5</v>
      </c>
      <c r="AK48" s="116">
        <v>554.9</v>
      </c>
      <c r="AL48" s="116">
        <v>548.5</v>
      </c>
      <c r="AM48" s="116">
        <v>546.29999999999995</v>
      </c>
      <c r="AN48" s="116">
        <v>561.9</v>
      </c>
      <c r="AO48" s="116">
        <v>570.4</v>
      </c>
      <c r="AP48" s="118">
        <v>562.70000000000005</v>
      </c>
      <c r="AQ48" s="118">
        <v>540.79999999999995</v>
      </c>
      <c r="AR48" s="118">
        <v>549.4</v>
      </c>
      <c r="AS48" s="118">
        <v>550.79999999999995</v>
      </c>
      <c r="AT48" s="118">
        <v>547.79999999999995</v>
      </c>
      <c r="AU48" s="106">
        <v>547.70000000000005</v>
      </c>
      <c r="AV48" s="106">
        <v>553.79999999999995</v>
      </c>
      <c r="AW48" s="106">
        <v>559.6</v>
      </c>
      <c r="AX48" s="108">
        <v>558.29999999999995</v>
      </c>
      <c r="AY48" s="108">
        <v>534.5</v>
      </c>
      <c r="AZ48" s="108">
        <v>543</v>
      </c>
      <c r="BA48" s="108">
        <v>556.6</v>
      </c>
      <c r="BB48" s="108">
        <v>556.9</v>
      </c>
      <c r="BC48" s="108">
        <v>543.29999999999995</v>
      </c>
      <c r="BD48" s="108">
        <v>546.29999999999995</v>
      </c>
      <c r="BE48" s="108">
        <v>559.1</v>
      </c>
      <c r="BF48" s="108">
        <v>559</v>
      </c>
      <c r="BG48" s="108">
        <v>551.20000000000005</v>
      </c>
      <c r="BH48" s="108">
        <v>555.5</v>
      </c>
      <c r="BI48" s="108">
        <v>565.4</v>
      </c>
      <c r="BJ48" s="108">
        <v>565.79999999999995</v>
      </c>
      <c r="BK48" s="108">
        <v>563.4</v>
      </c>
      <c r="BL48" s="108">
        <v>566.29999999999995</v>
      </c>
      <c r="BM48" s="108">
        <v>574.6</v>
      </c>
      <c r="BN48" s="108">
        <v>575.1</v>
      </c>
      <c r="BO48" s="108">
        <v>568.20000000000005</v>
      </c>
      <c r="BP48" s="108">
        <v>551.70000000000005</v>
      </c>
      <c r="BQ48" s="108">
        <v>549.20000000000005</v>
      </c>
      <c r="BR48" s="108">
        <v>548.79999999999995</v>
      </c>
      <c r="BS48" s="108">
        <v>535.20000000000005</v>
      </c>
      <c r="BT48" s="108">
        <v>544</v>
      </c>
      <c r="BU48" s="108">
        <v>544.6</v>
      </c>
      <c r="BV48" s="108">
        <v>543</v>
      </c>
    </row>
    <row r="49" spans="1:74" ht="19.899999999999999" customHeight="1" outlineLevel="1">
      <c r="A49" s="189"/>
      <c r="B49" s="14" t="str">
        <f>IF('0'!A1=1,"Київська","Kyiv")</f>
        <v>Київська</v>
      </c>
      <c r="C49" s="105" t="s">
        <v>0</v>
      </c>
      <c r="D49" s="105" t="s">
        <v>0</v>
      </c>
      <c r="E49" s="105" t="s">
        <v>0</v>
      </c>
      <c r="F49" s="105" t="s">
        <v>0</v>
      </c>
      <c r="G49" s="105" t="s">
        <v>0</v>
      </c>
      <c r="H49" s="105" t="s">
        <v>0</v>
      </c>
      <c r="I49" s="105" t="s">
        <v>0</v>
      </c>
      <c r="J49" s="105" t="s">
        <v>0</v>
      </c>
      <c r="K49" s="105" t="s">
        <v>0</v>
      </c>
      <c r="L49" s="105" t="s">
        <v>0</v>
      </c>
      <c r="M49" s="105" t="s">
        <v>0</v>
      </c>
      <c r="N49" s="105" t="s">
        <v>0</v>
      </c>
      <c r="O49" s="105" t="s">
        <v>0</v>
      </c>
      <c r="P49" s="105" t="s">
        <v>0</v>
      </c>
      <c r="Q49" s="105" t="s">
        <v>0</v>
      </c>
      <c r="R49" s="105" t="s">
        <v>0</v>
      </c>
      <c r="S49" s="116">
        <v>790.6</v>
      </c>
      <c r="T49" s="116">
        <v>799.7</v>
      </c>
      <c r="U49" s="116">
        <v>803.3</v>
      </c>
      <c r="V49" s="116">
        <v>796.1</v>
      </c>
      <c r="W49" s="116">
        <v>737.6</v>
      </c>
      <c r="X49" s="116">
        <v>747.3</v>
      </c>
      <c r="Y49" s="116">
        <v>757.1</v>
      </c>
      <c r="Z49" s="116">
        <v>755</v>
      </c>
      <c r="AA49" s="116">
        <v>741.2</v>
      </c>
      <c r="AB49" s="116">
        <v>746.1</v>
      </c>
      <c r="AC49" s="116">
        <v>755.5</v>
      </c>
      <c r="AD49" s="116">
        <v>757.9</v>
      </c>
      <c r="AE49" s="116">
        <v>743.3</v>
      </c>
      <c r="AF49" s="116">
        <v>742.7</v>
      </c>
      <c r="AG49" s="116">
        <v>756.6</v>
      </c>
      <c r="AH49" s="116">
        <v>754.4</v>
      </c>
      <c r="AI49" s="116">
        <v>744.8</v>
      </c>
      <c r="AJ49" s="117">
        <v>748.9</v>
      </c>
      <c r="AK49" s="116">
        <v>758.1</v>
      </c>
      <c r="AL49" s="116">
        <v>757.5</v>
      </c>
      <c r="AM49" s="116">
        <v>750.8</v>
      </c>
      <c r="AN49" s="116">
        <v>755.8</v>
      </c>
      <c r="AO49" s="116">
        <v>762</v>
      </c>
      <c r="AP49" s="118">
        <v>758.4</v>
      </c>
      <c r="AQ49" s="118">
        <v>729.2</v>
      </c>
      <c r="AR49" s="118">
        <v>732</v>
      </c>
      <c r="AS49" s="118">
        <v>726.9</v>
      </c>
      <c r="AT49" s="118">
        <v>724.3</v>
      </c>
      <c r="AU49" s="106">
        <v>734.4</v>
      </c>
      <c r="AV49" s="106">
        <v>736.6</v>
      </c>
      <c r="AW49" s="106">
        <v>741</v>
      </c>
      <c r="AX49" s="108">
        <v>739.9</v>
      </c>
      <c r="AY49" s="108">
        <v>738.4</v>
      </c>
      <c r="AZ49" s="108">
        <v>740.6</v>
      </c>
      <c r="BA49" s="108">
        <v>737.9</v>
      </c>
      <c r="BB49" s="108">
        <v>736.3</v>
      </c>
      <c r="BC49" s="108">
        <v>740.8</v>
      </c>
      <c r="BD49" s="108">
        <v>744.5</v>
      </c>
      <c r="BE49" s="108">
        <v>740.5</v>
      </c>
      <c r="BF49" s="108">
        <v>741.1</v>
      </c>
      <c r="BG49" s="108">
        <v>756.6</v>
      </c>
      <c r="BH49" s="108">
        <v>759.5</v>
      </c>
      <c r="BI49" s="108">
        <v>755.5</v>
      </c>
      <c r="BJ49" s="108">
        <v>755.7</v>
      </c>
      <c r="BK49" s="108">
        <v>763.3</v>
      </c>
      <c r="BL49" s="108">
        <v>770.8</v>
      </c>
      <c r="BM49" s="108">
        <v>774</v>
      </c>
      <c r="BN49" s="108">
        <v>771.4</v>
      </c>
      <c r="BO49" s="108">
        <v>775.9</v>
      </c>
      <c r="BP49" s="108">
        <v>762.1</v>
      </c>
      <c r="BQ49" s="108">
        <v>760.3</v>
      </c>
      <c r="BR49" s="108">
        <v>755.7</v>
      </c>
      <c r="BS49" s="108">
        <v>733.5</v>
      </c>
      <c r="BT49" s="108">
        <v>741.6</v>
      </c>
      <c r="BU49" s="108">
        <v>749.8</v>
      </c>
      <c r="BV49" s="108">
        <v>745.2</v>
      </c>
    </row>
    <row r="50" spans="1:74" ht="19.899999999999999" customHeight="1" outlineLevel="1">
      <c r="A50" s="189"/>
      <c r="B50" s="14" t="str">
        <f>IF('0'!A1=1,"Кіровоградська","Kirovohrad")</f>
        <v>Кіровоградська</v>
      </c>
      <c r="C50" s="105" t="s">
        <v>0</v>
      </c>
      <c r="D50" s="105" t="s">
        <v>0</v>
      </c>
      <c r="E50" s="105" t="s">
        <v>0</v>
      </c>
      <c r="F50" s="105" t="s">
        <v>0</v>
      </c>
      <c r="G50" s="105" t="s">
        <v>0</v>
      </c>
      <c r="H50" s="105" t="s">
        <v>0</v>
      </c>
      <c r="I50" s="105" t="s">
        <v>0</v>
      </c>
      <c r="J50" s="105" t="s">
        <v>0</v>
      </c>
      <c r="K50" s="105" t="s">
        <v>0</v>
      </c>
      <c r="L50" s="105" t="s">
        <v>0</v>
      </c>
      <c r="M50" s="105" t="s">
        <v>0</v>
      </c>
      <c r="N50" s="105" t="s">
        <v>0</v>
      </c>
      <c r="O50" s="105" t="s">
        <v>0</v>
      </c>
      <c r="P50" s="105" t="s">
        <v>0</v>
      </c>
      <c r="Q50" s="105" t="s">
        <v>0</v>
      </c>
      <c r="R50" s="105" t="s">
        <v>0</v>
      </c>
      <c r="S50" s="116">
        <v>451.1</v>
      </c>
      <c r="T50" s="116">
        <v>465.2</v>
      </c>
      <c r="U50" s="116">
        <v>468.2</v>
      </c>
      <c r="V50" s="116">
        <v>459.1</v>
      </c>
      <c r="W50" s="116">
        <v>430.3</v>
      </c>
      <c r="X50" s="116">
        <v>435.6</v>
      </c>
      <c r="Y50" s="116">
        <v>438.9</v>
      </c>
      <c r="Z50" s="116">
        <v>432.7</v>
      </c>
      <c r="AA50" s="116">
        <v>432.5</v>
      </c>
      <c r="AB50" s="116">
        <v>433.9</v>
      </c>
      <c r="AC50" s="116">
        <v>435</v>
      </c>
      <c r="AD50" s="116">
        <v>431.2</v>
      </c>
      <c r="AE50" s="116">
        <v>429.3</v>
      </c>
      <c r="AF50" s="116">
        <v>430</v>
      </c>
      <c r="AG50" s="116">
        <v>433.2</v>
      </c>
      <c r="AH50" s="116">
        <v>433.1</v>
      </c>
      <c r="AI50" s="116">
        <v>426.5</v>
      </c>
      <c r="AJ50" s="117">
        <v>429.4</v>
      </c>
      <c r="AK50" s="116">
        <v>434.6</v>
      </c>
      <c r="AL50" s="116">
        <v>433.7</v>
      </c>
      <c r="AM50" s="116">
        <v>427.2</v>
      </c>
      <c r="AN50" s="116">
        <v>431</v>
      </c>
      <c r="AO50" s="116">
        <v>436</v>
      </c>
      <c r="AP50" s="118">
        <v>434</v>
      </c>
      <c r="AQ50" s="118">
        <v>397.6</v>
      </c>
      <c r="AR50" s="118">
        <v>400</v>
      </c>
      <c r="AS50" s="118">
        <v>396.2</v>
      </c>
      <c r="AT50" s="118">
        <v>391.1</v>
      </c>
      <c r="AU50" s="106">
        <v>384.5</v>
      </c>
      <c r="AV50" s="106">
        <v>391</v>
      </c>
      <c r="AW50" s="106">
        <v>388.8</v>
      </c>
      <c r="AX50" s="108">
        <v>386.8</v>
      </c>
      <c r="AY50" s="108">
        <v>374.7</v>
      </c>
      <c r="AZ50" s="108">
        <v>377.3</v>
      </c>
      <c r="BA50" s="108">
        <v>376</v>
      </c>
      <c r="BB50" s="108">
        <v>375.7</v>
      </c>
      <c r="BC50" s="108">
        <v>375.7</v>
      </c>
      <c r="BD50" s="108">
        <v>378.8</v>
      </c>
      <c r="BE50" s="108">
        <v>379</v>
      </c>
      <c r="BF50" s="108">
        <v>376.8</v>
      </c>
      <c r="BG50" s="108">
        <v>376.6</v>
      </c>
      <c r="BH50" s="108">
        <v>380.5</v>
      </c>
      <c r="BI50" s="108">
        <v>382.4</v>
      </c>
      <c r="BJ50" s="108">
        <v>380.5</v>
      </c>
      <c r="BK50" s="108">
        <v>379.7</v>
      </c>
      <c r="BL50" s="108">
        <v>384.6</v>
      </c>
      <c r="BM50" s="108">
        <v>386.8</v>
      </c>
      <c r="BN50" s="108">
        <v>384.5</v>
      </c>
      <c r="BO50" s="108">
        <v>387.1</v>
      </c>
      <c r="BP50" s="108">
        <v>369.4</v>
      </c>
      <c r="BQ50" s="108">
        <v>365.5</v>
      </c>
      <c r="BR50" s="108">
        <v>362</v>
      </c>
      <c r="BS50" s="108">
        <v>345.6</v>
      </c>
      <c r="BT50" s="108">
        <v>352.8</v>
      </c>
      <c r="BU50" s="108">
        <v>356</v>
      </c>
      <c r="BV50" s="108">
        <v>352.9</v>
      </c>
    </row>
    <row r="51" spans="1:74" ht="19.899999999999999" customHeight="1" outlineLevel="1">
      <c r="A51" s="189"/>
      <c r="B51" s="14" t="str">
        <f>IF('0'!A1=1,"Луганська","Luhansk")</f>
        <v>Луганська</v>
      </c>
      <c r="C51" s="105" t="s">
        <v>0</v>
      </c>
      <c r="D51" s="105" t="s">
        <v>0</v>
      </c>
      <c r="E51" s="105" t="s">
        <v>0</v>
      </c>
      <c r="F51" s="105" t="s">
        <v>0</v>
      </c>
      <c r="G51" s="105" t="s">
        <v>0</v>
      </c>
      <c r="H51" s="105" t="s">
        <v>0</v>
      </c>
      <c r="I51" s="105" t="s">
        <v>0</v>
      </c>
      <c r="J51" s="105" t="s">
        <v>0</v>
      </c>
      <c r="K51" s="105" t="s">
        <v>0</v>
      </c>
      <c r="L51" s="105" t="s">
        <v>0</v>
      </c>
      <c r="M51" s="105" t="s">
        <v>0</v>
      </c>
      <c r="N51" s="105" t="s">
        <v>0</v>
      </c>
      <c r="O51" s="105" t="s">
        <v>0</v>
      </c>
      <c r="P51" s="105" t="s">
        <v>0</v>
      </c>
      <c r="Q51" s="105" t="s">
        <v>0</v>
      </c>
      <c r="R51" s="105" t="s">
        <v>0</v>
      </c>
      <c r="S51" s="116">
        <v>1045.8</v>
      </c>
      <c r="T51" s="116">
        <v>1062.5</v>
      </c>
      <c r="U51" s="116">
        <v>1077.7</v>
      </c>
      <c r="V51" s="116">
        <v>1068.8</v>
      </c>
      <c r="W51" s="116">
        <v>1014.5</v>
      </c>
      <c r="X51" s="116">
        <v>1025.4000000000001</v>
      </c>
      <c r="Y51" s="116">
        <v>1034.2</v>
      </c>
      <c r="Z51" s="116">
        <v>1026.2</v>
      </c>
      <c r="AA51" s="116">
        <v>1011.6</v>
      </c>
      <c r="AB51" s="116">
        <v>1021.2</v>
      </c>
      <c r="AC51" s="116">
        <v>1024</v>
      </c>
      <c r="AD51" s="116">
        <v>1015.4</v>
      </c>
      <c r="AE51" s="116">
        <v>1004.3</v>
      </c>
      <c r="AF51" s="116">
        <v>1011.2</v>
      </c>
      <c r="AG51" s="116">
        <v>1012.3</v>
      </c>
      <c r="AH51" s="116">
        <v>1002.2</v>
      </c>
      <c r="AI51" s="116">
        <v>986.3</v>
      </c>
      <c r="AJ51" s="117">
        <v>1006.7</v>
      </c>
      <c r="AK51" s="116">
        <v>1016</v>
      </c>
      <c r="AL51" s="116">
        <v>1008.6</v>
      </c>
      <c r="AM51" s="116">
        <v>987.9</v>
      </c>
      <c r="AN51" s="116">
        <v>1011.7</v>
      </c>
      <c r="AO51" s="116">
        <v>1018</v>
      </c>
      <c r="AP51" s="118">
        <v>1011.7</v>
      </c>
      <c r="AQ51" s="118">
        <v>953</v>
      </c>
      <c r="AR51" s="119">
        <v>947</v>
      </c>
      <c r="AS51" s="119">
        <v>912.5</v>
      </c>
      <c r="AT51" s="119">
        <v>877.6</v>
      </c>
      <c r="AU51" s="106">
        <v>300.10000000000002</v>
      </c>
      <c r="AV51" s="106">
        <v>309.5</v>
      </c>
      <c r="AW51" s="106">
        <v>309.8</v>
      </c>
      <c r="AX51" s="109">
        <v>306.3</v>
      </c>
      <c r="AY51" s="109">
        <v>291.8</v>
      </c>
      <c r="AZ51" s="109">
        <v>296.10000000000002</v>
      </c>
      <c r="BA51" s="109">
        <v>299.89999999999998</v>
      </c>
      <c r="BB51" s="109">
        <v>298.5</v>
      </c>
      <c r="BC51" s="109">
        <v>288.3</v>
      </c>
      <c r="BD51" s="109">
        <v>292.5</v>
      </c>
      <c r="BE51" s="109">
        <v>295.2</v>
      </c>
      <c r="BF51" s="109">
        <v>292.10000000000002</v>
      </c>
      <c r="BG51" s="109">
        <v>289.39999999999998</v>
      </c>
      <c r="BH51" s="109">
        <v>296.8</v>
      </c>
      <c r="BI51" s="109">
        <v>300</v>
      </c>
      <c r="BJ51" s="109">
        <v>298.2</v>
      </c>
      <c r="BK51" s="109">
        <v>294.7</v>
      </c>
      <c r="BL51" s="109">
        <v>301.60000000000002</v>
      </c>
      <c r="BM51" s="109">
        <v>305.3</v>
      </c>
      <c r="BN51" s="109">
        <v>303.7</v>
      </c>
      <c r="BO51" s="109">
        <v>299.10000000000002</v>
      </c>
      <c r="BP51" s="109">
        <v>291.3</v>
      </c>
      <c r="BQ51" s="109">
        <v>289.5</v>
      </c>
      <c r="BR51" s="109">
        <v>287.10000000000002</v>
      </c>
      <c r="BS51" s="109">
        <v>274.3</v>
      </c>
      <c r="BT51" s="109">
        <v>277.7</v>
      </c>
      <c r="BU51" s="109">
        <v>280.3</v>
      </c>
      <c r="BV51" s="109">
        <v>278.5</v>
      </c>
    </row>
    <row r="52" spans="1:74" ht="19.899999999999999" customHeight="1" outlineLevel="1">
      <c r="A52" s="189"/>
      <c r="B52" s="14" t="str">
        <f>IF('0'!A1=1,"Львівська","Lviv")</f>
        <v>Львівська</v>
      </c>
      <c r="C52" s="105" t="s">
        <v>0</v>
      </c>
      <c r="D52" s="105" t="s">
        <v>0</v>
      </c>
      <c r="E52" s="105" t="s">
        <v>0</v>
      </c>
      <c r="F52" s="105" t="s">
        <v>0</v>
      </c>
      <c r="G52" s="105" t="s">
        <v>0</v>
      </c>
      <c r="H52" s="105" t="s">
        <v>0</v>
      </c>
      <c r="I52" s="105" t="s">
        <v>0</v>
      </c>
      <c r="J52" s="105" t="s">
        <v>0</v>
      </c>
      <c r="K52" s="105" t="s">
        <v>0</v>
      </c>
      <c r="L52" s="105" t="s">
        <v>0</v>
      </c>
      <c r="M52" s="105" t="s">
        <v>0</v>
      </c>
      <c r="N52" s="105" t="s">
        <v>0</v>
      </c>
      <c r="O52" s="105" t="s">
        <v>0</v>
      </c>
      <c r="P52" s="105" t="s">
        <v>0</v>
      </c>
      <c r="Q52" s="105" t="s">
        <v>0</v>
      </c>
      <c r="R52" s="105" t="s">
        <v>0</v>
      </c>
      <c r="S52" s="116">
        <v>1059.9000000000001</v>
      </c>
      <c r="T52" s="116">
        <v>1080.7</v>
      </c>
      <c r="U52" s="116">
        <v>1098.2</v>
      </c>
      <c r="V52" s="116">
        <v>1092.5</v>
      </c>
      <c r="W52" s="116">
        <v>1082.3</v>
      </c>
      <c r="X52" s="116">
        <v>1076.3</v>
      </c>
      <c r="Y52" s="116">
        <v>1086.9000000000001</v>
      </c>
      <c r="Z52" s="116">
        <v>1085</v>
      </c>
      <c r="AA52" s="116">
        <v>1091.4000000000001</v>
      </c>
      <c r="AB52" s="116">
        <v>1091.8</v>
      </c>
      <c r="AC52" s="116">
        <v>1101.2</v>
      </c>
      <c r="AD52" s="116">
        <v>1096.7</v>
      </c>
      <c r="AE52" s="116">
        <v>1103.5</v>
      </c>
      <c r="AF52" s="116">
        <v>1095.5</v>
      </c>
      <c r="AG52" s="116">
        <v>1097.8</v>
      </c>
      <c r="AH52" s="116">
        <v>1100.7</v>
      </c>
      <c r="AI52" s="116">
        <v>1089.0999999999999</v>
      </c>
      <c r="AJ52" s="117">
        <v>1093</v>
      </c>
      <c r="AK52" s="116">
        <v>1100</v>
      </c>
      <c r="AL52" s="116">
        <v>1099.9000000000001</v>
      </c>
      <c r="AM52" s="116">
        <v>1091</v>
      </c>
      <c r="AN52" s="116">
        <v>1097.3</v>
      </c>
      <c r="AO52" s="116">
        <v>1105.0999999999999</v>
      </c>
      <c r="AP52" s="118">
        <v>1104.7</v>
      </c>
      <c r="AQ52" s="118">
        <v>1035.7</v>
      </c>
      <c r="AR52" s="118">
        <v>1050.0999999999999</v>
      </c>
      <c r="AS52" s="118">
        <v>1049.5</v>
      </c>
      <c r="AT52" s="118">
        <v>1038.2</v>
      </c>
      <c r="AU52" s="106">
        <v>1015.3</v>
      </c>
      <c r="AV52" s="106">
        <v>1032.5</v>
      </c>
      <c r="AW52" s="106">
        <v>1042.8</v>
      </c>
      <c r="AX52" s="108">
        <v>1042</v>
      </c>
      <c r="AY52" s="108">
        <v>1027.7</v>
      </c>
      <c r="AZ52" s="108">
        <v>1036.7</v>
      </c>
      <c r="BA52" s="108">
        <v>1046</v>
      </c>
      <c r="BB52" s="108">
        <v>1047</v>
      </c>
      <c r="BC52" s="108">
        <v>1032.9000000000001</v>
      </c>
      <c r="BD52" s="108">
        <v>1041.0999999999999</v>
      </c>
      <c r="BE52" s="108">
        <v>1052.7</v>
      </c>
      <c r="BF52" s="108">
        <v>1050.8</v>
      </c>
      <c r="BG52" s="108">
        <v>1042.9000000000001</v>
      </c>
      <c r="BH52" s="108">
        <v>1053.5999999999999</v>
      </c>
      <c r="BI52" s="108">
        <v>1062.2</v>
      </c>
      <c r="BJ52" s="108">
        <v>1061.2</v>
      </c>
      <c r="BK52" s="108">
        <v>1058.0999999999999</v>
      </c>
      <c r="BL52" s="108">
        <v>1068.5</v>
      </c>
      <c r="BM52" s="108">
        <v>1076</v>
      </c>
      <c r="BN52" s="108">
        <v>1075.2</v>
      </c>
      <c r="BO52" s="108">
        <v>1066.4000000000001</v>
      </c>
      <c r="BP52" s="108">
        <v>1041.9000000000001</v>
      </c>
      <c r="BQ52" s="108">
        <v>1040.0999999999999</v>
      </c>
      <c r="BR52" s="108">
        <v>1038.9000000000001</v>
      </c>
      <c r="BS52" s="108">
        <v>1019</v>
      </c>
      <c r="BT52" s="108">
        <v>1027</v>
      </c>
      <c r="BU52" s="108">
        <v>1031.8</v>
      </c>
      <c r="BV52" s="108">
        <v>1028.7</v>
      </c>
    </row>
    <row r="53" spans="1:74" ht="19.899999999999999" customHeight="1" outlineLevel="1">
      <c r="A53" s="189"/>
      <c r="B53" s="14" t="str">
        <f>IF('0'!A1=1,"Миколаївська","Mykolayiv")</f>
        <v>Миколаївська</v>
      </c>
      <c r="C53" s="105" t="s">
        <v>0</v>
      </c>
      <c r="D53" s="105" t="s">
        <v>0</v>
      </c>
      <c r="E53" s="105" t="s">
        <v>0</v>
      </c>
      <c r="F53" s="105" t="s">
        <v>0</v>
      </c>
      <c r="G53" s="105" t="s">
        <v>0</v>
      </c>
      <c r="H53" s="105" t="s">
        <v>0</v>
      </c>
      <c r="I53" s="105" t="s">
        <v>0</v>
      </c>
      <c r="J53" s="105" t="s">
        <v>0</v>
      </c>
      <c r="K53" s="105" t="s">
        <v>0</v>
      </c>
      <c r="L53" s="105" t="s">
        <v>0</v>
      </c>
      <c r="M53" s="105" t="s">
        <v>0</v>
      </c>
      <c r="N53" s="105" t="s">
        <v>0</v>
      </c>
      <c r="O53" s="105" t="s">
        <v>0</v>
      </c>
      <c r="P53" s="105" t="s">
        <v>0</v>
      </c>
      <c r="Q53" s="105" t="s">
        <v>0</v>
      </c>
      <c r="R53" s="105" t="s">
        <v>0</v>
      </c>
      <c r="S53" s="116">
        <v>543.70000000000005</v>
      </c>
      <c r="T53" s="116">
        <v>555.70000000000005</v>
      </c>
      <c r="U53" s="116">
        <v>559.9</v>
      </c>
      <c r="V53" s="116">
        <v>548.5</v>
      </c>
      <c r="W53" s="116">
        <v>530.6</v>
      </c>
      <c r="X53" s="116">
        <v>535.29999999999995</v>
      </c>
      <c r="Y53" s="116">
        <v>540.6</v>
      </c>
      <c r="Z53" s="116">
        <v>535.20000000000005</v>
      </c>
      <c r="AA53" s="116">
        <v>533.5</v>
      </c>
      <c r="AB53" s="116">
        <v>537</v>
      </c>
      <c r="AC53" s="116">
        <v>540.1</v>
      </c>
      <c r="AD53" s="116">
        <v>536.70000000000005</v>
      </c>
      <c r="AE53" s="116">
        <v>531.79999999999995</v>
      </c>
      <c r="AF53" s="116">
        <v>534.4</v>
      </c>
      <c r="AG53" s="116">
        <v>538.6</v>
      </c>
      <c r="AH53" s="116">
        <v>537.5</v>
      </c>
      <c r="AI53" s="116">
        <v>529.6</v>
      </c>
      <c r="AJ53" s="117">
        <v>532.4</v>
      </c>
      <c r="AK53" s="116">
        <v>536.6</v>
      </c>
      <c r="AL53" s="116">
        <v>533.70000000000005</v>
      </c>
      <c r="AM53" s="116">
        <v>527</v>
      </c>
      <c r="AN53" s="116">
        <v>532.9</v>
      </c>
      <c r="AO53" s="116">
        <v>535.20000000000005</v>
      </c>
      <c r="AP53" s="118">
        <v>534.5</v>
      </c>
      <c r="AQ53" s="118">
        <v>502.6</v>
      </c>
      <c r="AR53" s="118">
        <v>504.8</v>
      </c>
      <c r="AS53" s="118">
        <v>503</v>
      </c>
      <c r="AT53" s="118">
        <v>501.5</v>
      </c>
      <c r="AU53" s="106">
        <v>510.3</v>
      </c>
      <c r="AV53" s="106">
        <v>509.2</v>
      </c>
      <c r="AW53" s="106">
        <v>511.7</v>
      </c>
      <c r="AX53" s="108">
        <v>508.7</v>
      </c>
      <c r="AY53" s="108">
        <v>511</v>
      </c>
      <c r="AZ53" s="108">
        <v>502.6</v>
      </c>
      <c r="BA53" s="108">
        <v>501.3</v>
      </c>
      <c r="BB53" s="108">
        <v>498.1</v>
      </c>
      <c r="BC53" s="108">
        <v>492.1</v>
      </c>
      <c r="BD53" s="108">
        <v>494</v>
      </c>
      <c r="BE53" s="108">
        <v>492.6</v>
      </c>
      <c r="BF53" s="108">
        <v>489.7</v>
      </c>
      <c r="BG53" s="108">
        <v>493.7</v>
      </c>
      <c r="BH53" s="108">
        <v>496.5</v>
      </c>
      <c r="BI53" s="108">
        <v>497.7</v>
      </c>
      <c r="BJ53" s="108">
        <v>496.2</v>
      </c>
      <c r="BK53" s="108">
        <v>495.3</v>
      </c>
      <c r="BL53" s="108">
        <v>498.4</v>
      </c>
      <c r="BM53" s="108">
        <v>500.9</v>
      </c>
      <c r="BN53" s="108">
        <v>499.6</v>
      </c>
      <c r="BO53" s="108">
        <v>499.5</v>
      </c>
      <c r="BP53" s="108">
        <v>485</v>
      </c>
      <c r="BQ53" s="108">
        <v>482.6</v>
      </c>
      <c r="BR53" s="108">
        <v>479.7</v>
      </c>
      <c r="BS53" s="108">
        <v>460.1</v>
      </c>
      <c r="BT53" s="108">
        <v>462.7</v>
      </c>
      <c r="BU53" s="108">
        <v>469.3</v>
      </c>
      <c r="BV53" s="108">
        <v>466.5</v>
      </c>
    </row>
    <row r="54" spans="1:74" ht="19.899999999999999" customHeight="1" outlineLevel="1">
      <c r="A54" s="189"/>
      <c r="B54" s="14" t="str">
        <f>IF('0'!A1=1,"Одеська","Odesa")</f>
        <v>Одеська</v>
      </c>
      <c r="C54" s="105" t="s">
        <v>0</v>
      </c>
      <c r="D54" s="105" t="s">
        <v>0</v>
      </c>
      <c r="E54" s="105" t="s">
        <v>0</v>
      </c>
      <c r="F54" s="105" t="s">
        <v>0</v>
      </c>
      <c r="G54" s="105" t="s">
        <v>0</v>
      </c>
      <c r="H54" s="105" t="s">
        <v>0</v>
      </c>
      <c r="I54" s="105" t="s">
        <v>0</v>
      </c>
      <c r="J54" s="105" t="s">
        <v>0</v>
      </c>
      <c r="K54" s="105" t="s">
        <v>0</v>
      </c>
      <c r="L54" s="105" t="s">
        <v>0</v>
      </c>
      <c r="M54" s="105" t="s">
        <v>0</v>
      </c>
      <c r="N54" s="105" t="s">
        <v>0</v>
      </c>
      <c r="O54" s="105" t="s">
        <v>0</v>
      </c>
      <c r="P54" s="105" t="s">
        <v>0</v>
      </c>
      <c r="Q54" s="105" t="s">
        <v>0</v>
      </c>
      <c r="R54" s="105" t="s">
        <v>0</v>
      </c>
      <c r="S54" s="116">
        <v>1029.5999999999999</v>
      </c>
      <c r="T54" s="116">
        <v>1059.0999999999999</v>
      </c>
      <c r="U54" s="116">
        <v>1078.5999999999999</v>
      </c>
      <c r="V54" s="116">
        <v>1067.2</v>
      </c>
      <c r="W54" s="116">
        <v>1026.8</v>
      </c>
      <c r="X54" s="116">
        <v>1038.8</v>
      </c>
      <c r="Y54" s="116">
        <v>1046.2</v>
      </c>
      <c r="Z54" s="116">
        <v>1040.2</v>
      </c>
      <c r="AA54" s="116">
        <v>1047.0999999999999</v>
      </c>
      <c r="AB54" s="116">
        <v>1047.5</v>
      </c>
      <c r="AC54" s="116">
        <v>1054.2</v>
      </c>
      <c r="AD54" s="116">
        <v>1044.5</v>
      </c>
      <c r="AE54" s="116">
        <v>1044.8</v>
      </c>
      <c r="AF54" s="116">
        <v>1045.3</v>
      </c>
      <c r="AG54" s="116">
        <v>1051.3</v>
      </c>
      <c r="AH54" s="116">
        <v>1048.5</v>
      </c>
      <c r="AI54" s="116">
        <v>1043.7</v>
      </c>
      <c r="AJ54" s="117">
        <v>1059.4000000000001</v>
      </c>
      <c r="AK54" s="116">
        <v>1069.2</v>
      </c>
      <c r="AL54" s="116">
        <v>1060.4000000000001</v>
      </c>
      <c r="AM54" s="116">
        <v>1048.7</v>
      </c>
      <c r="AN54" s="116">
        <v>1063.9000000000001</v>
      </c>
      <c r="AO54" s="116">
        <v>1072.4000000000001</v>
      </c>
      <c r="AP54" s="118">
        <v>1064.5</v>
      </c>
      <c r="AQ54" s="118">
        <v>1017.1</v>
      </c>
      <c r="AR54" s="118">
        <v>1024.9000000000001</v>
      </c>
      <c r="AS54" s="118">
        <v>1017.3</v>
      </c>
      <c r="AT54" s="118">
        <v>1009.4</v>
      </c>
      <c r="AU54" s="106">
        <v>994.1</v>
      </c>
      <c r="AV54" s="106">
        <v>1012.2</v>
      </c>
      <c r="AW54" s="106">
        <v>1020.5</v>
      </c>
      <c r="AX54" s="108">
        <v>1016.2</v>
      </c>
      <c r="AY54" s="108">
        <v>1002.5</v>
      </c>
      <c r="AZ54" s="108">
        <v>1013.2</v>
      </c>
      <c r="BA54" s="108">
        <v>1005.8</v>
      </c>
      <c r="BB54" s="108">
        <v>1000.6</v>
      </c>
      <c r="BC54" s="108">
        <v>977.3</v>
      </c>
      <c r="BD54" s="108">
        <v>988.9</v>
      </c>
      <c r="BE54" s="108">
        <v>990.3</v>
      </c>
      <c r="BF54" s="108">
        <v>986.6</v>
      </c>
      <c r="BG54" s="108">
        <v>982.6</v>
      </c>
      <c r="BH54" s="108">
        <v>993.6</v>
      </c>
      <c r="BI54" s="108">
        <v>1004.5</v>
      </c>
      <c r="BJ54" s="108">
        <v>1001.9</v>
      </c>
      <c r="BK54" s="108">
        <v>1000.3</v>
      </c>
      <c r="BL54" s="108">
        <v>1013.1</v>
      </c>
      <c r="BM54" s="108">
        <v>1022.3</v>
      </c>
      <c r="BN54" s="108">
        <v>1020.1</v>
      </c>
      <c r="BO54" s="108">
        <v>1009.8</v>
      </c>
      <c r="BP54" s="108">
        <v>995.1</v>
      </c>
      <c r="BQ54" s="108">
        <v>993.6</v>
      </c>
      <c r="BR54" s="108">
        <v>991.2</v>
      </c>
      <c r="BS54" s="108">
        <v>968.1</v>
      </c>
      <c r="BT54" s="108">
        <v>976.8</v>
      </c>
      <c r="BU54" s="108">
        <v>983.5</v>
      </c>
      <c r="BV54" s="108">
        <v>979.6</v>
      </c>
    </row>
    <row r="55" spans="1:74" ht="19.899999999999999" customHeight="1" outlineLevel="1">
      <c r="A55" s="189"/>
      <c r="B55" s="14" t="str">
        <f>IF('0'!A1=1,"Полтавська","Poltava")</f>
        <v>Полтавська</v>
      </c>
      <c r="C55" s="105" t="s">
        <v>0</v>
      </c>
      <c r="D55" s="105" t="s">
        <v>0</v>
      </c>
      <c r="E55" s="105" t="s">
        <v>0</v>
      </c>
      <c r="F55" s="105" t="s">
        <v>0</v>
      </c>
      <c r="G55" s="105" t="s">
        <v>0</v>
      </c>
      <c r="H55" s="105" t="s">
        <v>0</v>
      </c>
      <c r="I55" s="105" t="s">
        <v>0</v>
      </c>
      <c r="J55" s="105" t="s">
        <v>0</v>
      </c>
      <c r="K55" s="105" t="s">
        <v>0</v>
      </c>
      <c r="L55" s="105" t="s">
        <v>0</v>
      </c>
      <c r="M55" s="105" t="s">
        <v>0</v>
      </c>
      <c r="N55" s="105" t="s">
        <v>0</v>
      </c>
      <c r="O55" s="105" t="s">
        <v>0</v>
      </c>
      <c r="P55" s="105" t="s">
        <v>0</v>
      </c>
      <c r="Q55" s="105" t="s">
        <v>0</v>
      </c>
      <c r="R55" s="105" t="s">
        <v>0</v>
      </c>
      <c r="S55" s="116">
        <v>689.6</v>
      </c>
      <c r="T55" s="116">
        <v>696</v>
      </c>
      <c r="U55" s="116">
        <v>700</v>
      </c>
      <c r="V55" s="116">
        <v>691.6</v>
      </c>
      <c r="W55" s="116">
        <v>636</v>
      </c>
      <c r="X55" s="116">
        <v>644.9</v>
      </c>
      <c r="Y55" s="116">
        <v>650.5</v>
      </c>
      <c r="Z55" s="116">
        <v>647.1</v>
      </c>
      <c r="AA55" s="116">
        <v>640.9</v>
      </c>
      <c r="AB55" s="116">
        <v>646</v>
      </c>
      <c r="AC55" s="116">
        <v>649.9</v>
      </c>
      <c r="AD55" s="116">
        <v>644.79999999999995</v>
      </c>
      <c r="AE55" s="116">
        <v>637.4</v>
      </c>
      <c r="AF55" s="116">
        <v>639.5</v>
      </c>
      <c r="AG55" s="116">
        <v>647.29999999999995</v>
      </c>
      <c r="AH55" s="116">
        <v>654.20000000000005</v>
      </c>
      <c r="AI55" s="116">
        <v>639.9</v>
      </c>
      <c r="AJ55" s="117">
        <v>648.70000000000005</v>
      </c>
      <c r="AK55" s="116">
        <v>654.9</v>
      </c>
      <c r="AL55" s="116">
        <v>652.70000000000005</v>
      </c>
      <c r="AM55" s="116">
        <v>643.1</v>
      </c>
      <c r="AN55" s="116">
        <v>649.29999999999995</v>
      </c>
      <c r="AO55" s="116">
        <v>652.79999999999995</v>
      </c>
      <c r="AP55" s="118">
        <v>648.29999999999995</v>
      </c>
      <c r="AQ55" s="118">
        <v>608.6</v>
      </c>
      <c r="AR55" s="118">
        <v>613.6</v>
      </c>
      <c r="AS55" s="118">
        <v>608.1</v>
      </c>
      <c r="AT55" s="118">
        <v>602.9</v>
      </c>
      <c r="AU55" s="106">
        <v>558.79999999999995</v>
      </c>
      <c r="AV55" s="106">
        <v>573.20000000000005</v>
      </c>
      <c r="AW55" s="106">
        <v>581.1</v>
      </c>
      <c r="AX55" s="108">
        <v>583.6</v>
      </c>
      <c r="AY55" s="108">
        <v>569.29999999999995</v>
      </c>
      <c r="AZ55" s="108">
        <v>563</v>
      </c>
      <c r="BA55" s="108">
        <v>567</v>
      </c>
      <c r="BB55" s="108">
        <v>570.4</v>
      </c>
      <c r="BC55" s="108">
        <v>570.29999999999995</v>
      </c>
      <c r="BD55" s="108">
        <v>571.9</v>
      </c>
      <c r="BE55" s="108">
        <v>575.20000000000005</v>
      </c>
      <c r="BF55" s="108">
        <v>575</v>
      </c>
      <c r="BG55" s="108">
        <v>573</v>
      </c>
      <c r="BH55" s="108">
        <v>575.20000000000005</v>
      </c>
      <c r="BI55" s="108">
        <v>580.9</v>
      </c>
      <c r="BJ55" s="108">
        <v>580.6</v>
      </c>
      <c r="BK55" s="108">
        <v>580.29999999999995</v>
      </c>
      <c r="BL55" s="108">
        <v>585.5</v>
      </c>
      <c r="BM55" s="108">
        <v>591.29999999999995</v>
      </c>
      <c r="BN55" s="108">
        <v>591.20000000000005</v>
      </c>
      <c r="BO55" s="108">
        <v>588.29999999999995</v>
      </c>
      <c r="BP55" s="108">
        <v>570.29999999999995</v>
      </c>
      <c r="BQ55" s="108">
        <v>568.5</v>
      </c>
      <c r="BR55" s="108">
        <v>566.20000000000005</v>
      </c>
      <c r="BS55" s="108">
        <v>542.29999999999995</v>
      </c>
      <c r="BT55" s="108">
        <v>549.6</v>
      </c>
      <c r="BU55" s="108">
        <v>552.70000000000005</v>
      </c>
      <c r="BV55" s="108">
        <v>550.5</v>
      </c>
    </row>
    <row r="56" spans="1:74" ht="19.899999999999999" customHeight="1" outlineLevel="1">
      <c r="A56" s="189"/>
      <c r="B56" s="14" t="str">
        <f>IF('0'!A1=1,"Рівненська","Rivne")</f>
        <v>Рівненська</v>
      </c>
      <c r="C56" s="105" t="s">
        <v>0</v>
      </c>
      <c r="D56" s="105" t="s">
        <v>0</v>
      </c>
      <c r="E56" s="105" t="s">
        <v>0</v>
      </c>
      <c r="F56" s="105" t="s">
        <v>0</v>
      </c>
      <c r="G56" s="105" t="s">
        <v>0</v>
      </c>
      <c r="H56" s="105" t="s">
        <v>0</v>
      </c>
      <c r="I56" s="105" t="s">
        <v>0</v>
      </c>
      <c r="J56" s="105" t="s">
        <v>0</v>
      </c>
      <c r="K56" s="105" t="s">
        <v>0</v>
      </c>
      <c r="L56" s="105" t="s">
        <v>0</v>
      </c>
      <c r="M56" s="105" t="s">
        <v>0</v>
      </c>
      <c r="N56" s="105" t="s">
        <v>0</v>
      </c>
      <c r="O56" s="105" t="s">
        <v>0</v>
      </c>
      <c r="P56" s="105" t="s">
        <v>0</v>
      </c>
      <c r="Q56" s="105" t="s">
        <v>0</v>
      </c>
      <c r="R56" s="105" t="s">
        <v>0</v>
      </c>
      <c r="S56" s="116">
        <v>459.3</v>
      </c>
      <c r="T56" s="116">
        <v>476.9</v>
      </c>
      <c r="U56" s="116">
        <v>482</v>
      </c>
      <c r="V56" s="116">
        <v>478.1</v>
      </c>
      <c r="W56" s="116">
        <v>456.7</v>
      </c>
      <c r="X56" s="116">
        <v>459.2</v>
      </c>
      <c r="Y56" s="116">
        <v>465</v>
      </c>
      <c r="Z56" s="116">
        <v>461.5</v>
      </c>
      <c r="AA56" s="116">
        <v>459.6</v>
      </c>
      <c r="AB56" s="116">
        <v>466.8</v>
      </c>
      <c r="AC56" s="116">
        <v>474.4</v>
      </c>
      <c r="AD56" s="116">
        <v>471.2</v>
      </c>
      <c r="AE56" s="116">
        <v>466.6</v>
      </c>
      <c r="AF56" s="116">
        <v>478.9</v>
      </c>
      <c r="AG56" s="116">
        <v>491.1</v>
      </c>
      <c r="AH56" s="116">
        <v>489.2</v>
      </c>
      <c r="AI56" s="116">
        <v>482.7</v>
      </c>
      <c r="AJ56" s="117">
        <v>490</v>
      </c>
      <c r="AK56" s="116">
        <v>494.1</v>
      </c>
      <c r="AL56" s="116">
        <v>492.5</v>
      </c>
      <c r="AM56" s="116">
        <v>488</v>
      </c>
      <c r="AN56" s="116">
        <v>493.7</v>
      </c>
      <c r="AO56" s="116">
        <v>498</v>
      </c>
      <c r="AP56" s="118">
        <v>494.9</v>
      </c>
      <c r="AQ56" s="118">
        <v>474.7</v>
      </c>
      <c r="AR56" s="118">
        <v>483.3</v>
      </c>
      <c r="AS56" s="118">
        <v>480.7</v>
      </c>
      <c r="AT56" s="118">
        <v>476</v>
      </c>
      <c r="AU56" s="106">
        <v>483.8</v>
      </c>
      <c r="AV56" s="106">
        <v>484.9</v>
      </c>
      <c r="AW56" s="106">
        <v>488.9</v>
      </c>
      <c r="AX56" s="108">
        <v>487.7</v>
      </c>
      <c r="AY56" s="108">
        <v>479.5</v>
      </c>
      <c r="AZ56" s="108">
        <v>479</v>
      </c>
      <c r="BA56" s="108">
        <v>477.2</v>
      </c>
      <c r="BB56" s="108">
        <v>474.2</v>
      </c>
      <c r="BC56" s="108">
        <v>462.5</v>
      </c>
      <c r="BD56" s="108">
        <v>463.8</v>
      </c>
      <c r="BE56" s="108">
        <v>462.5</v>
      </c>
      <c r="BF56" s="108">
        <v>460.2</v>
      </c>
      <c r="BG56" s="108">
        <v>465.3</v>
      </c>
      <c r="BH56" s="108">
        <v>472.3</v>
      </c>
      <c r="BI56" s="108">
        <v>475.6</v>
      </c>
      <c r="BJ56" s="108">
        <v>473.6</v>
      </c>
      <c r="BK56" s="108">
        <v>474.7</v>
      </c>
      <c r="BL56" s="108">
        <v>481.6</v>
      </c>
      <c r="BM56" s="108">
        <v>489</v>
      </c>
      <c r="BN56" s="108">
        <v>486</v>
      </c>
      <c r="BO56" s="108">
        <v>487.2</v>
      </c>
      <c r="BP56" s="108">
        <v>470.4</v>
      </c>
      <c r="BQ56" s="108">
        <v>469.4</v>
      </c>
      <c r="BR56" s="108">
        <v>465.8</v>
      </c>
      <c r="BS56" s="108">
        <v>447.6</v>
      </c>
      <c r="BT56" s="108">
        <v>452.6</v>
      </c>
      <c r="BU56" s="108">
        <v>460.4</v>
      </c>
      <c r="BV56" s="108">
        <v>455.2</v>
      </c>
    </row>
    <row r="57" spans="1:74" ht="19.899999999999999" customHeight="1" outlineLevel="1">
      <c r="A57" s="189"/>
      <c r="B57" s="14" t="str">
        <f>IF('0'!A1=1,"Сумська","Sumy")</f>
        <v>Сумська</v>
      </c>
      <c r="C57" s="105" t="s">
        <v>0</v>
      </c>
      <c r="D57" s="105" t="s">
        <v>0</v>
      </c>
      <c r="E57" s="105" t="s">
        <v>0</v>
      </c>
      <c r="F57" s="105" t="s">
        <v>0</v>
      </c>
      <c r="G57" s="105" t="s">
        <v>0</v>
      </c>
      <c r="H57" s="105" t="s">
        <v>0</v>
      </c>
      <c r="I57" s="105" t="s">
        <v>0</v>
      </c>
      <c r="J57" s="105" t="s">
        <v>0</v>
      </c>
      <c r="K57" s="105" t="s">
        <v>0</v>
      </c>
      <c r="L57" s="105" t="s">
        <v>0</v>
      </c>
      <c r="M57" s="105" t="s">
        <v>0</v>
      </c>
      <c r="N57" s="105" t="s">
        <v>0</v>
      </c>
      <c r="O57" s="105" t="s">
        <v>0</v>
      </c>
      <c r="P57" s="105" t="s">
        <v>0</v>
      </c>
      <c r="Q57" s="105" t="s">
        <v>0</v>
      </c>
      <c r="R57" s="105" t="s">
        <v>0</v>
      </c>
      <c r="S57" s="116">
        <v>542.70000000000005</v>
      </c>
      <c r="T57" s="116">
        <v>548</v>
      </c>
      <c r="U57" s="116">
        <v>550.20000000000005</v>
      </c>
      <c r="V57" s="116">
        <v>543.70000000000005</v>
      </c>
      <c r="W57" s="116">
        <v>475.8</v>
      </c>
      <c r="X57" s="116">
        <v>485.4</v>
      </c>
      <c r="Y57" s="116">
        <v>500.4</v>
      </c>
      <c r="Z57" s="116">
        <v>500.1</v>
      </c>
      <c r="AA57" s="116">
        <v>480.1</v>
      </c>
      <c r="AB57" s="116">
        <v>487.1</v>
      </c>
      <c r="AC57" s="116">
        <v>496.5</v>
      </c>
      <c r="AD57" s="116">
        <v>497</v>
      </c>
      <c r="AE57" s="116">
        <v>477.8</v>
      </c>
      <c r="AF57" s="116">
        <v>506.9</v>
      </c>
      <c r="AG57" s="116">
        <v>520.5</v>
      </c>
      <c r="AH57" s="116">
        <v>518.9</v>
      </c>
      <c r="AI57" s="116">
        <v>510.4</v>
      </c>
      <c r="AJ57" s="117">
        <v>517.29999999999995</v>
      </c>
      <c r="AK57" s="116">
        <v>520.70000000000005</v>
      </c>
      <c r="AL57" s="116">
        <v>519.6</v>
      </c>
      <c r="AM57" s="116">
        <v>510.7</v>
      </c>
      <c r="AN57" s="116">
        <v>518.6</v>
      </c>
      <c r="AO57" s="116">
        <v>519.9</v>
      </c>
      <c r="AP57" s="118">
        <v>515.9</v>
      </c>
      <c r="AQ57" s="118">
        <v>486.4</v>
      </c>
      <c r="AR57" s="118">
        <v>497.1</v>
      </c>
      <c r="AS57" s="118">
        <v>492.4</v>
      </c>
      <c r="AT57" s="118">
        <v>481.4</v>
      </c>
      <c r="AU57" s="106">
        <v>450</v>
      </c>
      <c r="AV57" s="106">
        <v>459.8</v>
      </c>
      <c r="AW57" s="106">
        <v>471.4</v>
      </c>
      <c r="AX57" s="108">
        <v>470.5</v>
      </c>
      <c r="AY57" s="108">
        <v>450.6</v>
      </c>
      <c r="AZ57" s="108">
        <v>469.2</v>
      </c>
      <c r="BA57" s="108">
        <v>483.5</v>
      </c>
      <c r="BB57" s="108">
        <v>478.5</v>
      </c>
      <c r="BC57" s="108">
        <v>445.3</v>
      </c>
      <c r="BD57" s="108">
        <v>470.9</v>
      </c>
      <c r="BE57" s="108">
        <v>486</v>
      </c>
      <c r="BF57" s="108">
        <v>481.4</v>
      </c>
      <c r="BG57" s="108">
        <v>453</v>
      </c>
      <c r="BH57" s="108">
        <v>475</v>
      </c>
      <c r="BI57" s="108">
        <v>489</v>
      </c>
      <c r="BJ57" s="108">
        <v>485.1</v>
      </c>
      <c r="BK57" s="108">
        <v>466.9</v>
      </c>
      <c r="BL57" s="108">
        <v>482.6</v>
      </c>
      <c r="BM57" s="108">
        <v>494.3</v>
      </c>
      <c r="BN57" s="108">
        <v>490.9</v>
      </c>
      <c r="BO57" s="108">
        <v>479.3</v>
      </c>
      <c r="BP57" s="108">
        <v>463.4</v>
      </c>
      <c r="BQ57" s="108">
        <v>461.7</v>
      </c>
      <c r="BR57" s="108">
        <v>459.9</v>
      </c>
      <c r="BS57" s="108">
        <v>443.9</v>
      </c>
      <c r="BT57" s="108">
        <v>443.9</v>
      </c>
      <c r="BU57" s="108">
        <v>446.3</v>
      </c>
      <c r="BV57" s="108">
        <v>444.1</v>
      </c>
    </row>
    <row r="58" spans="1:74" ht="19.899999999999999" customHeight="1" outlineLevel="1">
      <c r="A58" s="189"/>
      <c r="B58" s="14" t="str">
        <f>IF('0'!A1=1,"Тернопільська","Ternopyl")</f>
        <v>Тернопільська</v>
      </c>
      <c r="C58" s="105" t="s">
        <v>0</v>
      </c>
      <c r="D58" s="105" t="s">
        <v>0</v>
      </c>
      <c r="E58" s="105" t="s">
        <v>0</v>
      </c>
      <c r="F58" s="105" t="s">
        <v>0</v>
      </c>
      <c r="G58" s="105" t="s">
        <v>0</v>
      </c>
      <c r="H58" s="105" t="s">
        <v>0</v>
      </c>
      <c r="I58" s="105" t="s">
        <v>0</v>
      </c>
      <c r="J58" s="105" t="s">
        <v>0</v>
      </c>
      <c r="K58" s="105" t="s">
        <v>0</v>
      </c>
      <c r="L58" s="105" t="s">
        <v>0</v>
      </c>
      <c r="M58" s="105" t="s">
        <v>0</v>
      </c>
      <c r="N58" s="105" t="s">
        <v>0</v>
      </c>
      <c r="O58" s="105" t="s">
        <v>0</v>
      </c>
      <c r="P58" s="105" t="s">
        <v>0</v>
      </c>
      <c r="Q58" s="105" t="s">
        <v>0</v>
      </c>
      <c r="R58" s="105" t="s">
        <v>0</v>
      </c>
      <c r="S58" s="116">
        <v>422</v>
      </c>
      <c r="T58" s="116">
        <v>433</v>
      </c>
      <c r="U58" s="116">
        <v>445.4</v>
      </c>
      <c r="V58" s="116">
        <v>424.9</v>
      </c>
      <c r="W58" s="116">
        <v>423.5</v>
      </c>
      <c r="X58" s="116">
        <v>430.4</v>
      </c>
      <c r="Y58" s="116">
        <v>440.7</v>
      </c>
      <c r="Z58" s="116">
        <v>422.1</v>
      </c>
      <c r="AA58" s="116">
        <v>430.3</v>
      </c>
      <c r="AB58" s="116">
        <v>435.4</v>
      </c>
      <c r="AC58" s="116">
        <v>446.4</v>
      </c>
      <c r="AD58" s="116">
        <v>431.3</v>
      </c>
      <c r="AE58" s="116">
        <v>434.6</v>
      </c>
      <c r="AF58" s="116">
        <v>436.3</v>
      </c>
      <c r="AG58" s="116">
        <v>443.4</v>
      </c>
      <c r="AH58" s="116">
        <v>433.6</v>
      </c>
      <c r="AI58" s="116">
        <v>431.2</v>
      </c>
      <c r="AJ58" s="117">
        <v>439.8</v>
      </c>
      <c r="AK58" s="116">
        <v>447.3</v>
      </c>
      <c r="AL58" s="116">
        <v>439.4</v>
      </c>
      <c r="AM58" s="116">
        <v>435.5</v>
      </c>
      <c r="AN58" s="116">
        <v>442.5</v>
      </c>
      <c r="AO58" s="116">
        <v>452</v>
      </c>
      <c r="AP58" s="118">
        <v>442.9</v>
      </c>
      <c r="AQ58" s="118">
        <v>418.9</v>
      </c>
      <c r="AR58" s="118">
        <v>425.2</v>
      </c>
      <c r="AS58" s="118">
        <v>426.5</v>
      </c>
      <c r="AT58" s="118">
        <v>416</v>
      </c>
      <c r="AU58" s="106">
        <v>399.9</v>
      </c>
      <c r="AV58" s="106">
        <v>404.3</v>
      </c>
      <c r="AW58" s="106">
        <v>410.1</v>
      </c>
      <c r="AX58" s="108">
        <v>406.2</v>
      </c>
      <c r="AY58" s="108">
        <v>392.6</v>
      </c>
      <c r="AZ58" s="108">
        <v>404.9</v>
      </c>
      <c r="BA58" s="108">
        <v>411.5</v>
      </c>
      <c r="BB58" s="108">
        <v>407.6</v>
      </c>
      <c r="BC58" s="108">
        <v>383.1</v>
      </c>
      <c r="BD58" s="108">
        <v>397.6</v>
      </c>
      <c r="BE58" s="108">
        <v>402</v>
      </c>
      <c r="BF58" s="108">
        <v>399.1</v>
      </c>
      <c r="BG58" s="108">
        <v>392</v>
      </c>
      <c r="BH58" s="108">
        <v>405.3</v>
      </c>
      <c r="BI58" s="108">
        <v>411.8</v>
      </c>
      <c r="BJ58" s="108">
        <v>410.8</v>
      </c>
      <c r="BK58" s="108">
        <v>405.1</v>
      </c>
      <c r="BL58" s="108">
        <v>414.3</v>
      </c>
      <c r="BM58" s="108">
        <v>418.8</v>
      </c>
      <c r="BN58" s="108">
        <v>417.7</v>
      </c>
      <c r="BO58" s="108">
        <v>414.9</v>
      </c>
      <c r="BP58" s="108">
        <v>402.3</v>
      </c>
      <c r="BQ58" s="108">
        <v>400.5</v>
      </c>
      <c r="BR58" s="108">
        <v>398.4</v>
      </c>
      <c r="BS58" s="108">
        <v>387.8</v>
      </c>
      <c r="BT58" s="108">
        <v>390.2</v>
      </c>
      <c r="BU58" s="108">
        <v>392.1</v>
      </c>
      <c r="BV58" s="108">
        <v>389.3</v>
      </c>
    </row>
    <row r="59" spans="1:74" ht="19.899999999999999" customHeight="1" outlineLevel="1">
      <c r="A59" s="189"/>
      <c r="B59" s="14" t="str">
        <f>IF('0'!A1=1,"Харківська","Kharkiv")</f>
        <v>Харківська</v>
      </c>
      <c r="C59" s="105" t="s">
        <v>0</v>
      </c>
      <c r="D59" s="105" t="s">
        <v>0</v>
      </c>
      <c r="E59" s="105" t="s">
        <v>0</v>
      </c>
      <c r="F59" s="105" t="s">
        <v>0</v>
      </c>
      <c r="G59" s="105" t="s">
        <v>0</v>
      </c>
      <c r="H59" s="105" t="s">
        <v>0</v>
      </c>
      <c r="I59" s="105" t="s">
        <v>0</v>
      </c>
      <c r="J59" s="105" t="s">
        <v>0</v>
      </c>
      <c r="K59" s="105" t="s">
        <v>0</v>
      </c>
      <c r="L59" s="105" t="s">
        <v>0</v>
      </c>
      <c r="M59" s="105" t="s">
        <v>0</v>
      </c>
      <c r="N59" s="105" t="s">
        <v>0</v>
      </c>
      <c r="O59" s="105" t="s">
        <v>0</v>
      </c>
      <c r="P59" s="105" t="s">
        <v>0</v>
      </c>
      <c r="Q59" s="105" t="s">
        <v>0</v>
      </c>
      <c r="R59" s="105" t="s">
        <v>0</v>
      </c>
      <c r="S59" s="116">
        <v>1308.4000000000001</v>
      </c>
      <c r="T59" s="116">
        <v>1323.8</v>
      </c>
      <c r="U59" s="116">
        <v>1330.5</v>
      </c>
      <c r="V59" s="116">
        <v>1312.9</v>
      </c>
      <c r="W59" s="116">
        <v>1240.2</v>
      </c>
      <c r="X59" s="116">
        <v>1258.7</v>
      </c>
      <c r="Y59" s="116">
        <v>1274.3</v>
      </c>
      <c r="Z59" s="116">
        <v>1265.5999999999999</v>
      </c>
      <c r="AA59" s="116">
        <v>1239</v>
      </c>
      <c r="AB59" s="116">
        <v>1249.4000000000001</v>
      </c>
      <c r="AC59" s="116">
        <v>1275.5999999999999</v>
      </c>
      <c r="AD59" s="116">
        <v>1267.3</v>
      </c>
      <c r="AE59" s="116">
        <v>1241.5999999999999</v>
      </c>
      <c r="AF59" s="116">
        <v>1257</v>
      </c>
      <c r="AG59" s="116">
        <v>1281.8</v>
      </c>
      <c r="AH59" s="116">
        <v>1279</v>
      </c>
      <c r="AI59" s="116">
        <v>1254</v>
      </c>
      <c r="AJ59" s="117">
        <v>1266.8</v>
      </c>
      <c r="AK59" s="116">
        <v>1283.4000000000001</v>
      </c>
      <c r="AL59" s="116">
        <v>1280.5999999999999</v>
      </c>
      <c r="AM59" s="116">
        <v>1258.8</v>
      </c>
      <c r="AN59" s="116">
        <v>1274.5999999999999</v>
      </c>
      <c r="AO59" s="116">
        <v>1285.5</v>
      </c>
      <c r="AP59" s="118">
        <v>1282.8</v>
      </c>
      <c r="AQ59" s="118">
        <v>1222.3</v>
      </c>
      <c r="AR59" s="118">
        <v>1224.7</v>
      </c>
      <c r="AS59" s="118">
        <v>1230.0999999999999</v>
      </c>
      <c r="AT59" s="118">
        <v>1225.3</v>
      </c>
      <c r="AU59" s="106">
        <v>1199.3</v>
      </c>
      <c r="AV59" s="106">
        <v>1219.9000000000001</v>
      </c>
      <c r="AW59" s="106">
        <v>1236.2</v>
      </c>
      <c r="AX59" s="108">
        <v>1230.8</v>
      </c>
      <c r="AY59" s="108">
        <v>1212.3</v>
      </c>
      <c r="AZ59" s="108">
        <v>1234.8</v>
      </c>
      <c r="BA59" s="108">
        <v>1238.7</v>
      </c>
      <c r="BB59" s="108">
        <v>1236.5999999999999</v>
      </c>
      <c r="BC59" s="108">
        <v>1221.5</v>
      </c>
      <c r="BD59" s="108">
        <v>1245</v>
      </c>
      <c r="BE59" s="108">
        <v>1251.5999999999999</v>
      </c>
      <c r="BF59" s="108">
        <v>1247.0999999999999</v>
      </c>
      <c r="BG59" s="108">
        <v>1240.5</v>
      </c>
      <c r="BH59" s="108">
        <v>1260</v>
      </c>
      <c r="BI59" s="108">
        <v>1265.3</v>
      </c>
      <c r="BJ59" s="108">
        <v>1258.9000000000001</v>
      </c>
      <c r="BK59" s="108">
        <v>1249</v>
      </c>
      <c r="BL59" s="108">
        <v>1264.8</v>
      </c>
      <c r="BM59" s="108">
        <v>1270.5999999999999</v>
      </c>
      <c r="BN59" s="108">
        <v>1263.9000000000001</v>
      </c>
      <c r="BO59" s="108">
        <v>1258.3</v>
      </c>
      <c r="BP59" s="108">
        <v>1225.9000000000001</v>
      </c>
      <c r="BQ59" s="108">
        <v>1220.3</v>
      </c>
      <c r="BR59" s="108">
        <v>1208.5</v>
      </c>
      <c r="BS59" s="108">
        <v>1169.8</v>
      </c>
      <c r="BT59" s="108">
        <v>1181.9000000000001</v>
      </c>
      <c r="BU59" s="108">
        <v>1193.2</v>
      </c>
      <c r="BV59" s="108">
        <v>1181.0999999999999</v>
      </c>
    </row>
    <row r="60" spans="1:74" ht="19.899999999999999" customHeight="1" outlineLevel="1">
      <c r="A60" s="189"/>
      <c r="B60" s="14" t="str">
        <f>IF('0'!A1=1,"Херсонська","Kherson")</f>
        <v>Херсонська</v>
      </c>
      <c r="C60" s="105" t="s">
        <v>0</v>
      </c>
      <c r="D60" s="105" t="s">
        <v>0</v>
      </c>
      <c r="E60" s="105" t="s">
        <v>0</v>
      </c>
      <c r="F60" s="105" t="s">
        <v>0</v>
      </c>
      <c r="G60" s="105" t="s">
        <v>0</v>
      </c>
      <c r="H60" s="105" t="s">
        <v>0</v>
      </c>
      <c r="I60" s="105" t="s">
        <v>0</v>
      </c>
      <c r="J60" s="105" t="s">
        <v>0</v>
      </c>
      <c r="K60" s="105" t="s">
        <v>0</v>
      </c>
      <c r="L60" s="105" t="s">
        <v>0</v>
      </c>
      <c r="M60" s="105" t="s">
        <v>0</v>
      </c>
      <c r="N60" s="105" t="s">
        <v>0</v>
      </c>
      <c r="O60" s="105" t="s">
        <v>0</v>
      </c>
      <c r="P60" s="105" t="s">
        <v>0</v>
      </c>
      <c r="Q60" s="105" t="s">
        <v>0</v>
      </c>
      <c r="R60" s="105" t="s">
        <v>0</v>
      </c>
      <c r="S60" s="116">
        <v>501.9</v>
      </c>
      <c r="T60" s="116">
        <v>509.2</v>
      </c>
      <c r="U60" s="116">
        <v>513.70000000000005</v>
      </c>
      <c r="V60" s="116">
        <v>507.5</v>
      </c>
      <c r="W60" s="116">
        <v>477</v>
      </c>
      <c r="X60" s="116">
        <v>486.2</v>
      </c>
      <c r="Y60" s="116">
        <v>493.9</v>
      </c>
      <c r="Z60" s="116">
        <v>486.9</v>
      </c>
      <c r="AA60" s="116">
        <v>478.4</v>
      </c>
      <c r="AB60" s="116">
        <v>486.5</v>
      </c>
      <c r="AC60" s="116">
        <v>493.6</v>
      </c>
      <c r="AD60" s="116">
        <v>488.8</v>
      </c>
      <c r="AE60" s="116">
        <v>479.7</v>
      </c>
      <c r="AF60" s="116">
        <v>483.2</v>
      </c>
      <c r="AG60" s="116">
        <v>485.5</v>
      </c>
      <c r="AH60" s="116">
        <v>480.7</v>
      </c>
      <c r="AI60" s="116">
        <v>474.2</v>
      </c>
      <c r="AJ60" s="117">
        <v>480.6</v>
      </c>
      <c r="AK60" s="116">
        <v>483.6</v>
      </c>
      <c r="AL60" s="116">
        <v>477.7</v>
      </c>
      <c r="AM60" s="116">
        <v>472.5</v>
      </c>
      <c r="AN60" s="116">
        <v>480.9</v>
      </c>
      <c r="AO60" s="116">
        <v>484.4</v>
      </c>
      <c r="AP60" s="118">
        <v>480.2</v>
      </c>
      <c r="AQ60" s="118">
        <v>460.6</v>
      </c>
      <c r="AR60" s="118">
        <v>463.7</v>
      </c>
      <c r="AS60" s="118">
        <v>458.5</v>
      </c>
      <c r="AT60" s="118">
        <v>450.2</v>
      </c>
      <c r="AU60" s="106">
        <v>436.2</v>
      </c>
      <c r="AV60" s="106">
        <v>443.6</v>
      </c>
      <c r="AW60" s="106">
        <v>447.3</v>
      </c>
      <c r="AX60" s="108">
        <v>445.8</v>
      </c>
      <c r="AY60" s="108">
        <v>428.6</v>
      </c>
      <c r="AZ60" s="108">
        <v>434.1</v>
      </c>
      <c r="BA60" s="108">
        <v>442.4</v>
      </c>
      <c r="BB60" s="108">
        <v>441</v>
      </c>
      <c r="BC60" s="108">
        <v>430.8</v>
      </c>
      <c r="BD60" s="108">
        <v>438.7</v>
      </c>
      <c r="BE60" s="108">
        <v>445.3</v>
      </c>
      <c r="BF60" s="108">
        <v>442.2</v>
      </c>
      <c r="BG60" s="108">
        <v>432.9</v>
      </c>
      <c r="BH60" s="108">
        <v>443</v>
      </c>
      <c r="BI60" s="108">
        <v>449.5</v>
      </c>
      <c r="BJ60" s="108">
        <v>448.2</v>
      </c>
      <c r="BK60" s="108">
        <v>442.4</v>
      </c>
      <c r="BL60" s="108">
        <v>450.6</v>
      </c>
      <c r="BM60" s="108">
        <v>456.2</v>
      </c>
      <c r="BN60" s="108">
        <v>455.3</v>
      </c>
      <c r="BO60" s="108">
        <v>451.4</v>
      </c>
      <c r="BP60" s="108">
        <v>437.1</v>
      </c>
      <c r="BQ60" s="108">
        <v>436</v>
      </c>
      <c r="BR60" s="108">
        <v>434.5</v>
      </c>
      <c r="BS60" s="108">
        <v>419.5</v>
      </c>
      <c r="BT60" s="108">
        <v>424.3</v>
      </c>
      <c r="BU60" s="108">
        <v>426.3</v>
      </c>
      <c r="BV60" s="108">
        <v>424.3</v>
      </c>
    </row>
    <row r="61" spans="1:74" ht="19.899999999999999" customHeight="1" outlineLevel="1">
      <c r="A61" s="189"/>
      <c r="B61" s="14" t="str">
        <f>IF('0'!A1=1,"Хмельницька","Khmelnytskiy")</f>
        <v>Хмельницька</v>
      </c>
      <c r="C61" s="105" t="s">
        <v>0</v>
      </c>
      <c r="D61" s="105" t="s">
        <v>0</v>
      </c>
      <c r="E61" s="105" t="s">
        <v>0</v>
      </c>
      <c r="F61" s="105" t="s">
        <v>0</v>
      </c>
      <c r="G61" s="105" t="s">
        <v>0</v>
      </c>
      <c r="H61" s="105" t="s">
        <v>0</v>
      </c>
      <c r="I61" s="105" t="s">
        <v>0</v>
      </c>
      <c r="J61" s="105" t="s">
        <v>0</v>
      </c>
      <c r="K61" s="105" t="s">
        <v>0</v>
      </c>
      <c r="L61" s="105" t="s">
        <v>0</v>
      </c>
      <c r="M61" s="105" t="s">
        <v>0</v>
      </c>
      <c r="N61" s="105" t="s">
        <v>0</v>
      </c>
      <c r="O61" s="105" t="s">
        <v>0</v>
      </c>
      <c r="P61" s="105" t="s">
        <v>0</v>
      </c>
      <c r="Q61" s="105" t="s">
        <v>0</v>
      </c>
      <c r="R61" s="105" t="s">
        <v>0</v>
      </c>
      <c r="S61" s="116">
        <v>583.20000000000005</v>
      </c>
      <c r="T61" s="116">
        <v>596.1</v>
      </c>
      <c r="U61" s="116">
        <v>599.4</v>
      </c>
      <c r="V61" s="116">
        <v>594.4</v>
      </c>
      <c r="W61" s="116">
        <v>575.70000000000005</v>
      </c>
      <c r="X61" s="116">
        <v>577.6</v>
      </c>
      <c r="Y61" s="116">
        <v>583.20000000000005</v>
      </c>
      <c r="Z61" s="116">
        <v>579</v>
      </c>
      <c r="AA61" s="116">
        <v>578.29999999999995</v>
      </c>
      <c r="AB61" s="116">
        <v>578.79999999999995</v>
      </c>
      <c r="AC61" s="116">
        <v>582.6</v>
      </c>
      <c r="AD61" s="116">
        <v>580.6</v>
      </c>
      <c r="AE61" s="116">
        <v>580.20000000000005</v>
      </c>
      <c r="AF61" s="116">
        <v>577.6</v>
      </c>
      <c r="AG61" s="116">
        <v>577.5</v>
      </c>
      <c r="AH61" s="116">
        <v>572.20000000000005</v>
      </c>
      <c r="AI61" s="116">
        <v>566.4</v>
      </c>
      <c r="AJ61" s="117">
        <v>574.5</v>
      </c>
      <c r="AK61" s="116">
        <v>576.70000000000005</v>
      </c>
      <c r="AL61" s="116">
        <v>571.29999999999995</v>
      </c>
      <c r="AM61" s="116">
        <v>565.29999999999995</v>
      </c>
      <c r="AN61" s="116">
        <v>575</v>
      </c>
      <c r="AO61" s="116">
        <v>580</v>
      </c>
      <c r="AP61" s="118">
        <v>573.70000000000005</v>
      </c>
      <c r="AQ61" s="118">
        <v>533.79999999999995</v>
      </c>
      <c r="AR61" s="118">
        <v>538.4</v>
      </c>
      <c r="AS61" s="118">
        <v>530.6</v>
      </c>
      <c r="AT61" s="118">
        <v>521.9</v>
      </c>
      <c r="AU61" s="106">
        <v>499.7</v>
      </c>
      <c r="AV61" s="106">
        <v>496.8</v>
      </c>
      <c r="AW61" s="106">
        <v>500.8</v>
      </c>
      <c r="AX61" s="108">
        <v>500.5</v>
      </c>
      <c r="AY61" s="108">
        <v>508.2</v>
      </c>
      <c r="AZ61" s="108">
        <v>512.79999999999995</v>
      </c>
      <c r="BA61" s="108">
        <v>515.20000000000005</v>
      </c>
      <c r="BB61" s="108">
        <v>510.1</v>
      </c>
      <c r="BC61" s="108">
        <v>496.9</v>
      </c>
      <c r="BD61" s="108">
        <v>515.9</v>
      </c>
      <c r="BE61" s="108">
        <v>521.6</v>
      </c>
      <c r="BF61" s="108">
        <v>516</v>
      </c>
      <c r="BG61" s="108">
        <v>501.8</v>
      </c>
      <c r="BH61" s="108">
        <v>519</v>
      </c>
      <c r="BI61" s="108">
        <v>525.6</v>
      </c>
      <c r="BJ61" s="108">
        <v>522</v>
      </c>
      <c r="BK61" s="108">
        <v>510.7</v>
      </c>
      <c r="BL61" s="108">
        <v>525.20000000000005</v>
      </c>
      <c r="BM61" s="108">
        <v>531.1</v>
      </c>
      <c r="BN61" s="108">
        <v>528.79999999999995</v>
      </c>
      <c r="BO61" s="108">
        <v>525.70000000000005</v>
      </c>
      <c r="BP61" s="108">
        <v>509.1</v>
      </c>
      <c r="BQ61" s="108">
        <v>506.9</v>
      </c>
      <c r="BR61" s="108">
        <v>505</v>
      </c>
      <c r="BS61" s="108">
        <v>488.1</v>
      </c>
      <c r="BT61" s="108">
        <v>493.9</v>
      </c>
      <c r="BU61" s="108">
        <v>497.6</v>
      </c>
      <c r="BV61" s="108">
        <v>492.4</v>
      </c>
    </row>
    <row r="62" spans="1:74" ht="19.899999999999999" customHeight="1" outlineLevel="1">
      <c r="A62" s="189"/>
      <c r="B62" s="14" t="str">
        <f>IF('0'!A1=1,"Черкаська","Cherkasy")</f>
        <v>Черкаська</v>
      </c>
      <c r="C62" s="105" t="s">
        <v>0</v>
      </c>
      <c r="D62" s="105" t="s">
        <v>0</v>
      </c>
      <c r="E62" s="105" t="s">
        <v>0</v>
      </c>
      <c r="F62" s="105" t="s">
        <v>0</v>
      </c>
      <c r="G62" s="105" t="s">
        <v>0</v>
      </c>
      <c r="H62" s="105" t="s">
        <v>0</v>
      </c>
      <c r="I62" s="105" t="s">
        <v>0</v>
      </c>
      <c r="J62" s="105" t="s">
        <v>0</v>
      </c>
      <c r="K62" s="105" t="s">
        <v>0</v>
      </c>
      <c r="L62" s="105" t="s">
        <v>0</v>
      </c>
      <c r="M62" s="105" t="s">
        <v>0</v>
      </c>
      <c r="N62" s="105" t="s">
        <v>0</v>
      </c>
      <c r="O62" s="105" t="s">
        <v>0</v>
      </c>
      <c r="P62" s="105" t="s">
        <v>0</v>
      </c>
      <c r="Q62" s="105" t="s">
        <v>0</v>
      </c>
      <c r="R62" s="105" t="s">
        <v>0</v>
      </c>
      <c r="S62" s="116">
        <v>582.79999999999995</v>
      </c>
      <c r="T62" s="116">
        <v>593.9</v>
      </c>
      <c r="U62" s="116">
        <v>597</v>
      </c>
      <c r="V62" s="116">
        <v>583.1</v>
      </c>
      <c r="W62" s="116">
        <v>551.9</v>
      </c>
      <c r="X62" s="116">
        <v>560.9</v>
      </c>
      <c r="Y62" s="116">
        <v>568.20000000000005</v>
      </c>
      <c r="Z62" s="116">
        <v>561.70000000000005</v>
      </c>
      <c r="AA62" s="116">
        <v>555.79999999999995</v>
      </c>
      <c r="AB62" s="116">
        <v>562.1</v>
      </c>
      <c r="AC62" s="116">
        <v>569.1</v>
      </c>
      <c r="AD62" s="116">
        <v>564.9</v>
      </c>
      <c r="AE62" s="116">
        <v>557.1</v>
      </c>
      <c r="AF62" s="116">
        <v>560.79999999999995</v>
      </c>
      <c r="AG62" s="116">
        <v>567</v>
      </c>
      <c r="AH62" s="116">
        <v>566.4</v>
      </c>
      <c r="AI62" s="116">
        <v>554.5</v>
      </c>
      <c r="AJ62" s="117">
        <v>558.9</v>
      </c>
      <c r="AK62" s="116">
        <v>564.6</v>
      </c>
      <c r="AL62" s="116">
        <v>562.70000000000005</v>
      </c>
      <c r="AM62" s="116">
        <v>556.70000000000005</v>
      </c>
      <c r="AN62" s="116">
        <v>561</v>
      </c>
      <c r="AO62" s="116">
        <v>565.6</v>
      </c>
      <c r="AP62" s="118">
        <v>562.1</v>
      </c>
      <c r="AQ62" s="118">
        <v>538.5</v>
      </c>
      <c r="AR62" s="118">
        <v>541.20000000000005</v>
      </c>
      <c r="AS62" s="118">
        <v>533.4</v>
      </c>
      <c r="AT62" s="118">
        <v>524.5</v>
      </c>
      <c r="AU62" s="106">
        <v>515.5</v>
      </c>
      <c r="AV62" s="106">
        <v>523</v>
      </c>
      <c r="AW62" s="106">
        <v>525.9</v>
      </c>
      <c r="AX62" s="108">
        <v>523.5</v>
      </c>
      <c r="AY62" s="108">
        <v>502.6</v>
      </c>
      <c r="AZ62" s="108">
        <v>512.1</v>
      </c>
      <c r="BA62" s="108">
        <v>517.20000000000005</v>
      </c>
      <c r="BB62" s="108">
        <v>517.5</v>
      </c>
      <c r="BC62" s="108">
        <v>504.8</v>
      </c>
      <c r="BD62" s="108">
        <v>513.5</v>
      </c>
      <c r="BE62" s="108">
        <v>518.9</v>
      </c>
      <c r="BF62" s="108">
        <v>518.4</v>
      </c>
      <c r="BG62" s="108">
        <v>507.7</v>
      </c>
      <c r="BH62" s="108">
        <v>519.79999999999995</v>
      </c>
      <c r="BI62" s="108">
        <v>524</v>
      </c>
      <c r="BJ62" s="108">
        <v>522.6</v>
      </c>
      <c r="BK62" s="108">
        <v>517.1</v>
      </c>
      <c r="BL62" s="108">
        <v>526</v>
      </c>
      <c r="BM62" s="108">
        <v>531.9</v>
      </c>
      <c r="BN62" s="108">
        <v>531.79999999999995</v>
      </c>
      <c r="BO62" s="108">
        <v>526.4</v>
      </c>
      <c r="BP62" s="108">
        <v>509.9</v>
      </c>
      <c r="BQ62" s="108">
        <v>507.7</v>
      </c>
      <c r="BR62" s="108">
        <v>504.5</v>
      </c>
      <c r="BS62" s="108">
        <v>486.6</v>
      </c>
      <c r="BT62" s="108">
        <v>486.7</v>
      </c>
      <c r="BU62" s="108">
        <v>493.6</v>
      </c>
      <c r="BV62" s="108">
        <v>489.1</v>
      </c>
    </row>
    <row r="63" spans="1:74" ht="19.899999999999999" customHeight="1" outlineLevel="1">
      <c r="A63" s="189"/>
      <c r="B63" s="14" t="str">
        <f>IF('0'!A1=1,"Чернівецька","Chernivtsi")</f>
        <v>Чернівецька</v>
      </c>
      <c r="C63" s="105" t="s">
        <v>0</v>
      </c>
      <c r="D63" s="105" t="s">
        <v>0</v>
      </c>
      <c r="E63" s="105" t="s">
        <v>0</v>
      </c>
      <c r="F63" s="105" t="s">
        <v>0</v>
      </c>
      <c r="G63" s="105" t="s">
        <v>0</v>
      </c>
      <c r="H63" s="105" t="s">
        <v>0</v>
      </c>
      <c r="I63" s="105" t="s">
        <v>0</v>
      </c>
      <c r="J63" s="105" t="s">
        <v>0</v>
      </c>
      <c r="K63" s="105" t="s">
        <v>0</v>
      </c>
      <c r="L63" s="105" t="s">
        <v>0</v>
      </c>
      <c r="M63" s="105" t="s">
        <v>0</v>
      </c>
      <c r="N63" s="105" t="s">
        <v>0</v>
      </c>
      <c r="O63" s="105" t="s">
        <v>0</v>
      </c>
      <c r="P63" s="105" t="s">
        <v>0</v>
      </c>
      <c r="Q63" s="105" t="s">
        <v>0</v>
      </c>
      <c r="R63" s="105" t="s">
        <v>0</v>
      </c>
      <c r="S63" s="116">
        <v>360.5</v>
      </c>
      <c r="T63" s="116">
        <v>376.6</v>
      </c>
      <c r="U63" s="116">
        <v>383.3</v>
      </c>
      <c r="V63" s="116">
        <v>381</v>
      </c>
      <c r="W63" s="116">
        <v>370.3</v>
      </c>
      <c r="X63" s="116">
        <v>375.8</v>
      </c>
      <c r="Y63" s="116">
        <v>378.5</v>
      </c>
      <c r="Z63" s="116">
        <v>376.3</v>
      </c>
      <c r="AA63" s="116">
        <v>375.8</v>
      </c>
      <c r="AB63" s="116">
        <v>379</v>
      </c>
      <c r="AC63" s="116">
        <v>384.7</v>
      </c>
      <c r="AD63" s="116">
        <v>382.4</v>
      </c>
      <c r="AE63" s="116">
        <v>379.1</v>
      </c>
      <c r="AF63" s="116">
        <v>382.5</v>
      </c>
      <c r="AG63" s="116">
        <v>386.3</v>
      </c>
      <c r="AH63" s="116">
        <v>385.4</v>
      </c>
      <c r="AI63" s="116">
        <v>382.5</v>
      </c>
      <c r="AJ63" s="117">
        <v>386.6</v>
      </c>
      <c r="AK63" s="116">
        <v>389.1</v>
      </c>
      <c r="AL63" s="116">
        <v>387.2</v>
      </c>
      <c r="AM63" s="116">
        <v>383.4</v>
      </c>
      <c r="AN63" s="116">
        <v>391</v>
      </c>
      <c r="AO63" s="116">
        <v>394.7</v>
      </c>
      <c r="AP63" s="118">
        <v>391.6</v>
      </c>
      <c r="AQ63" s="118">
        <v>372.2</v>
      </c>
      <c r="AR63" s="118">
        <v>378.8</v>
      </c>
      <c r="AS63" s="118">
        <v>378.5</v>
      </c>
      <c r="AT63" s="118">
        <v>370.6</v>
      </c>
      <c r="AU63" s="106">
        <v>358.1</v>
      </c>
      <c r="AV63" s="106">
        <v>364.7</v>
      </c>
      <c r="AW63" s="106">
        <v>367.2</v>
      </c>
      <c r="AX63" s="108">
        <v>367.2</v>
      </c>
      <c r="AY63" s="108">
        <v>368.4</v>
      </c>
      <c r="AZ63" s="108">
        <v>376.7</v>
      </c>
      <c r="BA63" s="108">
        <v>377.8</v>
      </c>
      <c r="BB63" s="108">
        <v>376.1</v>
      </c>
      <c r="BC63" s="108">
        <v>371.1</v>
      </c>
      <c r="BD63" s="108">
        <v>380.5</v>
      </c>
      <c r="BE63" s="108">
        <v>381.8</v>
      </c>
      <c r="BF63" s="108">
        <v>379.3</v>
      </c>
      <c r="BG63" s="108">
        <v>374.3</v>
      </c>
      <c r="BH63" s="108">
        <v>384.1</v>
      </c>
      <c r="BI63" s="108">
        <v>384.9</v>
      </c>
      <c r="BJ63" s="108">
        <v>382.9</v>
      </c>
      <c r="BK63" s="108">
        <v>383</v>
      </c>
      <c r="BL63" s="108">
        <v>391.7</v>
      </c>
      <c r="BM63" s="108">
        <v>395.1</v>
      </c>
      <c r="BN63" s="108">
        <v>394.1</v>
      </c>
      <c r="BO63" s="108">
        <v>391.8</v>
      </c>
      <c r="BP63" s="108">
        <v>380.9</v>
      </c>
      <c r="BQ63" s="108">
        <v>379.6</v>
      </c>
      <c r="BR63" s="108">
        <v>376.5</v>
      </c>
      <c r="BS63" s="108">
        <v>364.3</v>
      </c>
      <c r="BT63" s="108">
        <v>368.2</v>
      </c>
      <c r="BU63" s="108">
        <v>370.6</v>
      </c>
      <c r="BV63" s="108">
        <v>368.1</v>
      </c>
    </row>
    <row r="64" spans="1:74" ht="19.899999999999999" customHeight="1" outlineLevel="1">
      <c r="A64" s="189"/>
      <c r="B64" s="14" t="str">
        <f>IF('0'!A1=1,"Чернігівська","Chernihiv")</f>
        <v>Чернігівська</v>
      </c>
      <c r="C64" s="105" t="s">
        <v>0</v>
      </c>
      <c r="D64" s="105" t="s">
        <v>0</v>
      </c>
      <c r="E64" s="105" t="s">
        <v>0</v>
      </c>
      <c r="F64" s="105" t="s">
        <v>0</v>
      </c>
      <c r="G64" s="105" t="s">
        <v>0</v>
      </c>
      <c r="H64" s="105" t="s">
        <v>0</v>
      </c>
      <c r="I64" s="105" t="s">
        <v>0</v>
      </c>
      <c r="J64" s="105" t="s">
        <v>0</v>
      </c>
      <c r="K64" s="105" t="s">
        <v>0</v>
      </c>
      <c r="L64" s="105" t="s">
        <v>0</v>
      </c>
      <c r="M64" s="105" t="s">
        <v>0</v>
      </c>
      <c r="N64" s="105" t="s">
        <v>0</v>
      </c>
      <c r="O64" s="105" t="s">
        <v>0</v>
      </c>
      <c r="P64" s="105" t="s">
        <v>0</v>
      </c>
      <c r="Q64" s="105" t="s">
        <v>0</v>
      </c>
      <c r="R64" s="105" t="s">
        <v>0</v>
      </c>
      <c r="S64" s="116">
        <v>497.4</v>
      </c>
      <c r="T64" s="116">
        <v>504</v>
      </c>
      <c r="U64" s="116">
        <v>507.1</v>
      </c>
      <c r="V64" s="116">
        <v>501.4</v>
      </c>
      <c r="W64" s="116">
        <v>473.9</v>
      </c>
      <c r="X64" s="116">
        <v>477.5</v>
      </c>
      <c r="Y64" s="116">
        <v>483.7</v>
      </c>
      <c r="Z64" s="116">
        <v>479.8</v>
      </c>
      <c r="AA64" s="116">
        <v>473</v>
      </c>
      <c r="AB64" s="116">
        <v>478.9</v>
      </c>
      <c r="AC64" s="116">
        <v>485</v>
      </c>
      <c r="AD64" s="116">
        <v>480.1</v>
      </c>
      <c r="AE64" s="116">
        <v>470.5</v>
      </c>
      <c r="AF64" s="116">
        <v>474.2</v>
      </c>
      <c r="AG64" s="116">
        <v>476.9</v>
      </c>
      <c r="AH64" s="116">
        <v>475.3</v>
      </c>
      <c r="AI64" s="116">
        <v>469.9</v>
      </c>
      <c r="AJ64" s="117">
        <v>473.1</v>
      </c>
      <c r="AK64" s="116">
        <v>478.7</v>
      </c>
      <c r="AL64" s="116">
        <v>475.5</v>
      </c>
      <c r="AM64" s="116">
        <v>467.9</v>
      </c>
      <c r="AN64" s="116">
        <v>473.6</v>
      </c>
      <c r="AO64" s="116">
        <v>476.5</v>
      </c>
      <c r="AP64" s="118">
        <v>473.4</v>
      </c>
      <c r="AQ64" s="118">
        <v>453.4</v>
      </c>
      <c r="AR64" s="118">
        <v>454.6</v>
      </c>
      <c r="AS64" s="118">
        <v>446.1</v>
      </c>
      <c r="AT64" s="118">
        <v>439.5</v>
      </c>
      <c r="AU64" s="106">
        <v>420.8</v>
      </c>
      <c r="AV64" s="106">
        <v>428.1</v>
      </c>
      <c r="AW64" s="106">
        <v>435.5</v>
      </c>
      <c r="AX64" s="108">
        <v>432.3</v>
      </c>
      <c r="AY64" s="108">
        <v>408.5</v>
      </c>
      <c r="AZ64" s="108">
        <v>421.8</v>
      </c>
      <c r="BA64" s="108">
        <v>426.7</v>
      </c>
      <c r="BB64" s="108">
        <v>424.8</v>
      </c>
      <c r="BC64" s="108">
        <v>410.3</v>
      </c>
      <c r="BD64" s="108">
        <v>423.7</v>
      </c>
      <c r="BE64" s="108">
        <v>427.8</v>
      </c>
      <c r="BF64" s="108">
        <v>426.1</v>
      </c>
      <c r="BG64" s="108">
        <v>414.9</v>
      </c>
      <c r="BH64" s="108">
        <v>426.1</v>
      </c>
      <c r="BI64" s="108">
        <v>431.1</v>
      </c>
      <c r="BJ64" s="108">
        <v>429.7</v>
      </c>
      <c r="BK64" s="108">
        <v>421.9</v>
      </c>
      <c r="BL64" s="108">
        <v>431.1</v>
      </c>
      <c r="BM64" s="108">
        <v>436.3</v>
      </c>
      <c r="BN64" s="108">
        <v>435.8</v>
      </c>
      <c r="BO64" s="108">
        <v>428.2</v>
      </c>
      <c r="BP64" s="108">
        <v>414.6</v>
      </c>
      <c r="BQ64" s="108">
        <v>413</v>
      </c>
      <c r="BR64" s="108">
        <v>411.3</v>
      </c>
      <c r="BS64" s="108">
        <v>391</v>
      </c>
      <c r="BT64" s="108">
        <v>397.9</v>
      </c>
      <c r="BU64" s="108">
        <v>401.3</v>
      </c>
      <c r="BV64" s="108">
        <v>398.6</v>
      </c>
    </row>
    <row r="65" spans="1:74" ht="19.899999999999999" customHeight="1" outlineLevel="1">
      <c r="A65" s="189"/>
      <c r="B65" s="14" t="str">
        <f>IF('0'!A1=1,"м. Київ","Kyiv city")</f>
        <v>м. Київ</v>
      </c>
      <c r="C65" s="105" t="s">
        <v>0</v>
      </c>
      <c r="D65" s="105" t="s">
        <v>0</v>
      </c>
      <c r="E65" s="105" t="s">
        <v>0</v>
      </c>
      <c r="F65" s="105" t="s">
        <v>0</v>
      </c>
      <c r="G65" s="105" t="s">
        <v>0</v>
      </c>
      <c r="H65" s="105" t="s">
        <v>0</v>
      </c>
      <c r="I65" s="105" t="s">
        <v>0</v>
      </c>
      <c r="J65" s="105" t="s">
        <v>0</v>
      </c>
      <c r="K65" s="105" t="s">
        <v>0</v>
      </c>
      <c r="L65" s="105" t="s">
        <v>0</v>
      </c>
      <c r="M65" s="105" t="s">
        <v>0</v>
      </c>
      <c r="N65" s="105" t="s">
        <v>0</v>
      </c>
      <c r="O65" s="105" t="s">
        <v>0</v>
      </c>
      <c r="P65" s="105" t="s">
        <v>0</v>
      </c>
      <c r="Q65" s="105" t="s">
        <v>0</v>
      </c>
      <c r="R65" s="105" t="s">
        <v>0</v>
      </c>
      <c r="S65" s="116">
        <v>1392</v>
      </c>
      <c r="T65" s="116">
        <v>1425</v>
      </c>
      <c r="U65" s="116">
        <v>1429.2</v>
      </c>
      <c r="V65" s="116">
        <v>1420.2</v>
      </c>
      <c r="W65" s="116">
        <v>1374.9</v>
      </c>
      <c r="X65" s="116">
        <v>1385.6</v>
      </c>
      <c r="Y65" s="116">
        <v>1393.9</v>
      </c>
      <c r="Z65" s="116">
        <v>1381</v>
      </c>
      <c r="AA65" s="116">
        <v>1383.2</v>
      </c>
      <c r="AB65" s="116">
        <v>1389.3</v>
      </c>
      <c r="AC65" s="116">
        <v>1398.7</v>
      </c>
      <c r="AD65" s="116">
        <v>1387.8</v>
      </c>
      <c r="AE65" s="116">
        <v>1389.2</v>
      </c>
      <c r="AF65" s="116">
        <v>1395.6</v>
      </c>
      <c r="AG65" s="116">
        <v>1409.1</v>
      </c>
      <c r="AH65" s="116">
        <v>1401</v>
      </c>
      <c r="AI65" s="116">
        <v>1379.9</v>
      </c>
      <c r="AJ65" s="117">
        <v>1392.9</v>
      </c>
      <c r="AK65" s="116">
        <v>1409.4</v>
      </c>
      <c r="AL65" s="116">
        <v>1399.8</v>
      </c>
      <c r="AM65" s="116">
        <v>1389.7</v>
      </c>
      <c r="AN65" s="116">
        <v>1403.8</v>
      </c>
      <c r="AO65" s="116">
        <v>1419.8</v>
      </c>
      <c r="AP65" s="118">
        <v>1413.1</v>
      </c>
      <c r="AQ65" s="118">
        <v>1356.3</v>
      </c>
      <c r="AR65" s="118">
        <v>1358.4</v>
      </c>
      <c r="AS65" s="118">
        <v>1374.4</v>
      </c>
      <c r="AT65" s="118">
        <v>1368.1</v>
      </c>
      <c r="AU65" s="106">
        <v>1368.4</v>
      </c>
      <c r="AV65" s="106">
        <v>1356.7</v>
      </c>
      <c r="AW65" s="106">
        <v>1362.7</v>
      </c>
      <c r="AX65" s="108">
        <v>1357.8</v>
      </c>
      <c r="AY65" s="108">
        <v>1352.2</v>
      </c>
      <c r="AZ65" s="108">
        <v>1367.2</v>
      </c>
      <c r="BA65" s="108">
        <v>1368.5</v>
      </c>
      <c r="BB65" s="108">
        <v>1364.3</v>
      </c>
      <c r="BC65" s="108">
        <v>1328.8</v>
      </c>
      <c r="BD65" s="108">
        <v>1352.6</v>
      </c>
      <c r="BE65" s="108">
        <v>1361.2</v>
      </c>
      <c r="BF65" s="108">
        <v>1356.8</v>
      </c>
      <c r="BG65" s="108">
        <v>1340.2</v>
      </c>
      <c r="BH65" s="108">
        <v>1360.7</v>
      </c>
      <c r="BI65" s="108">
        <v>1370.5</v>
      </c>
      <c r="BJ65" s="108">
        <v>1368.6</v>
      </c>
      <c r="BK65" s="108">
        <v>1364.6</v>
      </c>
      <c r="BL65" s="108">
        <v>1375.8</v>
      </c>
      <c r="BM65" s="108">
        <v>1381.9</v>
      </c>
      <c r="BN65" s="108">
        <v>1379.9</v>
      </c>
      <c r="BO65" s="108">
        <v>1384.3</v>
      </c>
      <c r="BP65" s="108">
        <v>1358.9</v>
      </c>
      <c r="BQ65" s="108">
        <v>1354.6</v>
      </c>
      <c r="BR65" s="108">
        <v>1351.5</v>
      </c>
      <c r="BS65" s="108">
        <v>1334.7</v>
      </c>
      <c r="BT65" s="108">
        <v>1339.7</v>
      </c>
      <c r="BU65" s="108">
        <v>1344.1</v>
      </c>
      <c r="BV65" s="108">
        <v>1339.2</v>
      </c>
    </row>
    <row r="66" spans="1:74" ht="19.899999999999999" customHeight="1" outlineLevel="1" thickBot="1">
      <c r="A66" s="191"/>
      <c r="B66" s="15" t="str">
        <f>IF('0'!A1=1,"м. Севастополь","Sevastopol city")</f>
        <v>м. Севастополь</v>
      </c>
      <c r="C66" s="111" t="s">
        <v>0</v>
      </c>
      <c r="D66" s="111" t="s">
        <v>0</v>
      </c>
      <c r="E66" s="111" t="s">
        <v>0</v>
      </c>
      <c r="F66" s="111" t="s">
        <v>0</v>
      </c>
      <c r="G66" s="111" t="s">
        <v>0</v>
      </c>
      <c r="H66" s="111" t="s">
        <v>0</v>
      </c>
      <c r="I66" s="111" t="s">
        <v>0</v>
      </c>
      <c r="J66" s="111" t="s">
        <v>0</v>
      </c>
      <c r="K66" s="111" t="s">
        <v>0</v>
      </c>
      <c r="L66" s="111" t="s">
        <v>0</v>
      </c>
      <c r="M66" s="111" t="s">
        <v>0</v>
      </c>
      <c r="N66" s="111" t="s">
        <v>0</v>
      </c>
      <c r="O66" s="111" t="s">
        <v>0</v>
      </c>
      <c r="P66" s="111" t="s">
        <v>0</v>
      </c>
      <c r="Q66" s="111" t="s">
        <v>0</v>
      </c>
      <c r="R66" s="111" t="s">
        <v>0</v>
      </c>
      <c r="S66" s="120">
        <v>187.3</v>
      </c>
      <c r="T66" s="120">
        <v>192.6</v>
      </c>
      <c r="U66" s="120">
        <v>192.5</v>
      </c>
      <c r="V66" s="120">
        <v>186.9</v>
      </c>
      <c r="W66" s="120">
        <v>179.8</v>
      </c>
      <c r="X66" s="120">
        <v>180.2</v>
      </c>
      <c r="Y66" s="120">
        <v>183</v>
      </c>
      <c r="Z66" s="120">
        <v>180.1</v>
      </c>
      <c r="AA66" s="120">
        <v>181.2</v>
      </c>
      <c r="AB66" s="120">
        <v>181.3</v>
      </c>
      <c r="AC66" s="120">
        <v>185</v>
      </c>
      <c r="AD66" s="120">
        <v>181.3</v>
      </c>
      <c r="AE66" s="120">
        <v>182.4</v>
      </c>
      <c r="AF66" s="120">
        <v>179.9</v>
      </c>
      <c r="AG66" s="120">
        <v>182.4</v>
      </c>
      <c r="AH66" s="120">
        <v>179.2</v>
      </c>
      <c r="AI66" s="120">
        <v>181.6</v>
      </c>
      <c r="AJ66" s="121">
        <v>180.9</v>
      </c>
      <c r="AK66" s="120">
        <v>182.2</v>
      </c>
      <c r="AL66" s="120">
        <v>178.7</v>
      </c>
      <c r="AM66" s="120">
        <v>181.2</v>
      </c>
      <c r="AN66" s="120">
        <v>181.5</v>
      </c>
      <c r="AO66" s="120">
        <v>182.7</v>
      </c>
      <c r="AP66" s="102">
        <v>178.9</v>
      </c>
      <c r="AQ66" s="102">
        <v>177.1</v>
      </c>
      <c r="AR66" s="111" t="s">
        <v>0</v>
      </c>
      <c r="AS66" s="111" t="s">
        <v>0</v>
      </c>
      <c r="AT66" s="111" t="s">
        <v>0</v>
      </c>
      <c r="AU66" s="111" t="s">
        <v>0</v>
      </c>
      <c r="AV66" s="111" t="s">
        <v>0</v>
      </c>
      <c r="AW66" s="111" t="s">
        <v>0</v>
      </c>
      <c r="AX66" s="111" t="s">
        <v>0</v>
      </c>
      <c r="AY66" s="111" t="s">
        <v>0</v>
      </c>
      <c r="AZ66" s="111" t="s">
        <v>0</v>
      </c>
      <c r="BA66" s="111" t="s">
        <v>0</v>
      </c>
      <c r="BB66" s="111" t="s">
        <v>0</v>
      </c>
      <c r="BC66" s="111" t="s">
        <v>0</v>
      </c>
      <c r="BD66" s="111" t="s">
        <v>0</v>
      </c>
      <c r="BE66" s="111" t="s">
        <v>0</v>
      </c>
      <c r="BF66" s="111" t="s">
        <v>0</v>
      </c>
      <c r="BG66" s="111" t="s">
        <v>0</v>
      </c>
      <c r="BH66" s="111" t="s">
        <v>0</v>
      </c>
      <c r="BI66" s="111" t="s">
        <v>0</v>
      </c>
      <c r="BJ66" s="111" t="s">
        <v>0</v>
      </c>
      <c r="BK66" s="111" t="s">
        <v>0</v>
      </c>
      <c r="BL66" s="111" t="s">
        <v>0</v>
      </c>
      <c r="BM66" s="111" t="s">
        <v>0</v>
      </c>
      <c r="BN66" s="111" t="s">
        <v>0</v>
      </c>
      <c r="BO66" s="111" t="s">
        <v>0</v>
      </c>
      <c r="BP66" s="111" t="s">
        <v>0</v>
      </c>
      <c r="BQ66" s="111" t="s">
        <v>0</v>
      </c>
      <c r="BR66" s="111" t="s">
        <v>0</v>
      </c>
      <c r="BS66" s="111" t="s">
        <v>0</v>
      </c>
      <c r="BT66" s="111" t="s">
        <v>0</v>
      </c>
      <c r="BU66" s="111" t="s">
        <v>0</v>
      </c>
      <c r="BV66" s="111" t="s">
        <v>0</v>
      </c>
    </row>
    <row r="67" spans="1:74" ht="39.75" customHeight="1" thickTop="1">
      <c r="A67" s="186" t="str">
        <f>IF('0'!A1=1,"Економічно неактивне населення у віці 15-70 років (усього кумулятивно, тис. осіб)","Economically inactive population aged 15-70 (cumulative, thousands person)")</f>
        <v>Економічно неактивне населення у віці 15-70 років (усього кумулятивно, тис. осіб)</v>
      </c>
      <c r="B67" s="187"/>
      <c r="C67" s="97">
        <v>13795.5</v>
      </c>
      <c r="D67" s="97">
        <v>13650.5</v>
      </c>
      <c r="E67" s="97">
        <v>13552.7</v>
      </c>
      <c r="F67" s="97">
        <v>13622.9</v>
      </c>
      <c r="G67" s="97">
        <v>13903.3</v>
      </c>
      <c r="H67" s="97">
        <v>13724.4</v>
      </c>
      <c r="I67" s="97">
        <v>13534.6</v>
      </c>
      <c r="J67" s="97">
        <v>13559.7</v>
      </c>
      <c r="K67" s="97">
        <v>13610.1</v>
      </c>
      <c r="L67" s="97">
        <v>13531.5</v>
      </c>
      <c r="M67" s="97">
        <v>13487.5</v>
      </c>
      <c r="N67" s="97">
        <v>13542.1</v>
      </c>
      <c r="O67" s="97">
        <v>13463.3</v>
      </c>
      <c r="P67" s="97">
        <v>13338</v>
      </c>
      <c r="Q67" s="97">
        <v>13176</v>
      </c>
      <c r="R67" s="97">
        <v>13312</v>
      </c>
      <c r="S67" s="97">
        <v>13075.1</v>
      </c>
      <c r="T67" s="97">
        <v>12896.9</v>
      </c>
      <c r="U67" s="97">
        <v>12763.4</v>
      </c>
      <c r="V67" s="97">
        <v>12971.1</v>
      </c>
      <c r="W67" s="97">
        <v>12871.3</v>
      </c>
      <c r="X67" s="97">
        <v>12786.1</v>
      </c>
      <c r="Y67" s="97">
        <v>12681.6</v>
      </c>
      <c r="Z67" s="97">
        <v>12823</v>
      </c>
      <c r="AA67" s="97">
        <v>12554.9</v>
      </c>
      <c r="AB67" s="97">
        <v>12544.4</v>
      </c>
      <c r="AC67" s="97">
        <v>12452</v>
      </c>
      <c r="AD67" s="97">
        <v>12575.5</v>
      </c>
      <c r="AE67" s="97">
        <v>12289.4</v>
      </c>
      <c r="AF67" s="97">
        <v>12264.2</v>
      </c>
      <c r="AG67" s="97">
        <v>12179</v>
      </c>
      <c r="AH67" s="97">
        <v>12265.5</v>
      </c>
      <c r="AI67" s="97">
        <v>12181.4</v>
      </c>
      <c r="AJ67" s="97">
        <v>12065.9</v>
      </c>
      <c r="AK67" s="97">
        <v>11957.7</v>
      </c>
      <c r="AL67" s="97">
        <v>12055.3</v>
      </c>
      <c r="AM67" s="97">
        <v>12001.9</v>
      </c>
      <c r="AN67" s="97">
        <v>11819.5</v>
      </c>
      <c r="AO67" s="97">
        <v>11747.6</v>
      </c>
      <c r="AP67" s="97">
        <v>11861.7</v>
      </c>
      <c r="AQ67" s="97">
        <v>12402.2</v>
      </c>
      <c r="AR67" s="97">
        <v>11727.9</v>
      </c>
      <c r="AS67" s="97">
        <v>11821.8</v>
      </c>
      <c r="AT67" s="97">
        <v>12023</v>
      </c>
      <c r="AU67" s="97">
        <v>11049</v>
      </c>
      <c r="AV67" s="97">
        <v>10948.6</v>
      </c>
      <c r="AW67" s="97">
        <v>10869.6</v>
      </c>
      <c r="AX67" s="97">
        <v>10925.5</v>
      </c>
      <c r="AY67" s="97">
        <v>11067</v>
      </c>
      <c r="AZ67" s="97">
        <v>10958.4</v>
      </c>
      <c r="BA67" s="97">
        <v>10892.7</v>
      </c>
      <c r="BB67" s="97">
        <v>10934.1</v>
      </c>
      <c r="BC67" s="97">
        <v>11126.7</v>
      </c>
      <c r="BD67" s="97">
        <v>10968.8</v>
      </c>
      <c r="BE67" s="97">
        <v>10899</v>
      </c>
      <c r="BF67" s="97">
        <v>10945</v>
      </c>
      <c r="BG67" s="97">
        <v>10916.6</v>
      </c>
      <c r="BH67" s="97">
        <v>10780.7</v>
      </c>
      <c r="BI67" s="97">
        <v>10706.5</v>
      </c>
      <c r="BJ67" s="97">
        <v>10724.8</v>
      </c>
      <c r="BK67" s="97">
        <v>10589</v>
      </c>
      <c r="BL67" s="97">
        <v>10482.5</v>
      </c>
      <c r="BM67" s="97">
        <v>10407.1</v>
      </c>
      <c r="BN67" s="97">
        <v>10430.5</v>
      </c>
      <c r="BO67" s="97">
        <v>10275.4</v>
      </c>
      <c r="BP67" s="97">
        <v>10628</v>
      </c>
      <c r="BQ67" s="97">
        <v>10670.2</v>
      </c>
      <c r="BR67" s="97">
        <v>10724.8</v>
      </c>
      <c r="BS67" s="97">
        <v>10811</v>
      </c>
      <c r="BT67" s="97">
        <v>10738.2</v>
      </c>
      <c r="BU67" s="97">
        <v>10645.3</v>
      </c>
      <c r="BV67" s="97">
        <v>10718.3</v>
      </c>
    </row>
    <row r="68" spans="1:74" s="6" customFormat="1" ht="27" customHeight="1">
      <c r="A68" s="12"/>
      <c r="B68" s="12" t="str">
        <f>IF('0'!A1=1,"Жінки","Females")</f>
        <v>Жінки</v>
      </c>
      <c r="C68" s="110">
        <v>7795.3</v>
      </c>
      <c r="D68" s="110">
        <v>7797.5</v>
      </c>
      <c r="E68" s="110">
        <v>7883.2</v>
      </c>
      <c r="F68" s="110">
        <v>8016.9</v>
      </c>
      <c r="G68" s="110">
        <v>8358.7999999999993</v>
      </c>
      <c r="H68" s="110">
        <v>8226.6</v>
      </c>
      <c r="I68" s="110">
        <v>8124.5</v>
      </c>
      <c r="J68" s="110">
        <v>8147.5</v>
      </c>
      <c r="K68" s="110">
        <v>8230</v>
      </c>
      <c r="L68" s="110">
        <v>8215.7000000000007</v>
      </c>
      <c r="M68" s="110">
        <v>8174.6</v>
      </c>
      <c r="N68" s="110">
        <v>8198.5</v>
      </c>
      <c r="O68" s="110">
        <v>8207</v>
      </c>
      <c r="P68" s="110">
        <v>8130.1</v>
      </c>
      <c r="Q68" s="110">
        <v>8036.7</v>
      </c>
      <c r="R68" s="110">
        <v>8099.5</v>
      </c>
      <c r="S68" s="110">
        <v>8022.6</v>
      </c>
      <c r="T68" s="110">
        <v>7909.1</v>
      </c>
      <c r="U68" s="110">
        <v>7840.5</v>
      </c>
      <c r="V68" s="110">
        <v>7951.8</v>
      </c>
      <c r="W68" s="110">
        <v>7733.9</v>
      </c>
      <c r="X68" s="110">
        <v>7687.5</v>
      </c>
      <c r="Y68" s="110">
        <v>7667.7</v>
      </c>
      <c r="Z68" s="110">
        <v>7753.4</v>
      </c>
      <c r="AA68" s="113">
        <v>7610.3</v>
      </c>
      <c r="AB68" s="113">
        <v>7565.3</v>
      </c>
      <c r="AC68" s="113">
        <v>7538.8</v>
      </c>
      <c r="AD68" s="113">
        <v>7611.4</v>
      </c>
      <c r="AE68" s="113">
        <v>7492.6</v>
      </c>
      <c r="AF68" s="113">
        <v>7473.5</v>
      </c>
      <c r="AG68" s="99">
        <v>7447</v>
      </c>
      <c r="AH68" s="98">
        <v>7511.2</v>
      </c>
      <c r="AI68" s="98">
        <v>7468.9</v>
      </c>
      <c r="AJ68" s="99">
        <v>7402.5</v>
      </c>
      <c r="AK68" s="98">
        <v>7358.9</v>
      </c>
      <c r="AL68" s="98">
        <v>7437.7</v>
      </c>
      <c r="AM68" s="113">
        <v>7384.1</v>
      </c>
      <c r="AN68" s="113">
        <v>7271.3</v>
      </c>
      <c r="AO68" s="113">
        <v>7230.9</v>
      </c>
      <c r="AP68" s="113">
        <v>7314.2</v>
      </c>
      <c r="AQ68" s="113">
        <v>7639.5</v>
      </c>
      <c r="AR68" s="106">
        <v>7224.2</v>
      </c>
      <c r="AS68" s="106">
        <v>7261.4</v>
      </c>
      <c r="AT68" s="106">
        <v>7370.3</v>
      </c>
      <c r="AU68" s="106">
        <v>6698.1</v>
      </c>
      <c r="AV68" s="106">
        <v>6683.9</v>
      </c>
      <c r="AW68" s="106">
        <v>6645.8</v>
      </c>
      <c r="AX68" s="106">
        <v>6674.7</v>
      </c>
      <c r="AY68" s="106">
        <v>6741.4</v>
      </c>
      <c r="AZ68" s="106">
        <v>6718.8</v>
      </c>
      <c r="BA68" s="106">
        <v>6678.5</v>
      </c>
      <c r="BB68" s="106">
        <v>6692.7</v>
      </c>
      <c r="BC68" s="106">
        <v>6791.1</v>
      </c>
      <c r="BD68" s="106">
        <v>6706.2</v>
      </c>
      <c r="BE68" s="106">
        <v>6682.1</v>
      </c>
      <c r="BF68" s="106">
        <v>6708</v>
      </c>
      <c r="BG68" s="106">
        <v>6572.3</v>
      </c>
      <c r="BH68" s="106">
        <v>6514.7</v>
      </c>
      <c r="BI68" s="106">
        <v>6498</v>
      </c>
      <c r="BJ68" s="106">
        <v>6512.3</v>
      </c>
      <c r="BK68" s="106">
        <v>6414.9</v>
      </c>
      <c r="BL68" s="106">
        <v>6364.4</v>
      </c>
      <c r="BM68" s="106">
        <v>6350.9</v>
      </c>
      <c r="BN68" s="106">
        <v>6363.8</v>
      </c>
      <c r="BO68" s="106">
        <v>6201.8</v>
      </c>
      <c r="BP68" s="106">
        <v>6417.2</v>
      </c>
      <c r="BQ68" s="106">
        <v>6457.1</v>
      </c>
      <c r="BR68" s="106">
        <v>6493.4</v>
      </c>
      <c r="BS68" s="106">
        <v>6482.7</v>
      </c>
      <c r="BT68" s="106">
        <v>6472.3</v>
      </c>
      <c r="BU68" s="106">
        <v>6422.7</v>
      </c>
      <c r="BV68" s="106">
        <v>6459.7</v>
      </c>
    </row>
    <row r="69" spans="1:74" s="6" customFormat="1" ht="23.45" customHeight="1">
      <c r="A69" s="12"/>
      <c r="B69" s="12" t="str">
        <f>IF('0'!A1=1,"Чоловіки","Males")</f>
        <v>Чоловіки</v>
      </c>
      <c r="C69" s="110">
        <v>6000.2</v>
      </c>
      <c r="D69" s="110">
        <v>5853</v>
      </c>
      <c r="E69" s="110">
        <v>5669.5</v>
      </c>
      <c r="F69" s="110">
        <v>5606</v>
      </c>
      <c r="G69" s="110">
        <v>5544.5</v>
      </c>
      <c r="H69" s="110">
        <v>5497.8</v>
      </c>
      <c r="I69" s="110">
        <v>5410.1</v>
      </c>
      <c r="J69" s="110">
        <v>5412.2</v>
      </c>
      <c r="K69" s="110">
        <v>5380.1</v>
      </c>
      <c r="L69" s="110">
        <v>5315.8</v>
      </c>
      <c r="M69" s="110">
        <v>5312.9</v>
      </c>
      <c r="N69" s="110">
        <v>5343.6</v>
      </c>
      <c r="O69" s="110">
        <v>5256.3</v>
      </c>
      <c r="P69" s="110">
        <v>5207.8999999999996</v>
      </c>
      <c r="Q69" s="110">
        <v>5139.3</v>
      </c>
      <c r="R69" s="110">
        <v>5212.5</v>
      </c>
      <c r="S69" s="110">
        <v>5052.5</v>
      </c>
      <c r="T69" s="110">
        <v>4987.8</v>
      </c>
      <c r="U69" s="110">
        <v>4922.8999999999996</v>
      </c>
      <c r="V69" s="110">
        <v>5019.3</v>
      </c>
      <c r="W69" s="110">
        <v>5137.3999999999996</v>
      </c>
      <c r="X69" s="110">
        <v>5098.6000000000004</v>
      </c>
      <c r="Y69" s="110">
        <v>5013.8999999999996</v>
      </c>
      <c r="Z69" s="110">
        <v>5069.6000000000004</v>
      </c>
      <c r="AA69" s="113">
        <v>4944.6000000000004</v>
      </c>
      <c r="AB69" s="113">
        <v>4979.1000000000004</v>
      </c>
      <c r="AC69" s="113">
        <v>4913.2</v>
      </c>
      <c r="AD69" s="113">
        <v>4964.1000000000004</v>
      </c>
      <c r="AE69" s="113">
        <v>4796.8</v>
      </c>
      <c r="AF69" s="113">
        <v>4790.7</v>
      </c>
      <c r="AG69" s="99">
        <v>4732</v>
      </c>
      <c r="AH69" s="98">
        <v>4754.3</v>
      </c>
      <c r="AI69" s="98">
        <v>4712.5</v>
      </c>
      <c r="AJ69" s="99">
        <v>4663.3999999999996</v>
      </c>
      <c r="AK69" s="98">
        <v>4598.8</v>
      </c>
      <c r="AL69" s="98">
        <v>4617.6000000000004</v>
      </c>
      <c r="AM69" s="113">
        <v>4617.8</v>
      </c>
      <c r="AN69" s="113">
        <v>4548.2</v>
      </c>
      <c r="AO69" s="113">
        <v>4516.7</v>
      </c>
      <c r="AP69" s="113">
        <v>4547.5</v>
      </c>
      <c r="AQ69" s="113">
        <v>4762.7</v>
      </c>
      <c r="AR69" s="106">
        <v>4503.7</v>
      </c>
      <c r="AS69" s="106">
        <v>4560.3999999999996</v>
      </c>
      <c r="AT69" s="106">
        <v>4652.7</v>
      </c>
      <c r="AU69" s="106">
        <v>4350.8999999999996</v>
      </c>
      <c r="AV69" s="106">
        <v>4264.7</v>
      </c>
      <c r="AW69" s="106">
        <v>4223.8</v>
      </c>
      <c r="AX69" s="106">
        <v>4250.8</v>
      </c>
      <c r="AY69" s="106">
        <v>4325.6000000000004</v>
      </c>
      <c r="AZ69" s="106">
        <v>4239.6000000000004</v>
      </c>
      <c r="BA69" s="106">
        <v>4214.2</v>
      </c>
      <c r="BB69" s="106">
        <v>4241.3999999999996</v>
      </c>
      <c r="BC69" s="106">
        <v>4335.6000000000004</v>
      </c>
      <c r="BD69" s="106">
        <v>4262.6000000000004</v>
      </c>
      <c r="BE69" s="106">
        <v>4216.8999999999996</v>
      </c>
      <c r="BF69" s="106">
        <v>4237</v>
      </c>
      <c r="BG69" s="106">
        <v>4344.3</v>
      </c>
      <c r="BH69" s="106">
        <v>4266</v>
      </c>
      <c r="BI69" s="106">
        <v>4208.5</v>
      </c>
      <c r="BJ69" s="106">
        <v>4212.5</v>
      </c>
      <c r="BK69" s="106">
        <v>4174.1000000000004</v>
      </c>
      <c r="BL69" s="106">
        <v>4118.1000000000004</v>
      </c>
      <c r="BM69" s="106">
        <v>4056.2</v>
      </c>
      <c r="BN69" s="106">
        <v>4066.7</v>
      </c>
      <c r="BO69" s="106">
        <v>4073.6</v>
      </c>
      <c r="BP69" s="106">
        <v>4210.8</v>
      </c>
      <c r="BQ69" s="106">
        <v>4213.1000000000004</v>
      </c>
      <c r="BR69" s="106">
        <v>4231.3999999999996</v>
      </c>
      <c r="BS69" s="106">
        <v>4328.3</v>
      </c>
      <c r="BT69" s="106">
        <v>4265.8999999999996</v>
      </c>
      <c r="BU69" s="106">
        <v>4222.6000000000004</v>
      </c>
      <c r="BV69" s="106">
        <v>4258.6000000000004</v>
      </c>
    </row>
    <row r="70" spans="1:74" s="6" customFormat="1" ht="27" customHeight="1">
      <c r="A70" s="12"/>
      <c r="B70" s="12" t="str">
        <f>IF('0'!A1=1,"Міські поселення ","Urban settlements")</f>
        <v xml:space="preserve">Міські поселення </v>
      </c>
      <c r="C70" s="110">
        <v>9164.9</v>
      </c>
      <c r="D70" s="110">
        <v>9314.4</v>
      </c>
      <c r="E70" s="110">
        <v>9334.1</v>
      </c>
      <c r="F70" s="110">
        <v>9373.6</v>
      </c>
      <c r="G70" s="110">
        <v>9633.1</v>
      </c>
      <c r="H70" s="110">
        <v>9705.2999999999993</v>
      </c>
      <c r="I70" s="110">
        <v>9666.2999999999993</v>
      </c>
      <c r="J70" s="110">
        <v>9651.7999999999993</v>
      </c>
      <c r="K70" s="110">
        <v>9690.2999999999993</v>
      </c>
      <c r="L70" s="110">
        <v>9696.6</v>
      </c>
      <c r="M70" s="110">
        <v>9698.1</v>
      </c>
      <c r="N70" s="110">
        <v>9674.9</v>
      </c>
      <c r="O70" s="110">
        <v>9616.1</v>
      </c>
      <c r="P70" s="110">
        <v>9604.7999999999993</v>
      </c>
      <c r="Q70" s="110">
        <v>9531.1</v>
      </c>
      <c r="R70" s="110">
        <v>9566.6</v>
      </c>
      <c r="S70" s="110">
        <v>9393.7000000000007</v>
      </c>
      <c r="T70" s="110">
        <v>9316.5</v>
      </c>
      <c r="U70" s="110">
        <v>9248</v>
      </c>
      <c r="V70" s="110">
        <v>9323.2000000000007</v>
      </c>
      <c r="W70" s="110">
        <v>9324.1</v>
      </c>
      <c r="X70" s="110">
        <v>9356.6</v>
      </c>
      <c r="Y70" s="110">
        <v>9320.1</v>
      </c>
      <c r="Z70" s="110">
        <v>9379.1</v>
      </c>
      <c r="AA70" s="110">
        <v>9087</v>
      </c>
      <c r="AB70" s="110">
        <v>9160.6</v>
      </c>
      <c r="AC70" s="113">
        <v>9136.9</v>
      </c>
      <c r="AD70" s="113">
        <v>9213.2999999999993</v>
      </c>
      <c r="AE70" s="113">
        <v>8919.9</v>
      </c>
      <c r="AF70" s="113">
        <v>8956.9</v>
      </c>
      <c r="AG70" s="98">
        <v>8942.9</v>
      </c>
      <c r="AH70" s="98">
        <v>8998.5</v>
      </c>
      <c r="AI70" s="98">
        <v>8689.1</v>
      </c>
      <c r="AJ70" s="99">
        <v>8699.2999999999993</v>
      </c>
      <c r="AK70" s="98">
        <v>8691.7000000000007</v>
      </c>
      <c r="AL70" s="98">
        <v>8772.4</v>
      </c>
      <c r="AM70" s="113">
        <v>8708.2000000000007</v>
      </c>
      <c r="AN70" s="110">
        <v>8634</v>
      </c>
      <c r="AO70" s="110">
        <v>8608</v>
      </c>
      <c r="AP70" s="113">
        <v>8687.7000000000007</v>
      </c>
      <c r="AQ70" s="113">
        <v>8746.2000000000007</v>
      </c>
      <c r="AR70" s="106">
        <v>8240.9</v>
      </c>
      <c r="AS70" s="106">
        <v>8298.7000000000007</v>
      </c>
      <c r="AT70" s="106">
        <v>8407.1</v>
      </c>
      <c r="AU70" s="106">
        <v>7340.8</v>
      </c>
      <c r="AV70" s="106">
        <v>7296.7</v>
      </c>
      <c r="AW70" s="106">
        <v>7253.2</v>
      </c>
      <c r="AX70" s="106">
        <v>7277.8</v>
      </c>
      <c r="AY70" s="106">
        <v>7330.7</v>
      </c>
      <c r="AZ70" s="106">
        <v>7300.4</v>
      </c>
      <c r="BA70" s="106">
        <v>7281.6</v>
      </c>
      <c r="BB70" s="106">
        <v>7300.4</v>
      </c>
      <c r="BC70" s="106">
        <v>7360.3</v>
      </c>
      <c r="BD70" s="106">
        <v>7289.5</v>
      </c>
      <c r="BE70" s="106">
        <v>7254.8</v>
      </c>
      <c r="BF70" s="106">
        <v>7270.9</v>
      </c>
      <c r="BG70" s="106">
        <v>7147.7</v>
      </c>
      <c r="BH70" s="106">
        <v>7094.3</v>
      </c>
      <c r="BI70" s="106">
        <v>7055.4</v>
      </c>
      <c r="BJ70" s="106">
        <v>7079.9</v>
      </c>
      <c r="BK70" s="106">
        <v>6961.8</v>
      </c>
      <c r="BL70" s="106">
        <v>6912.2</v>
      </c>
      <c r="BM70" s="106">
        <v>6868.1</v>
      </c>
      <c r="BN70" s="106">
        <v>6893.1</v>
      </c>
      <c r="BO70" s="106">
        <v>6793.5</v>
      </c>
      <c r="BP70" s="106">
        <v>7036.9</v>
      </c>
      <c r="BQ70" s="106">
        <v>7074.6</v>
      </c>
      <c r="BR70" s="106">
        <v>7111.6</v>
      </c>
      <c r="BS70" s="106">
        <v>7191.1</v>
      </c>
      <c r="BT70" s="106">
        <v>7138</v>
      </c>
      <c r="BU70" s="106">
        <v>7078.1</v>
      </c>
      <c r="BV70" s="106">
        <v>7106.9</v>
      </c>
    </row>
    <row r="71" spans="1:74" s="6" customFormat="1" ht="25.15" customHeight="1" thickBot="1">
      <c r="A71" s="13"/>
      <c r="B71" s="13" t="str">
        <f>IF('0'!A1=1,"Сільська місцевість","Rural areas")</f>
        <v>Сільська місцевість</v>
      </c>
      <c r="C71" s="114">
        <v>4630.6000000000004</v>
      </c>
      <c r="D71" s="114">
        <v>4336.1000000000004</v>
      </c>
      <c r="E71" s="114">
        <v>4218.6000000000004</v>
      </c>
      <c r="F71" s="114">
        <v>4249.3</v>
      </c>
      <c r="G71" s="114">
        <v>4270.2</v>
      </c>
      <c r="H71" s="114">
        <v>4019.1</v>
      </c>
      <c r="I71" s="114">
        <v>3868.3</v>
      </c>
      <c r="J71" s="114">
        <v>3907.9</v>
      </c>
      <c r="K71" s="114">
        <v>3919.8</v>
      </c>
      <c r="L71" s="114">
        <v>3834.9</v>
      </c>
      <c r="M71" s="114">
        <v>3789.4</v>
      </c>
      <c r="N71" s="114">
        <v>3867.2</v>
      </c>
      <c r="O71" s="114">
        <v>3847.2</v>
      </c>
      <c r="P71" s="114">
        <v>3733.2</v>
      </c>
      <c r="Q71" s="114">
        <v>3644.9</v>
      </c>
      <c r="R71" s="114">
        <v>3745.4</v>
      </c>
      <c r="S71" s="114">
        <v>3681.4</v>
      </c>
      <c r="T71" s="114">
        <v>3580.4</v>
      </c>
      <c r="U71" s="114">
        <v>3515.4</v>
      </c>
      <c r="V71" s="114">
        <v>3647.9</v>
      </c>
      <c r="W71" s="114">
        <v>3547.2</v>
      </c>
      <c r="X71" s="114">
        <v>3429.5</v>
      </c>
      <c r="Y71" s="114">
        <v>3361.5</v>
      </c>
      <c r="Z71" s="114">
        <v>3443.9</v>
      </c>
      <c r="AA71" s="115">
        <v>3467.9</v>
      </c>
      <c r="AB71" s="115">
        <v>3383.8</v>
      </c>
      <c r="AC71" s="115">
        <v>3315.1</v>
      </c>
      <c r="AD71" s="115">
        <v>3362.2</v>
      </c>
      <c r="AE71" s="115">
        <v>3369.5</v>
      </c>
      <c r="AF71" s="115">
        <v>3307.3</v>
      </c>
      <c r="AG71" s="101">
        <v>3236.1</v>
      </c>
      <c r="AH71" s="102">
        <v>3267</v>
      </c>
      <c r="AI71" s="101">
        <v>3492.3</v>
      </c>
      <c r="AJ71" s="102">
        <v>3366.6</v>
      </c>
      <c r="AK71" s="102">
        <v>3266</v>
      </c>
      <c r="AL71" s="101">
        <v>3282.9</v>
      </c>
      <c r="AM71" s="115">
        <v>3293.7</v>
      </c>
      <c r="AN71" s="115">
        <v>3185.5</v>
      </c>
      <c r="AO71" s="115">
        <v>3139.6</v>
      </c>
      <c r="AP71" s="114">
        <v>3174</v>
      </c>
      <c r="AQ71" s="115">
        <v>3656</v>
      </c>
      <c r="AR71" s="104">
        <v>3487</v>
      </c>
      <c r="AS71" s="104">
        <v>3523.1</v>
      </c>
      <c r="AT71" s="104">
        <v>3615.9</v>
      </c>
      <c r="AU71" s="104">
        <v>3708.2</v>
      </c>
      <c r="AV71" s="104">
        <v>3651.9</v>
      </c>
      <c r="AW71" s="104">
        <v>3616.4</v>
      </c>
      <c r="AX71" s="104">
        <v>3647.7</v>
      </c>
      <c r="AY71" s="104">
        <v>3736.3</v>
      </c>
      <c r="AZ71" s="104">
        <v>3658</v>
      </c>
      <c r="BA71" s="104">
        <v>3611.1</v>
      </c>
      <c r="BB71" s="104">
        <v>3633.7</v>
      </c>
      <c r="BC71" s="104">
        <v>3766.4</v>
      </c>
      <c r="BD71" s="104">
        <v>3679.3</v>
      </c>
      <c r="BE71" s="104">
        <v>3644.2</v>
      </c>
      <c r="BF71" s="104">
        <v>3674.1</v>
      </c>
      <c r="BG71" s="104">
        <v>3768.9</v>
      </c>
      <c r="BH71" s="104">
        <v>3686.4</v>
      </c>
      <c r="BI71" s="104">
        <v>3651.1</v>
      </c>
      <c r="BJ71" s="104">
        <v>3644.9</v>
      </c>
      <c r="BK71" s="104">
        <v>3627.2</v>
      </c>
      <c r="BL71" s="104">
        <v>3570.3</v>
      </c>
      <c r="BM71" s="104">
        <v>3539</v>
      </c>
      <c r="BN71" s="104">
        <v>3537.4</v>
      </c>
      <c r="BO71" s="104">
        <v>3481.9</v>
      </c>
      <c r="BP71" s="104">
        <v>3591.1</v>
      </c>
      <c r="BQ71" s="104">
        <v>3595.6</v>
      </c>
      <c r="BR71" s="104">
        <v>3613.2</v>
      </c>
      <c r="BS71" s="104">
        <v>3619.9</v>
      </c>
      <c r="BT71" s="104">
        <v>3600.2</v>
      </c>
      <c r="BU71" s="104">
        <v>3567.2</v>
      </c>
      <c r="BV71" s="104">
        <v>3611.4</v>
      </c>
    </row>
    <row r="72" spans="1:74" ht="19.899999999999999" customHeight="1" outlineLevel="1" thickTop="1">
      <c r="A72" s="188" t="str">
        <f>IF('0'!A1=1,"РЕГІОНИ","OBLAST")</f>
        <v>РЕГІОНИ</v>
      </c>
      <c r="B72" s="14" t="str">
        <f>IF('0'!A1=1,"АР Крим","AR Crimea")</f>
        <v>АР Крим</v>
      </c>
      <c r="C72" s="105" t="s">
        <v>0</v>
      </c>
      <c r="D72" s="105" t="s">
        <v>0</v>
      </c>
      <c r="E72" s="105" t="s">
        <v>0</v>
      </c>
      <c r="F72" s="105" t="s">
        <v>0</v>
      </c>
      <c r="G72" s="105" t="s">
        <v>0</v>
      </c>
      <c r="H72" s="105" t="s">
        <v>0</v>
      </c>
      <c r="I72" s="105" t="s">
        <v>0</v>
      </c>
      <c r="J72" s="105" t="s">
        <v>0</v>
      </c>
      <c r="K72" s="105" t="s">
        <v>0</v>
      </c>
      <c r="L72" s="105" t="s">
        <v>0</v>
      </c>
      <c r="M72" s="105" t="s">
        <v>0</v>
      </c>
      <c r="N72" s="105" t="s">
        <v>0</v>
      </c>
      <c r="O72" s="105" t="s">
        <v>0</v>
      </c>
      <c r="P72" s="105" t="s">
        <v>0</v>
      </c>
      <c r="Q72" s="105" t="s">
        <v>0</v>
      </c>
      <c r="R72" s="105" t="s">
        <v>0</v>
      </c>
      <c r="S72" s="105" t="s">
        <v>0</v>
      </c>
      <c r="T72" s="105" t="s">
        <v>0</v>
      </c>
      <c r="U72" s="105" t="s">
        <v>0</v>
      </c>
      <c r="V72" s="105" t="s">
        <v>0</v>
      </c>
      <c r="W72" s="105" t="s">
        <v>0</v>
      </c>
      <c r="X72" s="105" t="s">
        <v>0</v>
      </c>
      <c r="Y72" s="105" t="s">
        <v>0</v>
      </c>
      <c r="Z72" s="105" t="s">
        <v>0</v>
      </c>
      <c r="AA72" s="118">
        <v>530.4</v>
      </c>
      <c r="AB72" s="118">
        <v>531.1</v>
      </c>
      <c r="AC72" s="118">
        <v>529.5</v>
      </c>
      <c r="AD72" s="118">
        <v>531.1</v>
      </c>
      <c r="AE72" s="118">
        <v>515.70000000000005</v>
      </c>
      <c r="AF72" s="118">
        <v>511.2</v>
      </c>
      <c r="AG72" s="118">
        <v>504.3</v>
      </c>
      <c r="AH72" s="118">
        <v>509.6</v>
      </c>
      <c r="AI72" s="118">
        <v>515.9</v>
      </c>
      <c r="AJ72" s="118">
        <v>502.3</v>
      </c>
      <c r="AK72" s="118">
        <v>496.6</v>
      </c>
      <c r="AL72" s="118">
        <v>501</v>
      </c>
      <c r="AM72" s="118">
        <v>508.8</v>
      </c>
      <c r="AN72" s="118">
        <v>494.5</v>
      </c>
      <c r="AO72" s="118">
        <v>491</v>
      </c>
      <c r="AP72" s="106">
        <v>495.1</v>
      </c>
      <c r="AQ72" s="118">
        <v>541.5</v>
      </c>
      <c r="AR72" s="105" t="s">
        <v>0</v>
      </c>
      <c r="AS72" s="105" t="s">
        <v>0</v>
      </c>
      <c r="AT72" s="105" t="s">
        <v>0</v>
      </c>
      <c r="AU72" s="105" t="s">
        <v>0</v>
      </c>
      <c r="AV72" s="105" t="s">
        <v>0</v>
      </c>
      <c r="AW72" s="105" t="s">
        <v>0</v>
      </c>
      <c r="AX72" s="105" t="s">
        <v>0</v>
      </c>
      <c r="AY72" s="105" t="s">
        <v>0</v>
      </c>
      <c r="AZ72" s="105" t="s">
        <v>0</v>
      </c>
      <c r="BA72" s="105" t="s">
        <v>0</v>
      </c>
      <c r="BB72" s="105" t="s">
        <v>0</v>
      </c>
      <c r="BC72" s="105" t="s">
        <v>0</v>
      </c>
      <c r="BD72" s="105" t="s">
        <v>0</v>
      </c>
      <c r="BE72" s="105" t="s">
        <v>0</v>
      </c>
      <c r="BF72" s="105" t="s">
        <v>0</v>
      </c>
      <c r="BG72" s="105" t="s">
        <v>0</v>
      </c>
      <c r="BH72" s="105" t="s">
        <v>0</v>
      </c>
      <c r="BI72" s="105" t="s">
        <v>0</v>
      </c>
      <c r="BJ72" s="105" t="s">
        <v>0</v>
      </c>
      <c r="BK72" s="105" t="s">
        <v>0</v>
      </c>
      <c r="BL72" s="105" t="s">
        <v>0</v>
      </c>
      <c r="BM72" s="105" t="s">
        <v>0</v>
      </c>
      <c r="BN72" s="105" t="s">
        <v>0</v>
      </c>
      <c r="BO72" s="105" t="s">
        <v>0</v>
      </c>
      <c r="BP72" s="105" t="s">
        <v>0</v>
      </c>
      <c r="BQ72" s="105" t="s">
        <v>0</v>
      </c>
      <c r="BR72" s="105" t="s">
        <v>0</v>
      </c>
      <c r="BS72" s="105" t="s">
        <v>0</v>
      </c>
      <c r="BT72" s="105" t="s">
        <v>0</v>
      </c>
      <c r="BU72" s="105" t="s">
        <v>0</v>
      </c>
      <c r="BV72" s="105" t="s">
        <v>0</v>
      </c>
    </row>
    <row r="73" spans="1:74" ht="19.899999999999999" customHeight="1" outlineLevel="1">
      <c r="A73" s="189"/>
      <c r="B73" s="14" t="str">
        <f>IF('0'!A1=1,"Вінницька","Vinnytsya")</f>
        <v>Вінницька</v>
      </c>
      <c r="C73" s="105" t="s">
        <v>0</v>
      </c>
      <c r="D73" s="105" t="s">
        <v>0</v>
      </c>
      <c r="E73" s="105" t="s">
        <v>0</v>
      </c>
      <c r="F73" s="105" t="s">
        <v>0</v>
      </c>
      <c r="G73" s="105" t="s">
        <v>0</v>
      </c>
      <c r="H73" s="105" t="s">
        <v>0</v>
      </c>
      <c r="I73" s="105" t="s">
        <v>0</v>
      </c>
      <c r="J73" s="105" t="s">
        <v>0</v>
      </c>
      <c r="K73" s="105" t="s">
        <v>0</v>
      </c>
      <c r="L73" s="105" t="s">
        <v>0</v>
      </c>
      <c r="M73" s="105" t="s">
        <v>0</v>
      </c>
      <c r="N73" s="105" t="s">
        <v>0</v>
      </c>
      <c r="O73" s="105" t="s">
        <v>0</v>
      </c>
      <c r="P73" s="105" t="s">
        <v>0</v>
      </c>
      <c r="Q73" s="105" t="s">
        <v>0</v>
      </c>
      <c r="R73" s="105" t="s">
        <v>0</v>
      </c>
      <c r="S73" s="105" t="s">
        <v>0</v>
      </c>
      <c r="T73" s="105" t="s">
        <v>0</v>
      </c>
      <c r="U73" s="105" t="s">
        <v>0</v>
      </c>
      <c r="V73" s="105" t="s">
        <v>0</v>
      </c>
      <c r="W73" s="105" t="s">
        <v>0</v>
      </c>
      <c r="X73" s="105" t="s">
        <v>0</v>
      </c>
      <c r="Y73" s="105" t="s">
        <v>0</v>
      </c>
      <c r="Z73" s="105" t="s">
        <v>0</v>
      </c>
      <c r="AA73" s="118">
        <v>433</v>
      </c>
      <c r="AB73" s="118">
        <v>433.1</v>
      </c>
      <c r="AC73" s="118">
        <v>433.1</v>
      </c>
      <c r="AD73" s="118">
        <v>436.3</v>
      </c>
      <c r="AE73" s="118">
        <v>421.3</v>
      </c>
      <c r="AF73" s="118">
        <v>422.1</v>
      </c>
      <c r="AG73" s="118">
        <v>419.3</v>
      </c>
      <c r="AH73" s="118">
        <v>422.8</v>
      </c>
      <c r="AI73" s="118">
        <v>431</v>
      </c>
      <c r="AJ73" s="118">
        <v>426.9</v>
      </c>
      <c r="AK73" s="118">
        <v>419</v>
      </c>
      <c r="AL73" s="118">
        <v>421.7</v>
      </c>
      <c r="AM73" s="118">
        <v>422.6</v>
      </c>
      <c r="AN73" s="118">
        <v>418.4</v>
      </c>
      <c r="AO73" s="118">
        <v>408.8</v>
      </c>
      <c r="AP73" s="118">
        <v>412.5</v>
      </c>
      <c r="AQ73" s="118">
        <v>431.1</v>
      </c>
      <c r="AR73" s="118">
        <v>429</v>
      </c>
      <c r="AS73" s="118">
        <v>426.2</v>
      </c>
      <c r="AT73" s="118">
        <v>435.1</v>
      </c>
      <c r="AU73" s="106">
        <v>427</v>
      </c>
      <c r="AV73" s="106">
        <v>422.2</v>
      </c>
      <c r="AW73" s="106">
        <v>420.4</v>
      </c>
      <c r="AX73" s="108">
        <v>428.5</v>
      </c>
      <c r="AY73" s="108">
        <v>429.2</v>
      </c>
      <c r="AZ73" s="108">
        <v>423.2</v>
      </c>
      <c r="BA73" s="108">
        <v>424.2</v>
      </c>
      <c r="BB73" s="108">
        <v>433.2</v>
      </c>
      <c r="BC73" s="108">
        <v>434.7</v>
      </c>
      <c r="BD73" s="108">
        <v>432.2</v>
      </c>
      <c r="BE73" s="108">
        <v>436</v>
      </c>
      <c r="BF73" s="108">
        <v>441.6</v>
      </c>
      <c r="BG73" s="108">
        <v>424.5</v>
      </c>
      <c r="BH73" s="108">
        <v>421.2</v>
      </c>
      <c r="BI73" s="108">
        <v>422.9</v>
      </c>
      <c r="BJ73" s="108">
        <v>425</v>
      </c>
      <c r="BK73" s="108">
        <v>414.2</v>
      </c>
      <c r="BL73" s="108">
        <v>409</v>
      </c>
      <c r="BM73" s="108">
        <v>408.3</v>
      </c>
      <c r="BN73" s="108">
        <v>410.5</v>
      </c>
      <c r="BO73" s="108">
        <v>402.5</v>
      </c>
      <c r="BP73" s="108">
        <v>412.7</v>
      </c>
      <c r="BQ73" s="108">
        <v>413.2</v>
      </c>
      <c r="BR73" s="108">
        <v>419.4</v>
      </c>
      <c r="BS73" s="108">
        <v>428.6</v>
      </c>
      <c r="BT73" s="108">
        <v>417.5</v>
      </c>
      <c r="BU73" s="108">
        <v>413.4</v>
      </c>
      <c r="BV73" s="108">
        <v>419</v>
      </c>
    </row>
    <row r="74" spans="1:74" ht="19.899999999999999" customHeight="1" outlineLevel="1">
      <c r="A74" s="189"/>
      <c r="B74" s="14" t="str">
        <f>IF('0'!A1=1,"Волинська","Volyn")</f>
        <v>Волинська</v>
      </c>
      <c r="C74" s="105" t="s">
        <v>0</v>
      </c>
      <c r="D74" s="105" t="s">
        <v>0</v>
      </c>
      <c r="E74" s="105" t="s">
        <v>0</v>
      </c>
      <c r="F74" s="105" t="s">
        <v>0</v>
      </c>
      <c r="G74" s="105" t="s">
        <v>0</v>
      </c>
      <c r="H74" s="105" t="s">
        <v>0</v>
      </c>
      <c r="I74" s="105" t="s">
        <v>0</v>
      </c>
      <c r="J74" s="105" t="s">
        <v>0</v>
      </c>
      <c r="K74" s="105" t="s">
        <v>0</v>
      </c>
      <c r="L74" s="105" t="s">
        <v>0</v>
      </c>
      <c r="M74" s="105" t="s">
        <v>0</v>
      </c>
      <c r="N74" s="105" t="s">
        <v>0</v>
      </c>
      <c r="O74" s="105" t="s">
        <v>0</v>
      </c>
      <c r="P74" s="105" t="s">
        <v>0</v>
      </c>
      <c r="Q74" s="105" t="s">
        <v>0</v>
      </c>
      <c r="R74" s="105" t="s">
        <v>0</v>
      </c>
      <c r="S74" s="105" t="s">
        <v>0</v>
      </c>
      <c r="T74" s="105" t="s">
        <v>0</v>
      </c>
      <c r="U74" s="105" t="s">
        <v>0</v>
      </c>
      <c r="V74" s="105" t="s">
        <v>0</v>
      </c>
      <c r="W74" s="105" t="s">
        <v>0</v>
      </c>
      <c r="X74" s="105" t="s">
        <v>0</v>
      </c>
      <c r="Y74" s="105" t="s">
        <v>0</v>
      </c>
      <c r="Z74" s="105" t="s">
        <v>0</v>
      </c>
      <c r="AA74" s="118">
        <v>270.39999999999998</v>
      </c>
      <c r="AB74" s="118">
        <v>267.8</v>
      </c>
      <c r="AC74" s="118">
        <v>267.5</v>
      </c>
      <c r="AD74" s="118">
        <v>271.3</v>
      </c>
      <c r="AE74" s="118">
        <v>267.7</v>
      </c>
      <c r="AF74" s="118">
        <v>263.8</v>
      </c>
      <c r="AG74" s="118">
        <v>262.5</v>
      </c>
      <c r="AH74" s="118">
        <v>266</v>
      </c>
      <c r="AI74" s="118">
        <v>268</v>
      </c>
      <c r="AJ74" s="118">
        <v>263.39999999999998</v>
      </c>
      <c r="AK74" s="118">
        <v>262.10000000000002</v>
      </c>
      <c r="AL74" s="118">
        <v>264.89999999999998</v>
      </c>
      <c r="AM74" s="118">
        <v>264.89999999999998</v>
      </c>
      <c r="AN74" s="118">
        <v>263</v>
      </c>
      <c r="AO74" s="118">
        <v>261.2</v>
      </c>
      <c r="AP74" s="118">
        <v>262.7</v>
      </c>
      <c r="AQ74" s="118">
        <v>286.2</v>
      </c>
      <c r="AR74" s="118">
        <v>284.5</v>
      </c>
      <c r="AS74" s="118">
        <v>285.39999999999998</v>
      </c>
      <c r="AT74" s="118">
        <v>291.8</v>
      </c>
      <c r="AU74" s="106">
        <v>310.89999999999998</v>
      </c>
      <c r="AV74" s="106">
        <v>310.60000000000002</v>
      </c>
      <c r="AW74" s="106">
        <v>306.8</v>
      </c>
      <c r="AX74" s="108">
        <v>308.10000000000002</v>
      </c>
      <c r="AY74" s="108">
        <v>320</v>
      </c>
      <c r="AZ74" s="108">
        <v>321.39999999999998</v>
      </c>
      <c r="BA74" s="108">
        <v>316.7</v>
      </c>
      <c r="BB74" s="108">
        <v>317.2</v>
      </c>
      <c r="BC74" s="108">
        <v>332.8</v>
      </c>
      <c r="BD74" s="108">
        <v>330.9</v>
      </c>
      <c r="BE74" s="108">
        <v>330.6</v>
      </c>
      <c r="BF74" s="108">
        <v>331.6</v>
      </c>
      <c r="BG74" s="108">
        <v>330.5</v>
      </c>
      <c r="BH74" s="108">
        <v>328.6</v>
      </c>
      <c r="BI74" s="108">
        <v>329.7</v>
      </c>
      <c r="BJ74" s="108">
        <v>330.1</v>
      </c>
      <c r="BK74" s="108">
        <v>324.89999999999998</v>
      </c>
      <c r="BL74" s="108">
        <v>322.60000000000002</v>
      </c>
      <c r="BM74" s="108">
        <v>320.60000000000002</v>
      </c>
      <c r="BN74" s="108">
        <v>321.7</v>
      </c>
      <c r="BO74" s="108">
        <v>316.7</v>
      </c>
      <c r="BP74" s="108">
        <v>326.8</v>
      </c>
      <c r="BQ74" s="108">
        <v>327.5</v>
      </c>
      <c r="BR74" s="108">
        <v>328.9</v>
      </c>
      <c r="BS74" s="108">
        <v>336.5</v>
      </c>
      <c r="BT74" s="108">
        <v>328.5</v>
      </c>
      <c r="BU74" s="108">
        <v>327.7</v>
      </c>
      <c r="BV74" s="108">
        <v>330.6</v>
      </c>
    </row>
    <row r="75" spans="1:74" ht="19.899999999999999" customHeight="1" outlineLevel="1">
      <c r="A75" s="189"/>
      <c r="B75" s="14" t="str">
        <f>IF('0'!A1=1,"Дніпропетровська","Dnipropetrovsk")</f>
        <v>Дніпропетровська</v>
      </c>
      <c r="C75" s="105" t="s">
        <v>0</v>
      </c>
      <c r="D75" s="105" t="s">
        <v>0</v>
      </c>
      <c r="E75" s="105" t="s">
        <v>0</v>
      </c>
      <c r="F75" s="105" t="s">
        <v>0</v>
      </c>
      <c r="G75" s="105" t="s">
        <v>0</v>
      </c>
      <c r="H75" s="105" t="s">
        <v>0</v>
      </c>
      <c r="I75" s="105" t="s">
        <v>0</v>
      </c>
      <c r="J75" s="105" t="s">
        <v>0</v>
      </c>
      <c r="K75" s="105" t="s">
        <v>0</v>
      </c>
      <c r="L75" s="105" t="s">
        <v>0</v>
      </c>
      <c r="M75" s="105" t="s">
        <v>0</v>
      </c>
      <c r="N75" s="105" t="s">
        <v>0</v>
      </c>
      <c r="O75" s="105" t="s">
        <v>0</v>
      </c>
      <c r="P75" s="105" t="s">
        <v>0</v>
      </c>
      <c r="Q75" s="105" t="s">
        <v>0</v>
      </c>
      <c r="R75" s="105" t="s">
        <v>0</v>
      </c>
      <c r="S75" s="105" t="s">
        <v>0</v>
      </c>
      <c r="T75" s="105" t="s">
        <v>0</v>
      </c>
      <c r="U75" s="105" t="s">
        <v>0</v>
      </c>
      <c r="V75" s="105" t="s">
        <v>0</v>
      </c>
      <c r="W75" s="105" t="s">
        <v>0</v>
      </c>
      <c r="X75" s="105" t="s">
        <v>0</v>
      </c>
      <c r="Y75" s="105" t="s">
        <v>0</v>
      </c>
      <c r="Z75" s="105" t="s">
        <v>0</v>
      </c>
      <c r="AA75" s="118">
        <v>879.7</v>
      </c>
      <c r="AB75" s="118">
        <v>887</v>
      </c>
      <c r="AC75" s="118">
        <v>883.2</v>
      </c>
      <c r="AD75" s="118">
        <v>895.6</v>
      </c>
      <c r="AE75" s="118">
        <v>863.9</v>
      </c>
      <c r="AF75" s="118">
        <v>865.1</v>
      </c>
      <c r="AG75" s="118">
        <v>862</v>
      </c>
      <c r="AH75" s="118">
        <v>877.7</v>
      </c>
      <c r="AI75" s="118">
        <v>855.9</v>
      </c>
      <c r="AJ75" s="118">
        <v>841.9</v>
      </c>
      <c r="AK75" s="118">
        <v>841.6</v>
      </c>
      <c r="AL75" s="118">
        <v>854.3</v>
      </c>
      <c r="AM75" s="118">
        <v>840.3</v>
      </c>
      <c r="AN75" s="118">
        <v>816.3</v>
      </c>
      <c r="AO75" s="118">
        <v>818.5</v>
      </c>
      <c r="AP75" s="118">
        <v>826.8</v>
      </c>
      <c r="AQ75" s="118">
        <v>856.2</v>
      </c>
      <c r="AR75" s="118">
        <v>834.1</v>
      </c>
      <c r="AS75" s="118">
        <v>838.2</v>
      </c>
      <c r="AT75" s="118">
        <v>843.4</v>
      </c>
      <c r="AU75" s="106">
        <v>823.9</v>
      </c>
      <c r="AV75" s="106">
        <v>823</v>
      </c>
      <c r="AW75" s="106">
        <v>831.8</v>
      </c>
      <c r="AX75" s="108">
        <v>836.5</v>
      </c>
      <c r="AY75" s="108">
        <v>860.3</v>
      </c>
      <c r="AZ75" s="108">
        <v>866.3</v>
      </c>
      <c r="BA75" s="108">
        <v>866.1</v>
      </c>
      <c r="BB75" s="108">
        <v>866.2</v>
      </c>
      <c r="BC75" s="108">
        <v>882.8</v>
      </c>
      <c r="BD75" s="108">
        <v>880.9</v>
      </c>
      <c r="BE75" s="108">
        <v>875.4</v>
      </c>
      <c r="BF75" s="108">
        <v>876.9</v>
      </c>
      <c r="BG75" s="108">
        <v>869</v>
      </c>
      <c r="BH75" s="108">
        <v>868.1</v>
      </c>
      <c r="BI75" s="108">
        <v>868</v>
      </c>
      <c r="BJ75" s="108">
        <v>871</v>
      </c>
      <c r="BK75" s="108">
        <v>849.7</v>
      </c>
      <c r="BL75" s="108">
        <v>844.5</v>
      </c>
      <c r="BM75" s="108">
        <v>841.8</v>
      </c>
      <c r="BN75" s="108">
        <v>845.4</v>
      </c>
      <c r="BO75" s="108">
        <v>822.1</v>
      </c>
      <c r="BP75" s="108">
        <v>856.3</v>
      </c>
      <c r="BQ75" s="108">
        <v>858</v>
      </c>
      <c r="BR75" s="108">
        <v>860.5</v>
      </c>
      <c r="BS75" s="108">
        <v>856.9</v>
      </c>
      <c r="BT75" s="108">
        <v>858.8</v>
      </c>
      <c r="BU75" s="108">
        <v>842.6</v>
      </c>
      <c r="BV75" s="108">
        <v>848.8</v>
      </c>
    </row>
    <row r="76" spans="1:74" ht="19.899999999999999" customHeight="1" outlineLevel="1">
      <c r="A76" s="189"/>
      <c r="B76" s="14" t="str">
        <f>IF('0'!A1=1,"Донецька**","Donetsk**")</f>
        <v>Донецька**</v>
      </c>
      <c r="C76" s="105" t="s">
        <v>0</v>
      </c>
      <c r="D76" s="105" t="s">
        <v>0</v>
      </c>
      <c r="E76" s="105" t="s">
        <v>0</v>
      </c>
      <c r="F76" s="105" t="s">
        <v>0</v>
      </c>
      <c r="G76" s="105" t="s">
        <v>0</v>
      </c>
      <c r="H76" s="105" t="s">
        <v>0</v>
      </c>
      <c r="I76" s="105" t="s">
        <v>0</v>
      </c>
      <c r="J76" s="105" t="s">
        <v>0</v>
      </c>
      <c r="K76" s="105" t="s">
        <v>0</v>
      </c>
      <c r="L76" s="105" t="s">
        <v>0</v>
      </c>
      <c r="M76" s="105" t="s">
        <v>0</v>
      </c>
      <c r="N76" s="105" t="s">
        <v>0</v>
      </c>
      <c r="O76" s="105" t="s">
        <v>0</v>
      </c>
      <c r="P76" s="105" t="s">
        <v>0</v>
      </c>
      <c r="Q76" s="105" t="s">
        <v>0</v>
      </c>
      <c r="R76" s="105" t="s">
        <v>0</v>
      </c>
      <c r="S76" s="105" t="s">
        <v>0</v>
      </c>
      <c r="T76" s="105" t="s">
        <v>0</v>
      </c>
      <c r="U76" s="105" t="s">
        <v>0</v>
      </c>
      <c r="V76" s="105" t="s">
        <v>0</v>
      </c>
      <c r="W76" s="105" t="s">
        <v>0</v>
      </c>
      <c r="X76" s="105" t="s">
        <v>0</v>
      </c>
      <c r="Y76" s="105" t="s">
        <v>0</v>
      </c>
      <c r="Z76" s="105" t="s">
        <v>0</v>
      </c>
      <c r="AA76" s="118">
        <v>1236</v>
      </c>
      <c r="AB76" s="118">
        <v>1241</v>
      </c>
      <c r="AC76" s="118">
        <v>1232.5999999999999</v>
      </c>
      <c r="AD76" s="118">
        <v>1235.5999999999999</v>
      </c>
      <c r="AE76" s="118">
        <v>1190.8</v>
      </c>
      <c r="AF76" s="118">
        <v>1182.9000000000001</v>
      </c>
      <c r="AG76" s="118">
        <v>1173.8</v>
      </c>
      <c r="AH76" s="118">
        <v>1178.0999999999999</v>
      </c>
      <c r="AI76" s="118">
        <v>1169.2</v>
      </c>
      <c r="AJ76" s="118">
        <v>1156.5999999999999</v>
      </c>
      <c r="AK76" s="118">
        <v>1144.8</v>
      </c>
      <c r="AL76" s="118">
        <v>1149.7</v>
      </c>
      <c r="AM76" s="118">
        <v>1146.0999999999999</v>
      </c>
      <c r="AN76" s="118">
        <v>1116.0999999999999</v>
      </c>
      <c r="AO76" s="118">
        <v>1119</v>
      </c>
      <c r="AP76" s="118">
        <v>1130.5999999999999</v>
      </c>
      <c r="AQ76" s="118">
        <v>1147.7</v>
      </c>
      <c r="AR76" s="118">
        <v>1167.3</v>
      </c>
      <c r="AS76" s="119">
        <v>1215</v>
      </c>
      <c r="AT76" s="119">
        <v>1266.3</v>
      </c>
      <c r="AU76" s="106">
        <v>635.70000000000005</v>
      </c>
      <c r="AV76" s="106">
        <v>621.20000000000005</v>
      </c>
      <c r="AW76" s="106">
        <v>624.6</v>
      </c>
      <c r="AX76" s="109">
        <v>627</v>
      </c>
      <c r="AY76" s="109">
        <v>622.6</v>
      </c>
      <c r="AZ76" s="109">
        <v>623.5</v>
      </c>
      <c r="BA76" s="109">
        <v>622.70000000000005</v>
      </c>
      <c r="BB76" s="109">
        <v>624.1</v>
      </c>
      <c r="BC76" s="109">
        <v>623.1</v>
      </c>
      <c r="BD76" s="109">
        <v>625.1</v>
      </c>
      <c r="BE76" s="109">
        <v>625.20000000000005</v>
      </c>
      <c r="BF76" s="109">
        <v>625.4</v>
      </c>
      <c r="BG76" s="109">
        <v>620.6</v>
      </c>
      <c r="BH76" s="109">
        <v>621.4</v>
      </c>
      <c r="BI76" s="109">
        <v>621.5</v>
      </c>
      <c r="BJ76" s="109">
        <v>621.6</v>
      </c>
      <c r="BK76" s="109">
        <v>602.9</v>
      </c>
      <c r="BL76" s="109">
        <v>602</v>
      </c>
      <c r="BM76" s="109">
        <v>601.4</v>
      </c>
      <c r="BN76" s="109">
        <v>602.20000000000005</v>
      </c>
      <c r="BO76" s="109">
        <v>582.9</v>
      </c>
      <c r="BP76" s="109">
        <v>604.1</v>
      </c>
      <c r="BQ76" s="109">
        <v>609.4</v>
      </c>
      <c r="BR76" s="109">
        <v>611.1</v>
      </c>
      <c r="BS76" s="109">
        <v>598.5</v>
      </c>
      <c r="BT76" s="109">
        <v>603.29999999999995</v>
      </c>
      <c r="BU76" s="109">
        <v>601.6</v>
      </c>
      <c r="BV76" s="109">
        <v>602.9</v>
      </c>
    </row>
    <row r="77" spans="1:74" ht="19.899999999999999" customHeight="1" outlineLevel="1">
      <c r="A77" s="189"/>
      <c r="B77" s="14" t="str">
        <f>IF('0'!A1=1,"Житомирська","Zhytomyr")</f>
        <v>Житомирська</v>
      </c>
      <c r="C77" s="105" t="s">
        <v>0</v>
      </c>
      <c r="D77" s="105" t="s">
        <v>0</v>
      </c>
      <c r="E77" s="105" t="s">
        <v>0</v>
      </c>
      <c r="F77" s="105" t="s">
        <v>0</v>
      </c>
      <c r="G77" s="105" t="s">
        <v>0</v>
      </c>
      <c r="H77" s="105" t="s">
        <v>0</v>
      </c>
      <c r="I77" s="105" t="s">
        <v>0</v>
      </c>
      <c r="J77" s="105" t="s">
        <v>0</v>
      </c>
      <c r="K77" s="105" t="s">
        <v>0</v>
      </c>
      <c r="L77" s="105" t="s">
        <v>0</v>
      </c>
      <c r="M77" s="105" t="s">
        <v>0</v>
      </c>
      <c r="N77" s="105" t="s">
        <v>0</v>
      </c>
      <c r="O77" s="105" t="s">
        <v>0</v>
      </c>
      <c r="P77" s="105" t="s">
        <v>0</v>
      </c>
      <c r="Q77" s="105" t="s">
        <v>0</v>
      </c>
      <c r="R77" s="105" t="s">
        <v>0</v>
      </c>
      <c r="S77" s="105" t="s">
        <v>0</v>
      </c>
      <c r="T77" s="105" t="s">
        <v>0</v>
      </c>
      <c r="U77" s="105" t="s">
        <v>0</v>
      </c>
      <c r="V77" s="105" t="s">
        <v>0</v>
      </c>
      <c r="W77" s="105" t="s">
        <v>0</v>
      </c>
      <c r="X77" s="105" t="s">
        <v>0</v>
      </c>
      <c r="Y77" s="105" t="s">
        <v>0</v>
      </c>
      <c r="Z77" s="105" t="s">
        <v>0</v>
      </c>
      <c r="AA77" s="118">
        <v>313.8</v>
      </c>
      <c r="AB77" s="118">
        <v>320.2</v>
      </c>
      <c r="AC77" s="118">
        <v>317.5</v>
      </c>
      <c r="AD77" s="118">
        <v>321.2</v>
      </c>
      <c r="AE77" s="118">
        <v>308.2</v>
      </c>
      <c r="AF77" s="118">
        <v>316.3</v>
      </c>
      <c r="AG77" s="118">
        <v>317.5</v>
      </c>
      <c r="AH77" s="118">
        <v>319.39999999999998</v>
      </c>
      <c r="AI77" s="118">
        <v>318</v>
      </c>
      <c r="AJ77" s="118">
        <v>314.5</v>
      </c>
      <c r="AK77" s="118">
        <v>314.10000000000002</v>
      </c>
      <c r="AL77" s="118">
        <v>319.39999999999998</v>
      </c>
      <c r="AM77" s="118">
        <v>316.5</v>
      </c>
      <c r="AN77" s="118">
        <v>310.5</v>
      </c>
      <c r="AO77" s="118">
        <v>307.8</v>
      </c>
      <c r="AP77" s="118">
        <v>313.7</v>
      </c>
      <c r="AQ77" s="118">
        <v>326.60000000000002</v>
      </c>
      <c r="AR77" s="118">
        <v>327.7</v>
      </c>
      <c r="AS77" s="118">
        <v>331.3</v>
      </c>
      <c r="AT77" s="118">
        <v>336.2</v>
      </c>
      <c r="AU77" s="106">
        <v>339.9</v>
      </c>
      <c r="AV77" s="106">
        <v>339.2</v>
      </c>
      <c r="AW77" s="106">
        <v>336.7</v>
      </c>
      <c r="AX77" s="108">
        <v>342.1</v>
      </c>
      <c r="AY77" s="108">
        <v>363.4</v>
      </c>
      <c r="AZ77" s="108">
        <v>340.3</v>
      </c>
      <c r="BA77" s="108">
        <v>329.9</v>
      </c>
      <c r="BB77" s="108">
        <v>336.2</v>
      </c>
      <c r="BC77" s="108">
        <v>364</v>
      </c>
      <c r="BD77" s="108">
        <v>341.3</v>
      </c>
      <c r="BE77" s="108">
        <v>326.8</v>
      </c>
      <c r="BF77" s="108">
        <v>332.1</v>
      </c>
      <c r="BG77" s="108">
        <v>355.7</v>
      </c>
      <c r="BH77" s="108">
        <v>334.2</v>
      </c>
      <c r="BI77" s="108">
        <v>320.2</v>
      </c>
      <c r="BJ77" s="108">
        <v>321.89999999999998</v>
      </c>
      <c r="BK77" s="108">
        <v>339.3</v>
      </c>
      <c r="BL77" s="108">
        <v>324.60000000000002</v>
      </c>
      <c r="BM77" s="108">
        <v>312.89999999999998</v>
      </c>
      <c r="BN77" s="108">
        <v>314.5</v>
      </c>
      <c r="BO77" s="108">
        <v>326.89999999999998</v>
      </c>
      <c r="BP77" s="108">
        <v>332.9</v>
      </c>
      <c r="BQ77" s="108">
        <v>333.9</v>
      </c>
      <c r="BR77" s="108">
        <v>335.2</v>
      </c>
      <c r="BS77" s="108">
        <v>336.1</v>
      </c>
      <c r="BT77" s="108">
        <v>335.1</v>
      </c>
      <c r="BU77" s="108">
        <v>332</v>
      </c>
      <c r="BV77" s="108">
        <v>335.7</v>
      </c>
    </row>
    <row r="78" spans="1:74" ht="19.899999999999999" customHeight="1" outlineLevel="1">
      <c r="A78" s="189"/>
      <c r="B78" s="14" t="str">
        <f>IF('0'!A1=1,"Закарпатська","Zakarpattya")</f>
        <v>Закарпатська</v>
      </c>
      <c r="C78" s="105" t="s">
        <v>0</v>
      </c>
      <c r="D78" s="105" t="s">
        <v>0</v>
      </c>
      <c r="E78" s="105" t="s">
        <v>0</v>
      </c>
      <c r="F78" s="105" t="s">
        <v>0</v>
      </c>
      <c r="G78" s="105" t="s">
        <v>0</v>
      </c>
      <c r="H78" s="105" t="s">
        <v>0</v>
      </c>
      <c r="I78" s="105" t="s">
        <v>0</v>
      </c>
      <c r="J78" s="105" t="s">
        <v>0</v>
      </c>
      <c r="K78" s="105" t="s">
        <v>0</v>
      </c>
      <c r="L78" s="105" t="s">
        <v>0</v>
      </c>
      <c r="M78" s="105" t="s">
        <v>0</v>
      </c>
      <c r="N78" s="105" t="s">
        <v>0</v>
      </c>
      <c r="O78" s="105" t="s">
        <v>0</v>
      </c>
      <c r="P78" s="105" t="s">
        <v>0</v>
      </c>
      <c r="Q78" s="105" t="s">
        <v>0</v>
      </c>
      <c r="R78" s="105" t="s">
        <v>0</v>
      </c>
      <c r="S78" s="105" t="s">
        <v>0</v>
      </c>
      <c r="T78" s="105" t="s">
        <v>0</v>
      </c>
      <c r="U78" s="105" t="s">
        <v>0</v>
      </c>
      <c r="V78" s="105" t="s">
        <v>0</v>
      </c>
      <c r="W78" s="105" t="s">
        <v>0</v>
      </c>
      <c r="X78" s="105" t="s">
        <v>0</v>
      </c>
      <c r="Y78" s="105" t="s">
        <v>0</v>
      </c>
      <c r="Z78" s="105" t="s">
        <v>0</v>
      </c>
      <c r="AA78" s="118">
        <v>335.5</v>
      </c>
      <c r="AB78" s="118">
        <v>337.1</v>
      </c>
      <c r="AC78" s="118">
        <v>334</v>
      </c>
      <c r="AD78" s="118">
        <v>340</v>
      </c>
      <c r="AE78" s="118">
        <v>332.6</v>
      </c>
      <c r="AF78" s="118">
        <v>337.1</v>
      </c>
      <c r="AG78" s="118">
        <v>341</v>
      </c>
      <c r="AH78" s="118">
        <v>345.1</v>
      </c>
      <c r="AI78" s="118">
        <v>330</v>
      </c>
      <c r="AJ78" s="118">
        <v>338.2</v>
      </c>
      <c r="AK78" s="118">
        <v>339.2</v>
      </c>
      <c r="AL78" s="118">
        <v>341.9</v>
      </c>
      <c r="AM78" s="118">
        <v>333.2</v>
      </c>
      <c r="AN78" s="118">
        <v>332.7</v>
      </c>
      <c r="AO78" s="118">
        <v>335.5</v>
      </c>
      <c r="AP78" s="118">
        <v>336.7</v>
      </c>
      <c r="AQ78" s="118">
        <v>338.6</v>
      </c>
      <c r="AR78" s="118">
        <v>335.1</v>
      </c>
      <c r="AS78" s="118">
        <v>335.9</v>
      </c>
      <c r="AT78" s="118">
        <v>349.4</v>
      </c>
      <c r="AU78" s="106">
        <v>359.8</v>
      </c>
      <c r="AV78" s="106">
        <v>350.5</v>
      </c>
      <c r="AW78" s="106">
        <v>345.6</v>
      </c>
      <c r="AX78" s="108">
        <v>352.4</v>
      </c>
      <c r="AY78" s="108">
        <v>372.7</v>
      </c>
      <c r="AZ78" s="108">
        <v>363.5</v>
      </c>
      <c r="BA78" s="108">
        <v>359.9</v>
      </c>
      <c r="BB78" s="108">
        <v>361.1</v>
      </c>
      <c r="BC78" s="108">
        <v>371.1</v>
      </c>
      <c r="BD78" s="108">
        <v>367</v>
      </c>
      <c r="BE78" s="108">
        <v>366.3</v>
      </c>
      <c r="BF78" s="108">
        <v>367.6</v>
      </c>
      <c r="BG78" s="108">
        <v>369.3</v>
      </c>
      <c r="BH78" s="108">
        <v>364.8</v>
      </c>
      <c r="BI78" s="108">
        <v>362.8</v>
      </c>
      <c r="BJ78" s="108">
        <v>362.5</v>
      </c>
      <c r="BK78" s="108">
        <v>362.9</v>
      </c>
      <c r="BL78" s="108">
        <v>360.8</v>
      </c>
      <c r="BM78" s="108">
        <v>359.9</v>
      </c>
      <c r="BN78" s="108">
        <v>359.6</v>
      </c>
      <c r="BO78" s="108">
        <v>358.9</v>
      </c>
      <c r="BP78" s="108">
        <v>362.6</v>
      </c>
      <c r="BQ78" s="108">
        <v>363.6</v>
      </c>
      <c r="BR78" s="108">
        <v>366.5</v>
      </c>
      <c r="BS78" s="108">
        <v>378.2</v>
      </c>
      <c r="BT78" s="108">
        <v>372.5</v>
      </c>
      <c r="BU78" s="108">
        <v>369.2</v>
      </c>
      <c r="BV78" s="108">
        <v>371</v>
      </c>
    </row>
    <row r="79" spans="1:74" ht="19.899999999999999" customHeight="1" outlineLevel="1">
      <c r="A79" s="189"/>
      <c r="B79" s="14" t="str">
        <f>IF('0'!A1=1,"Запорізька","Zaporizhzhya")</f>
        <v>Запорізька</v>
      </c>
      <c r="C79" s="105" t="s">
        <v>0</v>
      </c>
      <c r="D79" s="105" t="s">
        <v>0</v>
      </c>
      <c r="E79" s="105" t="s">
        <v>0</v>
      </c>
      <c r="F79" s="105" t="s">
        <v>0</v>
      </c>
      <c r="G79" s="105" t="s">
        <v>0</v>
      </c>
      <c r="H79" s="105" t="s">
        <v>0</v>
      </c>
      <c r="I79" s="105" t="s">
        <v>0</v>
      </c>
      <c r="J79" s="105" t="s">
        <v>0</v>
      </c>
      <c r="K79" s="105" t="s">
        <v>0</v>
      </c>
      <c r="L79" s="105" t="s">
        <v>0</v>
      </c>
      <c r="M79" s="105" t="s">
        <v>0</v>
      </c>
      <c r="N79" s="105" t="s">
        <v>0</v>
      </c>
      <c r="O79" s="105" t="s">
        <v>0</v>
      </c>
      <c r="P79" s="105" t="s">
        <v>0</v>
      </c>
      <c r="Q79" s="105" t="s">
        <v>0</v>
      </c>
      <c r="R79" s="105" t="s">
        <v>0</v>
      </c>
      <c r="S79" s="105" t="s">
        <v>0</v>
      </c>
      <c r="T79" s="105" t="s">
        <v>0</v>
      </c>
      <c r="U79" s="105" t="s">
        <v>0</v>
      </c>
      <c r="V79" s="105" t="s">
        <v>0</v>
      </c>
      <c r="W79" s="105" t="s">
        <v>0</v>
      </c>
      <c r="X79" s="105" t="s">
        <v>0</v>
      </c>
      <c r="Y79" s="105" t="s">
        <v>0</v>
      </c>
      <c r="Z79" s="105" t="s">
        <v>0</v>
      </c>
      <c r="AA79" s="118">
        <v>497.2</v>
      </c>
      <c r="AB79" s="118">
        <v>493.9</v>
      </c>
      <c r="AC79" s="118">
        <v>491.6</v>
      </c>
      <c r="AD79" s="118">
        <v>495.9</v>
      </c>
      <c r="AE79" s="118">
        <v>486</v>
      </c>
      <c r="AF79" s="118">
        <v>480.6</v>
      </c>
      <c r="AG79" s="118">
        <v>474.6</v>
      </c>
      <c r="AH79" s="118">
        <v>478.6</v>
      </c>
      <c r="AI79" s="118">
        <v>484.5</v>
      </c>
      <c r="AJ79" s="118">
        <v>475.1</v>
      </c>
      <c r="AK79" s="118">
        <v>466.2</v>
      </c>
      <c r="AL79" s="118">
        <v>471.7</v>
      </c>
      <c r="AM79" s="118">
        <v>471</v>
      </c>
      <c r="AN79" s="118">
        <v>459.4</v>
      </c>
      <c r="AO79" s="118">
        <v>451.5</v>
      </c>
      <c r="AP79" s="118">
        <v>460.7</v>
      </c>
      <c r="AQ79" s="118">
        <v>489.3</v>
      </c>
      <c r="AR79" s="118">
        <v>482.3</v>
      </c>
      <c r="AS79" s="118">
        <v>480.6</v>
      </c>
      <c r="AT79" s="118">
        <v>484.4</v>
      </c>
      <c r="AU79" s="106">
        <v>492.6</v>
      </c>
      <c r="AV79" s="106">
        <v>496.1</v>
      </c>
      <c r="AW79" s="106">
        <v>494</v>
      </c>
      <c r="AX79" s="108">
        <v>495.6</v>
      </c>
      <c r="AY79" s="108">
        <v>495.9</v>
      </c>
      <c r="AZ79" s="108">
        <v>491.5</v>
      </c>
      <c r="BA79" s="108">
        <v>495.5</v>
      </c>
      <c r="BB79" s="108">
        <v>496.3</v>
      </c>
      <c r="BC79" s="108">
        <v>498.3</v>
      </c>
      <c r="BD79" s="108">
        <v>493.8</v>
      </c>
      <c r="BE79" s="108">
        <v>497.9</v>
      </c>
      <c r="BF79" s="108">
        <v>498.6</v>
      </c>
      <c r="BG79" s="108">
        <v>484.2</v>
      </c>
      <c r="BH79" s="108">
        <v>477.9</v>
      </c>
      <c r="BI79" s="108">
        <v>477.7</v>
      </c>
      <c r="BJ79" s="108">
        <v>477.8</v>
      </c>
      <c r="BK79" s="108">
        <v>466.9</v>
      </c>
      <c r="BL79" s="108">
        <v>461</v>
      </c>
      <c r="BM79" s="108">
        <v>457.9</v>
      </c>
      <c r="BN79" s="108">
        <v>458.4</v>
      </c>
      <c r="BO79" s="108">
        <v>447.4</v>
      </c>
      <c r="BP79" s="108">
        <v>467.1</v>
      </c>
      <c r="BQ79" s="108">
        <v>468.2</v>
      </c>
      <c r="BR79" s="108">
        <v>472.1</v>
      </c>
      <c r="BS79" s="108">
        <v>469.3</v>
      </c>
      <c r="BT79" s="108">
        <v>463.7</v>
      </c>
      <c r="BU79" s="108">
        <v>459.3</v>
      </c>
      <c r="BV79" s="108">
        <v>464</v>
      </c>
    </row>
    <row r="80" spans="1:74" ht="19.899999999999999" customHeight="1" outlineLevel="1">
      <c r="A80" s="189"/>
      <c r="B80" s="14" t="str">
        <f>IF('0'!A1=1,"Івано-Франківська","Ivano-Frankivsk")</f>
        <v>Івано-Франківська</v>
      </c>
      <c r="C80" s="105" t="s">
        <v>0</v>
      </c>
      <c r="D80" s="105" t="s">
        <v>0</v>
      </c>
      <c r="E80" s="105" t="s">
        <v>0</v>
      </c>
      <c r="F80" s="105" t="s">
        <v>0</v>
      </c>
      <c r="G80" s="105" t="s">
        <v>0</v>
      </c>
      <c r="H80" s="105" t="s">
        <v>0</v>
      </c>
      <c r="I80" s="105" t="s">
        <v>0</v>
      </c>
      <c r="J80" s="105" t="s">
        <v>0</v>
      </c>
      <c r="K80" s="105" t="s">
        <v>0</v>
      </c>
      <c r="L80" s="105" t="s">
        <v>0</v>
      </c>
      <c r="M80" s="105" t="s">
        <v>0</v>
      </c>
      <c r="N80" s="105" t="s">
        <v>0</v>
      </c>
      <c r="O80" s="105" t="s">
        <v>0</v>
      </c>
      <c r="P80" s="105" t="s">
        <v>0</v>
      </c>
      <c r="Q80" s="105" t="s">
        <v>0</v>
      </c>
      <c r="R80" s="105" t="s">
        <v>0</v>
      </c>
      <c r="S80" s="105" t="s">
        <v>0</v>
      </c>
      <c r="T80" s="105" t="s">
        <v>0</v>
      </c>
      <c r="U80" s="105" t="s">
        <v>0</v>
      </c>
      <c r="V80" s="105" t="s">
        <v>0</v>
      </c>
      <c r="W80" s="105" t="s">
        <v>0</v>
      </c>
      <c r="X80" s="105" t="s">
        <v>0</v>
      </c>
      <c r="Y80" s="105" t="s">
        <v>0</v>
      </c>
      <c r="Z80" s="105" t="s">
        <v>0</v>
      </c>
      <c r="AA80" s="118">
        <v>435.4</v>
      </c>
      <c r="AB80" s="118">
        <v>429.7</v>
      </c>
      <c r="AC80" s="118">
        <v>428.3</v>
      </c>
      <c r="AD80" s="118">
        <v>436.4</v>
      </c>
      <c r="AE80" s="118">
        <v>433.9</v>
      </c>
      <c r="AF80" s="118">
        <v>430.3</v>
      </c>
      <c r="AG80" s="118">
        <v>431.5</v>
      </c>
      <c r="AH80" s="118">
        <v>435</v>
      </c>
      <c r="AI80" s="118">
        <v>427.2</v>
      </c>
      <c r="AJ80" s="118">
        <v>419.1</v>
      </c>
      <c r="AK80" s="118">
        <v>414.4</v>
      </c>
      <c r="AL80" s="118">
        <v>419</v>
      </c>
      <c r="AM80" s="118">
        <v>419.1</v>
      </c>
      <c r="AN80" s="118">
        <v>408</v>
      </c>
      <c r="AO80" s="118">
        <v>402.2</v>
      </c>
      <c r="AP80" s="118">
        <v>408.4</v>
      </c>
      <c r="AQ80" s="118">
        <v>422.8</v>
      </c>
      <c r="AR80" s="118">
        <v>421.1</v>
      </c>
      <c r="AS80" s="118">
        <v>419.3</v>
      </c>
      <c r="AT80" s="118">
        <v>420.6</v>
      </c>
      <c r="AU80" s="106">
        <v>418.4</v>
      </c>
      <c r="AV80" s="106">
        <v>415.3</v>
      </c>
      <c r="AW80" s="106">
        <v>408.6</v>
      </c>
      <c r="AX80" s="108">
        <v>408.9</v>
      </c>
      <c r="AY80" s="108">
        <v>426.7</v>
      </c>
      <c r="AZ80" s="108">
        <v>421.3</v>
      </c>
      <c r="BA80" s="108">
        <v>409.3</v>
      </c>
      <c r="BB80" s="108">
        <v>407.5</v>
      </c>
      <c r="BC80" s="108">
        <v>418.2</v>
      </c>
      <c r="BD80" s="108">
        <v>418.3</v>
      </c>
      <c r="BE80" s="108">
        <v>407.1</v>
      </c>
      <c r="BF80" s="108">
        <v>406.3</v>
      </c>
      <c r="BG80" s="108">
        <v>415.3</v>
      </c>
      <c r="BH80" s="108">
        <v>412.7</v>
      </c>
      <c r="BI80" s="108">
        <v>404.5</v>
      </c>
      <c r="BJ80" s="108">
        <v>403.9</v>
      </c>
      <c r="BK80" s="108">
        <v>403.4</v>
      </c>
      <c r="BL80" s="108">
        <v>403</v>
      </c>
      <c r="BM80" s="108">
        <v>397.2</v>
      </c>
      <c r="BN80" s="108">
        <v>395.9</v>
      </c>
      <c r="BO80" s="108">
        <v>400.3</v>
      </c>
      <c r="BP80" s="108">
        <v>413.1</v>
      </c>
      <c r="BQ80" s="108">
        <v>415.1</v>
      </c>
      <c r="BR80" s="108">
        <v>414.4</v>
      </c>
      <c r="BS80" s="108">
        <v>419</v>
      </c>
      <c r="BT80" s="108">
        <v>415.1</v>
      </c>
      <c r="BU80" s="108">
        <v>415</v>
      </c>
      <c r="BV80" s="108">
        <v>414.9</v>
      </c>
    </row>
    <row r="81" spans="1:74" ht="19.899999999999999" customHeight="1" outlineLevel="1">
      <c r="A81" s="189"/>
      <c r="B81" s="14" t="str">
        <f>IF('0'!A1=1,"Київська","Kyiv")</f>
        <v>Київська</v>
      </c>
      <c r="C81" s="105" t="s">
        <v>0</v>
      </c>
      <c r="D81" s="105" t="s">
        <v>0</v>
      </c>
      <c r="E81" s="105" t="s">
        <v>0</v>
      </c>
      <c r="F81" s="105" t="s">
        <v>0</v>
      </c>
      <c r="G81" s="105" t="s">
        <v>0</v>
      </c>
      <c r="H81" s="105" t="s">
        <v>0</v>
      </c>
      <c r="I81" s="105" t="s">
        <v>0</v>
      </c>
      <c r="J81" s="105" t="s">
        <v>0</v>
      </c>
      <c r="K81" s="105" t="s">
        <v>0</v>
      </c>
      <c r="L81" s="105" t="s">
        <v>0</v>
      </c>
      <c r="M81" s="105" t="s">
        <v>0</v>
      </c>
      <c r="N81" s="105" t="s">
        <v>0</v>
      </c>
      <c r="O81" s="105" t="s">
        <v>0</v>
      </c>
      <c r="P81" s="105" t="s">
        <v>0</v>
      </c>
      <c r="Q81" s="105" t="s">
        <v>0</v>
      </c>
      <c r="R81" s="105" t="s">
        <v>0</v>
      </c>
      <c r="S81" s="105" t="s">
        <v>0</v>
      </c>
      <c r="T81" s="105" t="s">
        <v>0</v>
      </c>
      <c r="U81" s="105" t="s">
        <v>0</v>
      </c>
      <c r="V81" s="105" t="s">
        <v>0</v>
      </c>
      <c r="W81" s="105" t="s">
        <v>0</v>
      </c>
      <c r="X81" s="105" t="s">
        <v>0</v>
      </c>
      <c r="Y81" s="105" t="s">
        <v>0</v>
      </c>
      <c r="Z81" s="105" t="s">
        <v>0</v>
      </c>
      <c r="AA81" s="118">
        <v>484.6</v>
      </c>
      <c r="AB81" s="118">
        <v>483.6</v>
      </c>
      <c r="AC81" s="118">
        <v>478.4</v>
      </c>
      <c r="AD81" s="118">
        <v>475.4</v>
      </c>
      <c r="AE81" s="118">
        <v>474.5</v>
      </c>
      <c r="AF81" s="118">
        <v>480.6</v>
      </c>
      <c r="AG81" s="118">
        <v>473</v>
      </c>
      <c r="AH81" s="118">
        <v>473.7</v>
      </c>
      <c r="AI81" s="118">
        <v>470.6</v>
      </c>
      <c r="AJ81" s="118">
        <v>474.2</v>
      </c>
      <c r="AK81" s="118">
        <v>470.2</v>
      </c>
      <c r="AL81" s="118">
        <v>470.2</v>
      </c>
      <c r="AM81" s="118">
        <v>464.1</v>
      </c>
      <c r="AN81" s="118">
        <v>465.8</v>
      </c>
      <c r="AO81" s="118">
        <v>463.7</v>
      </c>
      <c r="AP81" s="118">
        <v>466.2</v>
      </c>
      <c r="AQ81" s="118">
        <v>480.8</v>
      </c>
      <c r="AR81" s="118">
        <v>483.8</v>
      </c>
      <c r="AS81" s="118">
        <v>485.6</v>
      </c>
      <c r="AT81" s="118">
        <v>485.8</v>
      </c>
      <c r="AU81" s="106">
        <v>479</v>
      </c>
      <c r="AV81" s="106">
        <v>484.3</v>
      </c>
      <c r="AW81" s="106">
        <v>483.3</v>
      </c>
      <c r="AX81" s="108">
        <v>483.9</v>
      </c>
      <c r="AY81" s="108">
        <v>479</v>
      </c>
      <c r="AZ81" s="108">
        <v>481.8</v>
      </c>
      <c r="BA81" s="108">
        <v>483.9</v>
      </c>
      <c r="BB81" s="108">
        <v>485</v>
      </c>
      <c r="BC81" s="108">
        <v>482.8</v>
      </c>
      <c r="BD81" s="108">
        <v>482.2</v>
      </c>
      <c r="BE81" s="108">
        <v>487.2</v>
      </c>
      <c r="BF81" s="108">
        <v>484.7</v>
      </c>
      <c r="BG81" s="108">
        <v>482.4</v>
      </c>
      <c r="BH81" s="108">
        <v>481.8</v>
      </c>
      <c r="BI81" s="108">
        <v>486.4</v>
      </c>
      <c r="BJ81" s="108">
        <v>484.5</v>
      </c>
      <c r="BK81" s="108">
        <v>485.8</v>
      </c>
      <c r="BL81" s="108">
        <v>481</v>
      </c>
      <c r="BM81" s="108">
        <v>479.1</v>
      </c>
      <c r="BN81" s="108">
        <v>480.4</v>
      </c>
      <c r="BO81" s="108">
        <v>483.4</v>
      </c>
      <c r="BP81" s="108">
        <v>492.3</v>
      </c>
      <c r="BQ81" s="108">
        <v>492.9</v>
      </c>
      <c r="BR81" s="108">
        <v>496.8</v>
      </c>
      <c r="BS81" s="108">
        <v>515.5</v>
      </c>
      <c r="BT81" s="108">
        <v>512.1</v>
      </c>
      <c r="BU81" s="108">
        <v>505.1</v>
      </c>
      <c r="BV81" s="108">
        <v>508.2</v>
      </c>
    </row>
    <row r="82" spans="1:74" ht="19.899999999999999" customHeight="1" outlineLevel="1">
      <c r="A82" s="189"/>
      <c r="B82" s="14" t="str">
        <f>IF('0'!A1=1,"Кіровоградська","Kirovohrad")</f>
        <v>Кіровоградська</v>
      </c>
      <c r="C82" s="105" t="s">
        <v>0</v>
      </c>
      <c r="D82" s="105" t="s">
        <v>0</v>
      </c>
      <c r="E82" s="105" t="s">
        <v>0</v>
      </c>
      <c r="F82" s="105" t="s">
        <v>0</v>
      </c>
      <c r="G82" s="105" t="s">
        <v>0</v>
      </c>
      <c r="H82" s="105" t="s">
        <v>0</v>
      </c>
      <c r="I82" s="105" t="s">
        <v>0</v>
      </c>
      <c r="J82" s="105" t="s">
        <v>0</v>
      </c>
      <c r="K82" s="105" t="s">
        <v>0</v>
      </c>
      <c r="L82" s="105" t="s">
        <v>0</v>
      </c>
      <c r="M82" s="105" t="s">
        <v>0</v>
      </c>
      <c r="N82" s="105" t="s">
        <v>0</v>
      </c>
      <c r="O82" s="105" t="s">
        <v>0</v>
      </c>
      <c r="P82" s="105" t="s">
        <v>0</v>
      </c>
      <c r="Q82" s="105" t="s">
        <v>0</v>
      </c>
      <c r="R82" s="105" t="s">
        <v>0</v>
      </c>
      <c r="S82" s="105" t="s">
        <v>0</v>
      </c>
      <c r="T82" s="105" t="s">
        <v>0</v>
      </c>
      <c r="U82" s="105" t="s">
        <v>0</v>
      </c>
      <c r="V82" s="105" t="s">
        <v>0</v>
      </c>
      <c r="W82" s="105" t="s">
        <v>0</v>
      </c>
      <c r="X82" s="105" t="s">
        <v>0</v>
      </c>
      <c r="Y82" s="105" t="s">
        <v>0</v>
      </c>
      <c r="Z82" s="105" t="s">
        <v>0</v>
      </c>
      <c r="AA82" s="118">
        <v>276.60000000000002</v>
      </c>
      <c r="AB82" s="118">
        <v>277.8</v>
      </c>
      <c r="AC82" s="118">
        <v>279.8</v>
      </c>
      <c r="AD82" s="118">
        <v>284.8</v>
      </c>
      <c r="AE82" s="118">
        <v>271.3</v>
      </c>
      <c r="AF82" s="118">
        <v>275</v>
      </c>
      <c r="AG82" s="118">
        <v>275.39999999999998</v>
      </c>
      <c r="AH82" s="118">
        <v>274.8</v>
      </c>
      <c r="AI82" s="118">
        <v>269.3</v>
      </c>
      <c r="AJ82" s="118">
        <v>267.7</v>
      </c>
      <c r="AK82" s="118">
        <v>266</v>
      </c>
      <c r="AL82" s="118">
        <v>266.60000000000002</v>
      </c>
      <c r="AM82" s="118">
        <v>260.60000000000002</v>
      </c>
      <c r="AN82" s="118">
        <v>258.89999999999998</v>
      </c>
      <c r="AO82" s="118">
        <v>256.8</v>
      </c>
      <c r="AP82" s="118">
        <v>259</v>
      </c>
      <c r="AQ82" s="118">
        <v>280.2</v>
      </c>
      <c r="AR82" s="118">
        <v>279</v>
      </c>
      <c r="AS82" s="118">
        <v>279.5</v>
      </c>
      <c r="AT82" s="118">
        <v>281.89999999999998</v>
      </c>
      <c r="AU82" s="106">
        <v>280.7</v>
      </c>
      <c r="AV82" s="106">
        <v>277.60000000000002</v>
      </c>
      <c r="AW82" s="106">
        <v>279.3</v>
      </c>
      <c r="AX82" s="108">
        <v>279.8</v>
      </c>
      <c r="AY82" s="108">
        <v>280.10000000000002</v>
      </c>
      <c r="AZ82" s="108">
        <v>279.7</v>
      </c>
      <c r="BA82" s="108">
        <v>280.2</v>
      </c>
      <c r="BB82" s="108">
        <v>281.3</v>
      </c>
      <c r="BC82" s="108">
        <v>275.89999999999998</v>
      </c>
      <c r="BD82" s="108">
        <v>275.3</v>
      </c>
      <c r="BE82" s="108">
        <v>274.60000000000002</v>
      </c>
      <c r="BF82" s="108">
        <v>277.2</v>
      </c>
      <c r="BG82" s="108">
        <v>268</v>
      </c>
      <c r="BH82" s="108">
        <v>267.2</v>
      </c>
      <c r="BI82" s="108">
        <v>266.7</v>
      </c>
      <c r="BJ82" s="108">
        <v>268.39999999999998</v>
      </c>
      <c r="BK82" s="108">
        <v>259.39999999999998</v>
      </c>
      <c r="BL82" s="108">
        <v>258.10000000000002</v>
      </c>
      <c r="BM82" s="108">
        <v>257.3</v>
      </c>
      <c r="BN82" s="108">
        <v>259.39999999999998</v>
      </c>
      <c r="BO82" s="108">
        <v>246.9</v>
      </c>
      <c r="BP82" s="108">
        <v>260.7</v>
      </c>
      <c r="BQ82" s="108">
        <v>264.2</v>
      </c>
      <c r="BR82" s="108">
        <v>267.10000000000002</v>
      </c>
      <c r="BS82" s="108">
        <v>270.3</v>
      </c>
      <c r="BT82" s="108">
        <v>264.8</v>
      </c>
      <c r="BU82" s="108">
        <v>261.89999999999998</v>
      </c>
      <c r="BV82" s="108">
        <v>264.60000000000002</v>
      </c>
    </row>
    <row r="83" spans="1:74" ht="19.899999999999999" customHeight="1" outlineLevel="1">
      <c r="A83" s="189"/>
      <c r="B83" s="14" t="str">
        <f>IF('0'!A1=1,"Луганська","Luhansk")</f>
        <v>Луганська</v>
      </c>
      <c r="C83" s="105" t="s">
        <v>0</v>
      </c>
      <c r="D83" s="105" t="s">
        <v>0</v>
      </c>
      <c r="E83" s="105" t="s">
        <v>0</v>
      </c>
      <c r="F83" s="105" t="s">
        <v>0</v>
      </c>
      <c r="G83" s="105" t="s">
        <v>0</v>
      </c>
      <c r="H83" s="105" t="s">
        <v>0</v>
      </c>
      <c r="I83" s="105" t="s">
        <v>0</v>
      </c>
      <c r="J83" s="105" t="s">
        <v>0</v>
      </c>
      <c r="K83" s="105" t="s">
        <v>0</v>
      </c>
      <c r="L83" s="105" t="s">
        <v>0</v>
      </c>
      <c r="M83" s="105" t="s">
        <v>0</v>
      </c>
      <c r="N83" s="105" t="s">
        <v>0</v>
      </c>
      <c r="O83" s="105" t="s">
        <v>0</v>
      </c>
      <c r="P83" s="105" t="s">
        <v>0</v>
      </c>
      <c r="Q83" s="105" t="s">
        <v>0</v>
      </c>
      <c r="R83" s="105" t="s">
        <v>0</v>
      </c>
      <c r="S83" s="105" t="s">
        <v>0</v>
      </c>
      <c r="T83" s="105" t="s">
        <v>0</v>
      </c>
      <c r="U83" s="105" t="s">
        <v>0</v>
      </c>
      <c r="V83" s="105" t="s">
        <v>0</v>
      </c>
      <c r="W83" s="105" t="s">
        <v>0</v>
      </c>
      <c r="X83" s="105" t="s">
        <v>0</v>
      </c>
      <c r="Y83" s="105" t="s">
        <v>0</v>
      </c>
      <c r="Z83" s="105" t="s">
        <v>0</v>
      </c>
      <c r="AA83" s="118">
        <v>680.4</v>
      </c>
      <c r="AB83" s="118">
        <v>676.4</v>
      </c>
      <c r="AC83" s="118">
        <v>675.3</v>
      </c>
      <c r="AD83" s="118">
        <v>683.2</v>
      </c>
      <c r="AE83" s="118">
        <v>663.7</v>
      </c>
      <c r="AF83" s="118">
        <v>665.6</v>
      </c>
      <c r="AG83" s="118">
        <v>668.2</v>
      </c>
      <c r="AH83" s="118">
        <v>676.9</v>
      </c>
      <c r="AI83" s="118">
        <v>655.29999999999995</v>
      </c>
      <c r="AJ83" s="118">
        <v>646.6</v>
      </c>
      <c r="AK83" s="118">
        <v>641.20000000000005</v>
      </c>
      <c r="AL83" s="118">
        <v>647.20000000000005</v>
      </c>
      <c r="AM83" s="118">
        <v>635.70000000000005</v>
      </c>
      <c r="AN83" s="118">
        <v>620.79999999999995</v>
      </c>
      <c r="AO83" s="118">
        <v>619.70000000000005</v>
      </c>
      <c r="AP83" s="118">
        <v>623.79999999999995</v>
      </c>
      <c r="AQ83" s="118">
        <v>646.70000000000005</v>
      </c>
      <c r="AR83" s="118">
        <v>648</v>
      </c>
      <c r="AS83" s="119">
        <v>668.4</v>
      </c>
      <c r="AT83" s="119">
        <v>696.7</v>
      </c>
      <c r="AU83" s="106">
        <v>187.5</v>
      </c>
      <c r="AV83" s="106">
        <v>194</v>
      </c>
      <c r="AW83" s="106">
        <v>194.6</v>
      </c>
      <c r="AX83" s="109">
        <v>198.2</v>
      </c>
      <c r="AY83" s="109">
        <v>186.7</v>
      </c>
      <c r="AZ83" s="109">
        <v>183</v>
      </c>
      <c r="BA83" s="109">
        <v>179.8</v>
      </c>
      <c r="BB83" s="109">
        <v>181.6</v>
      </c>
      <c r="BC83" s="109">
        <v>187</v>
      </c>
      <c r="BD83" s="109">
        <v>183.5</v>
      </c>
      <c r="BE83" s="109">
        <v>181.2</v>
      </c>
      <c r="BF83" s="109">
        <v>183.9</v>
      </c>
      <c r="BG83" s="109">
        <v>176.5</v>
      </c>
      <c r="BH83" s="109">
        <v>173.1</v>
      </c>
      <c r="BI83" s="109">
        <v>170.8</v>
      </c>
      <c r="BJ83" s="109">
        <v>172.7</v>
      </c>
      <c r="BK83" s="109">
        <v>168.8</v>
      </c>
      <c r="BL83" s="109">
        <v>165.3</v>
      </c>
      <c r="BM83" s="109">
        <v>163.19999999999999</v>
      </c>
      <c r="BN83" s="109">
        <v>164.8</v>
      </c>
      <c r="BO83" s="109">
        <v>159.5</v>
      </c>
      <c r="BP83" s="109">
        <v>165.1</v>
      </c>
      <c r="BQ83" s="109">
        <v>166.5</v>
      </c>
      <c r="BR83" s="109">
        <v>169.4</v>
      </c>
      <c r="BS83" s="109">
        <v>174.1</v>
      </c>
      <c r="BT83" s="109">
        <v>169.2</v>
      </c>
      <c r="BU83" s="109">
        <v>166.6</v>
      </c>
      <c r="BV83" s="109">
        <v>168.1</v>
      </c>
    </row>
    <row r="84" spans="1:74" ht="19.899999999999999" customHeight="1" outlineLevel="1">
      <c r="A84" s="189"/>
      <c r="B84" s="14" t="str">
        <f>IF('0'!A1=1,"Львівська","Lviv")</f>
        <v>Львівська</v>
      </c>
      <c r="C84" s="105" t="s">
        <v>0</v>
      </c>
      <c r="D84" s="105" t="s">
        <v>0</v>
      </c>
      <c r="E84" s="105" t="s">
        <v>0</v>
      </c>
      <c r="F84" s="105" t="s">
        <v>0</v>
      </c>
      <c r="G84" s="105" t="s">
        <v>0</v>
      </c>
      <c r="H84" s="105" t="s">
        <v>0</v>
      </c>
      <c r="I84" s="105" t="s">
        <v>0</v>
      </c>
      <c r="J84" s="105" t="s">
        <v>0</v>
      </c>
      <c r="K84" s="105" t="s">
        <v>0</v>
      </c>
      <c r="L84" s="105" t="s">
        <v>0</v>
      </c>
      <c r="M84" s="105" t="s">
        <v>0</v>
      </c>
      <c r="N84" s="105" t="s">
        <v>0</v>
      </c>
      <c r="O84" s="105" t="s">
        <v>0</v>
      </c>
      <c r="P84" s="105" t="s">
        <v>0</v>
      </c>
      <c r="Q84" s="105" t="s">
        <v>0</v>
      </c>
      <c r="R84" s="105" t="s">
        <v>0</v>
      </c>
      <c r="S84" s="105" t="s">
        <v>0</v>
      </c>
      <c r="T84" s="105" t="s">
        <v>0</v>
      </c>
      <c r="U84" s="105" t="s">
        <v>0</v>
      </c>
      <c r="V84" s="105" t="s">
        <v>0</v>
      </c>
      <c r="W84" s="105" t="s">
        <v>0</v>
      </c>
      <c r="X84" s="105" t="s">
        <v>0</v>
      </c>
      <c r="Y84" s="105" t="s">
        <v>0</v>
      </c>
      <c r="Z84" s="105" t="s">
        <v>0</v>
      </c>
      <c r="AA84" s="118">
        <v>703.4</v>
      </c>
      <c r="AB84" s="118">
        <v>705</v>
      </c>
      <c r="AC84" s="118">
        <v>698.2</v>
      </c>
      <c r="AD84" s="118">
        <v>702.1</v>
      </c>
      <c r="AE84" s="118">
        <v>690.1</v>
      </c>
      <c r="AF84" s="118">
        <v>699.4</v>
      </c>
      <c r="AG84" s="118">
        <v>697.2</v>
      </c>
      <c r="AH84" s="118">
        <v>696.2</v>
      </c>
      <c r="AI84" s="118">
        <v>695</v>
      </c>
      <c r="AJ84" s="118">
        <v>701.3</v>
      </c>
      <c r="AK84" s="118">
        <v>694.4</v>
      </c>
      <c r="AL84" s="118">
        <v>693.8</v>
      </c>
      <c r="AM84" s="118">
        <v>691.3</v>
      </c>
      <c r="AN84" s="118">
        <v>695.3</v>
      </c>
      <c r="AO84" s="118">
        <v>690.8</v>
      </c>
      <c r="AP84" s="118">
        <v>689</v>
      </c>
      <c r="AQ84" s="118">
        <v>735.6</v>
      </c>
      <c r="AR84" s="118">
        <v>729.7</v>
      </c>
      <c r="AS84" s="118">
        <v>731.3</v>
      </c>
      <c r="AT84" s="118">
        <v>741.3</v>
      </c>
      <c r="AU84" s="106">
        <v>756.6</v>
      </c>
      <c r="AV84" s="106">
        <v>743.5</v>
      </c>
      <c r="AW84" s="106">
        <v>738.6</v>
      </c>
      <c r="AX84" s="108">
        <v>741.6</v>
      </c>
      <c r="AY84" s="108">
        <v>747.4</v>
      </c>
      <c r="AZ84" s="108">
        <v>742.9</v>
      </c>
      <c r="BA84" s="108">
        <v>738</v>
      </c>
      <c r="BB84" s="108">
        <v>736.6</v>
      </c>
      <c r="BC84" s="108">
        <v>742.8</v>
      </c>
      <c r="BD84" s="108">
        <v>739.6</v>
      </c>
      <c r="BE84" s="108">
        <v>732.1</v>
      </c>
      <c r="BF84" s="108">
        <v>733.6</v>
      </c>
      <c r="BG84" s="108">
        <v>735.5</v>
      </c>
      <c r="BH84" s="108">
        <v>732.7</v>
      </c>
      <c r="BI84" s="108">
        <v>727.4</v>
      </c>
      <c r="BJ84" s="108">
        <v>726.8</v>
      </c>
      <c r="BK84" s="108">
        <v>717</v>
      </c>
      <c r="BL84" s="108">
        <v>713.2</v>
      </c>
      <c r="BM84" s="108">
        <v>709.8</v>
      </c>
      <c r="BN84" s="108">
        <v>709.5</v>
      </c>
      <c r="BO84" s="108">
        <v>708.5</v>
      </c>
      <c r="BP84" s="108">
        <v>728.2</v>
      </c>
      <c r="BQ84" s="108">
        <v>729.4</v>
      </c>
      <c r="BR84" s="108">
        <v>729.8</v>
      </c>
      <c r="BS84" s="108">
        <v>735.5</v>
      </c>
      <c r="BT84" s="108">
        <v>732.9</v>
      </c>
      <c r="BU84" s="108">
        <v>728.7</v>
      </c>
      <c r="BV84" s="108">
        <v>730.6</v>
      </c>
    </row>
    <row r="85" spans="1:74" ht="19.899999999999999" customHeight="1" outlineLevel="1">
      <c r="A85" s="189"/>
      <c r="B85" s="14" t="str">
        <f>IF('0'!A1=1,"Миколаївська","Mykolayiv")</f>
        <v>Миколаївська</v>
      </c>
      <c r="C85" s="105" t="s">
        <v>0</v>
      </c>
      <c r="D85" s="105" t="s">
        <v>0</v>
      </c>
      <c r="E85" s="105" t="s">
        <v>0</v>
      </c>
      <c r="F85" s="105" t="s">
        <v>0</v>
      </c>
      <c r="G85" s="105" t="s">
        <v>0</v>
      </c>
      <c r="H85" s="105" t="s">
        <v>0</v>
      </c>
      <c r="I85" s="105" t="s">
        <v>0</v>
      </c>
      <c r="J85" s="105" t="s">
        <v>0</v>
      </c>
      <c r="K85" s="105" t="s">
        <v>0</v>
      </c>
      <c r="L85" s="105" t="s">
        <v>0</v>
      </c>
      <c r="M85" s="105" t="s">
        <v>0</v>
      </c>
      <c r="N85" s="105" t="s">
        <v>0</v>
      </c>
      <c r="O85" s="105" t="s">
        <v>0</v>
      </c>
      <c r="P85" s="105" t="s">
        <v>0</v>
      </c>
      <c r="Q85" s="105" t="s">
        <v>0</v>
      </c>
      <c r="R85" s="105" t="s">
        <v>0</v>
      </c>
      <c r="S85" s="105" t="s">
        <v>0</v>
      </c>
      <c r="T85" s="105" t="s">
        <v>0</v>
      </c>
      <c r="U85" s="105" t="s">
        <v>0</v>
      </c>
      <c r="V85" s="105" t="s">
        <v>0</v>
      </c>
      <c r="W85" s="105" t="s">
        <v>0</v>
      </c>
      <c r="X85" s="105" t="s">
        <v>0</v>
      </c>
      <c r="Y85" s="105" t="s">
        <v>0</v>
      </c>
      <c r="Z85" s="105" t="s">
        <v>0</v>
      </c>
      <c r="AA85" s="118">
        <v>319.3</v>
      </c>
      <c r="AB85" s="118">
        <v>320.10000000000002</v>
      </c>
      <c r="AC85" s="118">
        <v>320.2</v>
      </c>
      <c r="AD85" s="118">
        <v>322.5</v>
      </c>
      <c r="AE85" s="118">
        <v>313.5</v>
      </c>
      <c r="AF85" s="118">
        <v>313.60000000000002</v>
      </c>
      <c r="AG85" s="118">
        <v>313.7</v>
      </c>
      <c r="AH85" s="118">
        <v>314.10000000000002</v>
      </c>
      <c r="AI85" s="118">
        <v>309</v>
      </c>
      <c r="AJ85" s="118">
        <v>311.39999999999998</v>
      </c>
      <c r="AK85" s="118">
        <v>309.2</v>
      </c>
      <c r="AL85" s="118">
        <v>311.39999999999998</v>
      </c>
      <c r="AM85" s="118">
        <v>303.60000000000002</v>
      </c>
      <c r="AN85" s="118">
        <v>303.2</v>
      </c>
      <c r="AO85" s="118">
        <v>304.10000000000002</v>
      </c>
      <c r="AP85" s="118">
        <v>304.8</v>
      </c>
      <c r="AQ85" s="118">
        <v>319.10000000000002</v>
      </c>
      <c r="AR85" s="118">
        <v>321.3</v>
      </c>
      <c r="AS85" s="118">
        <v>323.39999999999998</v>
      </c>
      <c r="AT85" s="118">
        <v>323.8</v>
      </c>
      <c r="AU85" s="106">
        <v>313.2</v>
      </c>
      <c r="AV85" s="106">
        <v>313.8</v>
      </c>
      <c r="AW85" s="106">
        <v>312.7</v>
      </c>
      <c r="AX85" s="108">
        <v>313.5</v>
      </c>
      <c r="AY85" s="108">
        <v>301.5</v>
      </c>
      <c r="AZ85" s="108">
        <v>309</v>
      </c>
      <c r="BA85" s="108">
        <v>313.2</v>
      </c>
      <c r="BB85" s="108">
        <v>315.39999999999998</v>
      </c>
      <c r="BC85" s="108">
        <v>312</v>
      </c>
      <c r="BD85" s="108">
        <v>311.10000000000002</v>
      </c>
      <c r="BE85" s="108">
        <v>314.2</v>
      </c>
      <c r="BF85" s="108">
        <v>316.10000000000002</v>
      </c>
      <c r="BG85" s="108">
        <v>303.60000000000002</v>
      </c>
      <c r="BH85" s="108">
        <v>302.5</v>
      </c>
      <c r="BI85" s="108">
        <v>303.7</v>
      </c>
      <c r="BJ85" s="108">
        <v>304.89999999999998</v>
      </c>
      <c r="BK85" s="108">
        <v>295.39999999999998</v>
      </c>
      <c r="BL85" s="108">
        <v>294.2</v>
      </c>
      <c r="BM85" s="108">
        <v>294.5</v>
      </c>
      <c r="BN85" s="108">
        <v>295.2</v>
      </c>
      <c r="BO85" s="108">
        <v>284.5</v>
      </c>
      <c r="BP85" s="108">
        <v>296.3</v>
      </c>
      <c r="BQ85" s="108">
        <v>298.39999999999998</v>
      </c>
      <c r="BR85" s="108">
        <v>300</v>
      </c>
      <c r="BS85" s="108">
        <v>303.8</v>
      </c>
      <c r="BT85" s="108">
        <v>303.39999999999998</v>
      </c>
      <c r="BU85" s="108">
        <v>299</v>
      </c>
      <c r="BV85" s="108">
        <v>300.5</v>
      </c>
    </row>
    <row r="86" spans="1:74" ht="19.899999999999999" customHeight="1" outlineLevel="1">
      <c r="A86" s="189"/>
      <c r="B86" s="14" t="str">
        <f>IF('0'!A1=1,"Одеська","Odesa")</f>
        <v>Одеська</v>
      </c>
      <c r="C86" s="105" t="s">
        <v>0</v>
      </c>
      <c r="D86" s="105" t="s">
        <v>0</v>
      </c>
      <c r="E86" s="105" t="s">
        <v>0</v>
      </c>
      <c r="F86" s="105" t="s">
        <v>0</v>
      </c>
      <c r="G86" s="105" t="s">
        <v>0</v>
      </c>
      <c r="H86" s="105" t="s">
        <v>0</v>
      </c>
      <c r="I86" s="105" t="s">
        <v>0</v>
      </c>
      <c r="J86" s="105" t="s">
        <v>0</v>
      </c>
      <c r="K86" s="105" t="s">
        <v>0</v>
      </c>
      <c r="L86" s="105" t="s">
        <v>0</v>
      </c>
      <c r="M86" s="105" t="s">
        <v>0</v>
      </c>
      <c r="N86" s="105" t="s">
        <v>0</v>
      </c>
      <c r="O86" s="105" t="s">
        <v>0</v>
      </c>
      <c r="P86" s="105" t="s">
        <v>0</v>
      </c>
      <c r="Q86" s="105" t="s">
        <v>0</v>
      </c>
      <c r="R86" s="105" t="s">
        <v>0</v>
      </c>
      <c r="S86" s="105" t="s">
        <v>0</v>
      </c>
      <c r="T86" s="105" t="s">
        <v>0</v>
      </c>
      <c r="U86" s="105" t="s">
        <v>0</v>
      </c>
      <c r="V86" s="105" t="s">
        <v>0</v>
      </c>
      <c r="W86" s="105" t="s">
        <v>0</v>
      </c>
      <c r="X86" s="105" t="s">
        <v>0</v>
      </c>
      <c r="Y86" s="105" t="s">
        <v>0</v>
      </c>
      <c r="Z86" s="105" t="s">
        <v>0</v>
      </c>
      <c r="AA86" s="118">
        <v>693.4</v>
      </c>
      <c r="AB86" s="118">
        <v>696.3</v>
      </c>
      <c r="AC86" s="118">
        <v>697</v>
      </c>
      <c r="AD86" s="118">
        <v>703.7</v>
      </c>
      <c r="AE86" s="118">
        <v>684.5</v>
      </c>
      <c r="AF86" s="118">
        <v>687.2</v>
      </c>
      <c r="AG86" s="118">
        <v>689</v>
      </c>
      <c r="AH86" s="118">
        <v>688.3</v>
      </c>
      <c r="AI86" s="118">
        <v>676.7</v>
      </c>
      <c r="AJ86" s="118">
        <v>664.8</v>
      </c>
      <c r="AK86" s="118">
        <v>661.1</v>
      </c>
      <c r="AL86" s="118">
        <v>666.7</v>
      </c>
      <c r="AM86" s="118">
        <v>664.3</v>
      </c>
      <c r="AN86" s="118">
        <v>657.6</v>
      </c>
      <c r="AO86" s="118">
        <v>652.70000000000005</v>
      </c>
      <c r="AP86" s="118">
        <v>660.9</v>
      </c>
      <c r="AQ86" s="118">
        <v>685.8</v>
      </c>
      <c r="AR86" s="118">
        <v>684.4</v>
      </c>
      <c r="AS86" s="118">
        <v>691.1</v>
      </c>
      <c r="AT86" s="118">
        <v>697</v>
      </c>
      <c r="AU86" s="106">
        <v>709.6</v>
      </c>
      <c r="AV86" s="106">
        <v>688.2</v>
      </c>
      <c r="AW86" s="106">
        <v>683.3</v>
      </c>
      <c r="AX86" s="108">
        <v>687.5</v>
      </c>
      <c r="AY86" s="108">
        <v>693.6</v>
      </c>
      <c r="AZ86" s="108">
        <v>689.7</v>
      </c>
      <c r="BA86" s="108">
        <v>689.2</v>
      </c>
      <c r="BB86" s="108">
        <v>692.1</v>
      </c>
      <c r="BC86" s="108">
        <v>699.7</v>
      </c>
      <c r="BD86" s="108">
        <v>695.6</v>
      </c>
      <c r="BE86" s="108">
        <v>693.8</v>
      </c>
      <c r="BF86" s="108">
        <v>696.4</v>
      </c>
      <c r="BG86" s="108">
        <v>691.9</v>
      </c>
      <c r="BH86" s="108">
        <v>687.8</v>
      </c>
      <c r="BI86" s="108">
        <v>683.8</v>
      </c>
      <c r="BJ86" s="108">
        <v>682.5</v>
      </c>
      <c r="BK86" s="108">
        <v>674.2</v>
      </c>
      <c r="BL86" s="108">
        <v>670.5</v>
      </c>
      <c r="BM86" s="108">
        <v>665.5</v>
      </c>
      <c r="BN86" s="108">
        <v>665.3</v>
      </c>
      <c r="BO86" s="108">
        <v>661.7</v>
      </c>
      <c r="BP86" s="108">
        <v>676.1</v>
      </c>
      <c r="BQ86" s="108">
        <v>677.2</v>
      </c>
      <c r="BR86" s="108">
        <v>677.5</v>
      </c>
      <c r="BS86" s="108">
        <v>682.2</v>
      </c>
      <c r="BT86" s="108">
        <v>680.5</v>
      </c>
      <c r="BU86" s="108">
        <v>674.5</v>
      </c>
      <c r="BV86" s="108">
        <v>676.4</v>
      </c>
    </row>
    <row r="87" spans="1:74" ht="19.899999999999999" customHeight="1" outlineLevel="1">
      <c r="A87" s="189"/>
      <c r="B87" s="14" t="str">
        <f>IF('0'!A1=1,"Полтавська","Poltava")</f>
        <v>Полтавська</v>
      </c>
      <c r="C87" s="105" t="s">
        <v>0</v>
      </c>
      <c r="D87" s="105" t="s">
        <v>0</v>
      </c>
      <c r="E87" s="105" t="s">
        <v>0</v>
      </c>
      <c r="F87" s="105" t="s">
        <v>0</v>
      </c>
      <c r="G87" s="105" t="s">
        <v>0</v>
      </c>
      <c r="H87" s="105" t="s">
        <v>0</v>
      </c>
      <c r="I87" s="105" t="s">
        <v>0</v>
      </c>
      <c r="J87" s="105" t="s">
        <v>0</v>
      </c>
      <c r="K87" s="105" t="s">
        <v>0</v>
      </c>
      <c r="L87" s="105" t="s">
        <v>0</v>
      </c>
      <c r="M87" s="105" t="s">
        <v>0</v>
      </c>
      <c r="N87" s="105" t="s">
        <v>0</v>
      </c>
      <c r="O87" s="105" t="s">
        <v>0</v>
      </c>
      <c r="P87" s="105" t="s">
        <v>0</v>
      </c>
      <c r="Q87" s="105" t="s">
        <v>0</v>
      </c>
      <c r="R87" s="105" t="s">
        <v>0</v>
      </c>
      <c r="S87" s="105" t="s">
        <v>0</v>
      </c>
      <c r="T87" s="105" t="s">
        <v>0</v>
      </c>
      <c r="U87" s="105" t="s">
        <v>0</v>
      </c>
      <c r="V87" s="105" t="s">
        <v>0</v>
      </c>
      <c r="W87" s="105" t="s">
        <v>0</v>
      </c>
      <c r="X87" s="105" t="s">
        <v>0</v>
      </c>
      <c r="Y87" s="105" t="s">
        <v>0</v>
      </c>
      <c r="Z87" s="105" t="s">
        <v>0</v>
      </c>
      <c r="AA87" s="118">
        <v>409.5</v>
      </c>
      <c r="AB87" s="118">
        <v>408.9</v>
      </c>
      <c r="AC87" s="118">
        <v>407.4</v>
      </c>
      <c r="AD87" s="118">
        <v>411.9</v>
      </c>
      <c r="AE87" s="118">
        <v>402.5</v>
      </c>
      <c r="AF87" s="118">
        <v>403.5</v>
      </c>
      <c r="AG87" s="118">
        <v>400.3</v>
      </c>
      <c r="AH87" s="118">
        <v>392.1</v>
      </c>
      <c r="AI87" s="118">
        <v>395.2</v>
      </c>
      <c r="AJ87" s="118">
        <v>390.5</v>
      </c>
      <c r="AK87" s="118">
        <v>387.1</v>
      </c>
      <c r="AL87" s="118">
        <v>387.6</v>
      </c>
      <c r="AM87" s="118">
        <v>384.4</v>
      </c>
      <c r="AN87" s="118">
        <v>380.9</v>
      </c>
      <c r="AO87" s="118">
        <v>381.2</v>
      </c>
      <c r="AP87" s="118">
        <v>384.6</v>
      </c>
      <c r="AQ87" s="118">
        <v>401.9</v>
      </c>
      <c r="AR87" s="118">
        <v>398.6</v>
      </c>
      <c r="AS87" s="118">
        <v>402.6</v>
      </c>
      <c r="AT87" s="118">
        <v>401.1</v>
      </c>
      <c r="AU87" s="106">
        <v>427</v>
      </c>
      <c r="AV87" s="106">
        <v>418.6</v>
      </c>
      <c r="AW87" s="106">
        <v>415.3</v>
      </c>
      <c r="AX87" s="108">
        <v>411.7</v>
      </c>
      <c r="AY87" s="108">
        <v>418.5</v>
      </c>
      <c r="AZ87" s="108">
        <v>422.8</v>
      </c>
      <c r="BA87" s="108">
        <v>420.2</v>
      </c>
      <c r="BB87" s="108">
        <v>417.4</v>
      </c>
      <c r="BC87" s="108">
        <v>412.4</v>
      </c>
      <c r="BD87" s="108">
        <v>414.8</v>
      </c>
      <c r="BE87" s="108">
        <v>412</v>
      </c>
      <c r="BF87" s="108">
        <v>411.2</v>
      </c>
      <c r="BG87" s="108">
        <v>401</v>
      </c>
      <c r="BH87" s="108">
        <v>402.5</v>
      </c>
      <c r="BI87" s="108">
        <v>400.5</v>
      </c>
      <c r="BJ87" s="108">
        <v>400</v>
      </c>
      <c r="BK87" s="108">
        <v>386.1</v>
      </c>
      <c r="BL87" s="108">
        <v>385.2</v>
      </c>
      <c r="BM87" s="108">
        <v>382.6</v>
      </c>
      <c r="BN87" s="108">
        <v>382.7</v>
      </c>
      <c r="BO87" s="108">
        <v>369.8</v>
      </c>
      <c r="BP87" s="108">
        <v>386.9</v>
      </c>
      <c r="BQ87" s="108">
        <v>388.4</v>
      </c>
      <c r="BR87" s="108">
        <v>389.7</v>
      </c>
      <c r="BS87" s="108">
        <v>394.4</v>
      </c>
      <c r="BT87" s="108">
        <v>390.7</v>
      </c>
      <c r="BU87" s="108">
        <v>389.3</v>
      </c>
      <c r="BV87" s="108">
        <v>390.2</v>
      </c>
    </row>
    <row r="88" spans="1:74" ht="19.899999999999999" customHeight="1" outlineLevel="1">
      <c r="A88" s="189"/>
      <c r="B88" s="14" t="str">
        <f>IF('0'!A1=1,"Рівненська","Rivne")</f>
        <v>Рівненська</v>
      </c>
      <c r="C88" s="105" t="s">
        <v>0</v>
      </c>
      <c r="D88" s="105" t="s">
        <v>0</v>
      </c>
      <c r="E88" s="105" t="s">
        <v>0</v>
      </c>
      <c r="F88" s="105" t="s">
        <v>0</v>
      </c>
      <c r="G88" s="105" t="s">
        <v>0</v>
      </c>
      <c r="H88" s="105" t="s">
        <v>0</v>
      </c>
      <c r="I88" s="105" t="s">
        <v>0</v>
      </c>
      <c r="J88" s="105" t="s">
        <v>0</v>
      </c>
      <c r="K88" s="105" t="s">
        <v>0</v>
      </c>
      <c r="L88" s="105" t="s">
        <v>0</v>
      </c>
      <c r="M88" s="105" t="s">
        <v>0</v>
      </c>
      <c r="N88" s="105" t="s">
        <v>0</v>
      </c>
      <c r="O88" s="105" t="s">
        <v>0</v>
      </c>
      <c r="P88" s="105" t="s">
        <v>0</v>
      </c>
      <c r="Q88" s="105" t="s">
        <v>0</v>
      </c>
      <c r="R88" s="105" t="s">
        <v>0</v>
      </c>
      <c r="S88" s="105" t="s">
        <v>0</v>
      </c>
      <c r="T88" s="105" t="s">
        <v>0</v>
      </c>
      <c r="U88" s="105" t="s">
        <v>0</v>
      </c>
      <c r="V88" s="105" t="s">
        <v>0</v>
      </c>
      <c r="W88" s="105" t="s">
        <v>0</v>
      </c>
      <c r="X88" s="105" t="s">
        <v>0</v>
      </c>
      <c r="Y88" s="105" t="s">
        <v>0</v>
      </c>
      <c r="Z88" s="105" t="s">
        <v>0</v>
      </c>
      <c r="AA88" s="118">
        <v>304.2</v>
      </c>
      <c r="AB88" s="118">
        <v>301.39999999999998</v>
      </c>
      <c r="AC88" s="118">
        <v>296.60000000000002</v>
      </c>
      <c r="AD88" s="118">
        <v>299.5</v>
      </c>
      <c r="AE88" s="118">
        <v>299.3</v>
      </c>
      <c r="AF88" s="118">
        <v>291.39999999999998</v>
      </c>
      <c r="AG88" s="118">
        <v>284</v>
      </c>
      <c r="AH88" s="118">
        <v>286.60000000000002</v>
      </c>
      <c r="AI88" s="118">
        <v>291.8</v>
      </c>
      <c r="AJ88" s="118">
        <v>286.2</v>
      </c>
      <c r="AK88" s="118">
        <v>284.39999999999998</v>
      </c>
      <c r="AL88" s="118">
        <v>285.60000000000002</v>
      </c>
      <c r="AM88" s="118">
        <v>287.89999999999998</v>
      </c>
      <c r="AN88" s="118">
        <v>283.5</v>
      </c>
      <c r="AO88" s="118">
        <v>281.7</v>
      </c>
      <c r="AP88" s="118">
        <v>284.60000000000002</v>
      </c>
      <c r="AQ88" s="118">
        <v>299.60000000000002</v>
      </c>
      <c r="AR88" s="118">
        <v>292.5</v>
      </c>
      <c r="AS88" s="118">
        <v>295.10000000000002</v>
      </c>
      <c r="AT88" s="118">
        <v>298.8</v>
      </c>
      <c r="AU88" s="106">
        <v>292.5</v>
      </c>
      <c r="AV88" s="106">
        <v>293.5</v>
      </c>
      <c r="AW88" s="106">
        <v>290.7</v>
      </c>
      <c r="AX88" s="108">
        <v>291.60000000000002</v>
      </c>
      <c r="AY88" s="108">
        <v>296.2</v>
      </c>
      <c r="AZ88" s="108">
        <v>295.5</v>
      </c>
      <c r="BA88" s="108">
        <v>297.8</v>
      </c>
      <c r="BB88" s="108">
        <v>303</v>
      </c>
      <c r="BC88" s="108">
        <v>314.39999999999998</v>
      </c>
      <c r="BD88" s="108">
        <v>312.60000000000002</v>
      </c>
      <c r="BE88" s="108">
        <v>312.60000000000002</v>
      </c>
      <c r="BF88" s="108">
        <v>315.39999999999998</v>
      </c>
      <c r="BG88" s="108">
        <v>312.8</v>
      </c>
      <c r="BH88" s="108">
        <v>312.5</v>
      </c>
      <c r="BI88" s="108">
        <v>308.39999999999998</v>
      </c>
      <c r="BJ88" s="108">
        <v>310.3</v>
      </c>
      <c r="BK88" s="108">
        <v>306</v>
      </c>
      <c r="BL88" s="108">
        <v>305.10000000000002</v>
      </c>
      <c r="BM88" s="108">
        <v>299.5</v>
      </c>
      <c r="BN88" s="108">
        <v>302.10000000000002</v>
      </c>
      <c r="BO88" s="108">
        <v>297</v>
      </c>
      <c r="BP88" s="108">
        <v>312.2</v>
      </c>
      <c r="BQ88" s="108">
        <v>312.89999999999998</v>
      </c>
      <c r="BR88" s="108">
        <v>316.10000000000002</v>
      </c>
      <c r="BS88" s="108">
        <v>328.8</v>
      </c>
      <c r="BT88" s="108">
        <v>326.39999999999998</v>
      </c>
      <c r="BU88" s="108">
        <v>318.7</v>
      </c>
      <c r="BV88" s="108">
        <v>323.39999999999998</v>
      </c>
    </row>
    <row r="89" spans="1:74" ht="19.899999999999999" customHeight="1" outlineLevel="1">
      <c r="A89" s="189"/>
      <c r="B89" s="14" t="str">
        <f>IF('0'!A1=1,"Сумська","Sumy")</f>
        <v>Сумська</v>
      </c>
      <c r="C89" s="105" t="s">
        <v>0</v>
      </c>
      <c r="D89" s="105" t="s">
        <v>0</v>
      </c>
      <c r="E89" s="105" t="s">
        <v>0</v>
      </c>
      <c r="F89" s="105" t="s">
        <v>0</v>
      </c>
      <c r="G89" s="105" t="s">
        <v>0</v>
      </c>
      <c r="H89" s="105" t="s">
        <v>0</v>
      </c>
      <c r="I89" s="105" t="s">
        <v>0</v>
      </c>
      <c r="J89" s="105" t="s">
        <v>0</v>
      </c>
      <c r="K89" s="105" t="s">
        <v>0</v>
      </c>
      <c r="L89" s="105" t="s">
        <v>0</v>
      </c>
      <c r="M89" s="105" t="s">
        <v>0</v>
      </c>
      <c r="N89" s="105" t="s">
        <v>0</v>
      </c>
      <c r="O89" s="105" t="s">
        <v>0</v>
      </c>
      <c r="P89" s="105" t="s">
        <v>0</v>
      </c>
      <c r="Q89" s="105" t="s">
        <v>0</v>
      </c>
      <c r="R89" s="105" t="s">
        <v>0</v>
      </c>
      <c r="S89" s="105" t="s">
        <v>0</v>
      </c>
      <c r="T89" s="105" t="s">
        <v>0</v>
      </c>
      <c r="U89" s="105" t="s">
        <v>0</v>
      </c>
      <c r="V89" s="105" t="s">
        <v>0</v>
      </c>
      <c r="W89" s="105" t="s">
        <v>0</v>
      </c>
      <c r="X89" s="105" t="s">
        <v>0</v>
      </c>
      <c r="Y89" s="105" t="s">
        <v>0</v>
      </c>
      <c r="Z89" s="105" t="s">
        <v>0</v>
      </c>
      <c r="AA89" s="118">
        <v>343.5</v>
      </c>
      <c r="AB89" s="118">
        <v>340</v>
      </c>
      <c r="AC89" s="118">
        <v>332.9</v>
      </c>
      <c r="AD89" s="118">
        <v>331.4</v>
      </c>
      <c r="AE89" s="118">
        <v>337.1</v>
      </c>
      <c r="AF89" s="118">
        <v>312.7</v>
      </c>
      <c r="AG89" s="118">
        <v>302.5</v>
      </c>
      <c r="AH89" s="118">
        <v>305.39999999999998</v>
      </c>
      <c r="AI89" s="118">
        <v>305.5</v>
      </c>
      <c r="AJ89" s="118">
        <v>300.7</v>
      </c>
      <c r="AK89" s="118">
        <v>298.8</v>
      </c>
      <c r="AL89" s="118">
        <v>299.3</v>
      </c>
      <c r="AM89" s="118">
        <v>299.7</v>
      </c>
      <c r="AN89" s="118">
        <v>293.39999999999998</v>
      </c>
      <c r="AO89" s="118">
        <v>296</v>
      </c>
      <c r="AP89" s="118">
        <v>299.60000000000002</v>
      </c>
      <c r="AQ89" s="118">
        <v>312.7</v>
      </c>
      <c r="AR89" s="118">
        <v>305.7</v>
      </c>
      <c r="AS89" s="118">
        <v>311.5</v>
      </c>
      <c r="AT89" s="118">
        <v>319.10000000000002</v>
      </c>
      <c r="AU89" s="106">
        <v>341.2</v>
      </c>
      <c r="AV89" s="106">
        <v>332.1</v>
      </c>
      <c r="AW89" s="106">
        <v>322.39999999999998</v>
      </c>
      <c r="AX89" s="108">
        <v>323.39999999999998</v>
      </c>
      <c r="AY89" s="108">
        <v>341.8</v>
      </c>
      <c r="AZ89" s="108">
        <v>323.7</v>
      </c>
      <c r="BA89" s="108">
        <v>310.10000000000002</v>
      </c>
      <c r="BB89" s="108">
        <v>314.8</v>
      </c>
      <c r="BC89" s="108">
        <v>343.2</v>
      </c>
      <c r="BD89" s="108">
        <v>319.8</v>
      </c>
      <c r="BE89" s="108">
        <v>305.3</v>
      </c>
      <c r="BF89" s="108">
        <v>309.8</v>
      </c>
      <c r="BG89" s="108">
        <v>328.9</v>
      </c>
      <c r="BH89" s="108">
        <v>311.3</v>
      </c>
      <c r="BI89" s="108">
        <v>296.5</v>
      </c>
      <c r="BJ89" s="108">
        <v>299.5</v>
      </c>
      <c r="BK89" s="108">
        <v>307.8</v>
      </c>
      <c r="BL89" s="108">
        <v>296.89999999999998</v>
      </c>
      <c r="BM89" s="108">
        <v>286.89999999999998</v>
      </c>
      <c r="BN89" s="108">
        <v>289.39999999999998</v>
      </c>
      <c r="BO89" s="108">
        <v>289.7</v>
      </c>
      <c r="BP89" s="108">
        <v>300.60000000000002</v>
      </c>
      <c r="BQ89" s="108">
        <v>301.5</v>
      </c>
      <c r="BR89" s="108">
        <v>302.60000000000002</v>
      </c>
      <c r="BS89" s="108">
        <v>302.2</v>
      </c>
      <c r="BT89" s="108">
        <v>302.60000000000002</v>
      </c>
      <c r="BU89" s="108">
        <v>301.5</v>
      </c>
      <c r="BV89" s="108">
        <v>302.60000000000002</v>
      </c>
    </row>
    <row r="90" spans="1:74" ht="19.899999999999999" customHeight="1" outlineLevel="1">
      <c r="A90" s="189"/>
      <c r="B90" s="14" t="str">
        <f>IF('0'!A1=1,"Тернопільська","Ternopyl")</f>
        <v>Тернопільська</v>
      </c>
      <c r="C90" s="105" t="s">
        <v>0</v>
      </c>
      <c r="D90" s="105" t="s">
        <v>0</v>
      </c>
      <c r="E90" s="105" t="s">
        <v>0</v>
      </c>
      <c r="F90" s="105" t="s">
        <v>0</v>
      </c>
      <c r="G90" s="105" t="s">
        <v>0</v>
      </c>
      <c r="H90" s="105" t="s">
        <v>0</v>
      </c>
      <c r="I90" s="105" t="s">
        <v>0</v>
      </c>
      <c r="J90" s="105" t="s">
        <v>0</v>
      </c>
      <c r="K90" s="105" t="s">
        <v>0</v>
      </c>
      <c r="L90" s="105" t="s">
        <v>0</v>
      </c>
      <c r="M90" s="105" t="s">
        <v>0</v>
      </c>
      <c r="N90" s="105" t="s">
        <v>0</v>
      </c>
      <c r="O90" s="105" t="s">
        <v>0</v>
      </c>
      <c r="P90" s="105" t="s">
        <v>0</v>
      </c>
      <c r="Q90" s="105" t="s">
        <v>0</v>
      </c>
      <c r="R90" s="105" t="s">
        <v>0</v>
      </c>
      <c r="S90" s="105" t="s">
        <v>0</v>
      </c>
      <c r="T90" s="105" t="s">
        <v>0</v>
      </c>
      <c r="U90" s="105" t="s">
        <v>0</v>
      </c>
      <c r="V90" s="105" t="s">
        <v>0</v>
      </c>
      <c r="W90" s="105" t="s">
        <v>0</v>
      </c>
      <c r="X90" s="105" t="s">
        <v>0</v>
      </c>
      <c r="Y90" s="105" t="s">
        <v>0</v>
      </c>
      <c r="Z90" s="105" t="s">
        <v>0</v>
      </c>
      <c r="AA90" s="118">
        <v>307.8</v>
      </c>
      <c r="AB90" s="118">
        <v>305.3</v>
      </c>
      <c r="AC90" s="118">
        <v>297.89999999999998</v>
      </c>
      <c r="AD90" s="118">
        <v>313</v>
      </c>
      <c r="AE90" s="118">
        <v>303.5</v>
      </c>
      <c r="AF90" s="118">
        <v>303.5</v>
      </c>
      <c r="AG90" s="118">
        <v>298.3</v>
      </c>
      <c r="AH90" s="118">
        <v>309.89999999999998</v>
      </c>
      <c r="AI90" s="118">
        <v>308.60000000000002</v>
      </c>
      <c r="AJ90" s="118">
        <v>302</v>
      </c>
      <c r="AK90" s="118">
        <v>295.89999999999998</v>
      </c>
      <c r="AL90" s="118">
        <v>303.60000000000002</v>
      </c>
      <c r="AM90" s="118">
        <v>304.3</v>
      </c>
      <c r="AN90" s="118">
        <v>298.2</v>
      </c>
      <c r="AO90" s="118">
        <v>290.2</v>
      </c>
      <c r="AP90" s="118">
        <v>299.5</v>
      </c>
      <c r="AQ90" s="118">
        <v>315.8</v>
      </c>
      <c r="AR90" s="118">
        <v>311.89999999999998</v>
      </c>
      <c r="AS90" s="118">
        <v>311</v>
      </c>
      <c r="AT90" s="118">
        <v>318</v>
      </c>
      <c r="AU90" s="106">
        <v>330.4</v>
      </c>
      <c r="AV90" s="106">
        <v>328.4</v>
      </c>
      <c r="AW90" s="106">
        <v>323.8</v>
      </c>
      <c r="AX90" s="108">
        <v>326.39999999999998</v>
      </c>
      <c r="AY90" s="108">
        <v>333.7</v>
      </c>
      <c r="AZ90" s="108">
        <v>327.60000000000002</v>
      </c>
      <c r="BA90" s="108">
        <v>322.10000000000002</v>
      </c>
      <c r="BB90" s="108">
        <v>323.89999999999998</v>
      </c>
      <c r="BC90" s="108">
        <v>338.9</v>
      </c>
      <c r="BD90" s="108">
        <v>328.8</v>
      </c>
      <c r="BE90" s="108">
        <v>327.7</v>
      </c>
      <c r="BF90" s="108">
        <v>328.9</v>
      </c>
      <c r="BG90" s="108">
        <v>330.6</v>
      </c>
      <c r="BH90" s="108">
        <v>323.89999999999998</v>
      </c>
      <c r="BI90" s="108">
        <v>320.8</v>
      </c>
      <c r="BJ90" s="108">
        <v>320.8</v>
      </c>
      <c r="BK90" s="108">
        <v>316.5</v>
      </c>
      <c r="BL90" s="108">
        <v>313.5</v>
      </c>
      <c r="BM90" s="108">
        <v>311.5</v>
      </c>
      <c r="BN90" s="108">
        <v>311.7</v>
      </c>
      <c r="BO90" s="108">
        <v>308.60000000000002</v>
      </c>
      <c r="BP90" s="108">
        <v>318.39999999999998</v>
      </c>
      <c r="BQ90" s="108">
        <v>319.89999999999998</v>
      </c>
      <c r="BR90" s="108">
        <v>321.39999999999998</v>
      </c>
      <c r="BS90" s="108">
        <v>322.8</v>
      </c>
      <c r="BT90" s="108">
        <v>323.5</v>
      </c>
      <c r="BU90" s="108">
        <v>322.39999999999998</v>
      </c>
      <c r="BV90" s="108">
        <v>324.3</v>
      </c>
    </row>
    <row r="91" spans="1:74" ht="19.899999999999999" customHeight="1" outlineLevel="1">
      <c r="A91" s="189"/>
      <c r="B91" s="14" t="str">
        <f>IF('0'!A1=1,"Харківська","Kharkiv")</f>
        <v>Харківська</v>
      </c>
      <c r="C91" s="105" t="s">
        <v>0</v>
      </c>
      <c r="D91" s="105" t="s">
        <v>0</v>
      </c>
      <c r="E91" s="105" t="s">
        <v>0</v>
      </c>
      <c r="F91" s="105" t="s">
        <v>0</v>
      </c>
      <c r="G91" s="105" t="s">
        <v>0</v>
      </c>
      <c r="H91" s="105" t="s">
        <v>0</v>
      </c>
      <c r="I91" s="105" t="s">
        <v>0</v>
      </c>
      <c r="J91" s="105" t="s">
        <v>0</v>
      </c>
      <c r="K91" s="105" t="s">
        <v>0</v>
      </c>
      <c r="L91" s="105" t="s">
        <v>0</v>
      </c>
      <c r="M91" s="105" t="s">
        <v>0</v>
      </c>
      <c r="N91" s="105" t="s">
        <v>0</v>
      </c>
      <c r="O91" s="105" t="s">
        <v>0</v>
      </c>
      <c r="P91" s="105" t="s">
        <v>0</v>
      </c>
      <c r="Q91" s="105" t="s">
        <v>0</v>
      </c>
      <c r="R91" s="105" t="s">
        <v>0</v>
      </c>
      <c r="S91" s="105" t="s">
        <v>0</v>
      </c>
      <c r="T91" s="105" t="s">
        <v>0</v>
      </c>
      <c r="U91" s="105" t="s">
        <v>0</v>
      </c>
      <c r="V91" s="105" t="s">
        <v>0</v>
      </c>
      <c r="W91" s="105" t="s">
        <v>0</v>
      </c>
      <c r="X91" s="105" t="s">
        <v>0</v>
      </c>
      <c r="Y91" s="105" t="s">
        <v>0</v>
      </c>
      <c r="Z91" s="105" t="s">
        <v>0</v>
      </c>
      <c r="AA91" s="118">
        <v>787.7</v>
      </c>
      <c r="AB91" s="118">
        <v>786.2</v>
      </c>
      <c r="AC91" s="118">
        <v>764.8</v>
      </c>
      <c r="AD91" s="118">
        <v>771.6</v>
      </c>
      <c r="AE91" s="118">
        <v>763.5</v>
      </c>
      <c r="AF91" s="118">
        <v>754.9</v>
      </c>
      <c r="AG91" s="118">
        <v>735.4</v>
      </c>
      <c r="AH91" s="118">
        <v>737.1</v>
      </c>
      <c r="AI91" s="118">
        <v>732.6</v>
      </c>
      <c r="AJ91" s="118">
        <v>727.5</v>
      </c>
      <c r="AK91" s="118">
        <v>714.6</v>
      </c>
      <c r="AL91" s="118">
        <v>718.6</v>
      </c>
      <c r="AM91" s="118">
        <v>728.2</v>
      </c>
      <c r="AN91" s="118">
        <v>721.4</v>
      </c>
      <c r="AO91" s="118">
        <v>713.4</v>
      </c>
      <c r="AP91" s="118">
        <v>715.3</v>
      </c>
      <c r="AQ91" s="118">
        <v>754.5</v>
      </c>
      <c r="AR91" s="118">
        <v>757.1</v>
      </c>
      <c r="AS91" s="118">
        <v>747.2</v>
      </c>
      <c r="AT91" s="118">
        <v>749.6</v>
      </c>
      <c r="AU91" s="106">
        <v>781.3</v>
      </c>
      <c r="AV91" s="106">
        <v>763.9</v>
      </c>
      <c r="AW91" s="106">
        <v>749</v>
      </c>
      <c r="AX91" s="108">
        <v>752.3</v>
      </c>
      <c r="AY91" s="108">
        <v>764.1</v>
      </c>
      <c r="AZ91" s="108">
        <v>752.5</v>
      </c>
      <c r="BA91" s="108">
        <v>751.2</v>
      </c>
      <c r="BB91" s="108">
        <v>748.8</v>
      </c>
      <c r="BC91" s="108">
        <v>749</v>
      </c>
      <c r="BD91" s="108">
        <v>731.9</v>
      </c>
      <c r="BE91" s="108">
        <v>727.8</v>
      </c>
      <c r="BF91" s="108">
        <v>730.7</v>
      </c>
      <c r="BG91" s="108">
        <v>729.1</v>
      </c>
      <c r="BH91" s="108">
        <v>720.9</v>
      </c>
      <c r="BI91" s="108">
        <v>716.3</v>
      </c>
      <c r="BJ91" s="108">
        <v>719.3</v>
      </c>
      <c r="BK91" s="108">
        <v>707.5</v>
      </c>
      <c r="BL91" s="108">
        <v>702.9</v>
      </c>
      <c r="BM91" s="108">
        <v>701</v>
      </c>
      <c r="BN91" s="108">
        <v>703.3</v>
      </c>
      <c r="BO91" s="108">
        <v>683.3</v>
      </c>
      <c r="BP91" s="108">
        <v>715.1</v>
      </c>
      <c r="BQ91" s="108">
        <v>720.3</v>
      </c>
      <c r="BR91" s="108">
        <v>728.9</v>
      </c>
      <c r="BS91" s="108">
        <v>731.1</v>
      </c>
      <c r="BT91" s="108">
        <v>722.7</v>
      </c>
      <c r="BU91" s="108">
        <v>714.5</v>
      </c>
      <c r="BV91" s="108">
        <v>725.3</v>
      </c>
    </row>
    <row r="92" spans="1:74" ht="19.899999999999999" customHeight="1" outlineLevel="1">
      <c r="A92" s="189"/>
      <c r="B92" s="14" t="str">
        <f>IF('0'!A1=1,"Херсонська","Kherson")</f>
        <v>Херсонська</v>
      </c>
      <c r="C92" s="105" t="s">
        <v>0</v>
      </c>
      <c r="D92" s="105" t="s">
        <v>0</v>
      </c>
      <c r="E92" s="105" t="s">
        <v>0</v>
      </c>
      <c r="F92" s="105" t="s">
        <v>0</v>
      </c>
      <c r="G92" s="105" t="s">
        <v>0</v>
      </c>
      <c r="H92" s="105" t="s">
        <v>0</v>
      </c>
      <c r="I92" s="105" t="s">
        <v>0</v>
      </c>
      <c r="J92" s="105" t="s">
        <v>0</v>
      </c>
      <c r="K92" s="105" t="s">
        <v>0</v>
      </c>
      <c r="L92" s="105" t="s">
        <v>0</v>
      </c>
      <c r="M92" s="105" t="s">
        <v>0</v>
      </c>
      <c r="N92" s="105" t="s">
        <v>0</v>
      </c>
      <c r="O92" s="105" t="s">
        <v>0</v>
      </c>
      <c r="P92" s="105" t="s">
        <v>0</v>
      </c>
      <c r="Q92" s="105" t="s">
        <v>0</v>
      </c>
      <c r="R92" s="105" t="s">
        <v>0</v>
      </c>
      <c r="S92" s="105" t="s">
        <v>0</v>
      </c>
      <c r="T92" s="105" t="s">
        <v>0</v>
      </c>
      <c r="U92" s="105" t="s">
        <v>0</v>
      </c>
      <c r="V92" s="105" t="s">
        <v>0</v>
      </c>
      <c r="W92" s="105" t="s">
        <v>0</v>
      </c>
      <c r="X92" s="105" t="s">
        <v>0</v>
      </c>
      <c r="Y92" s="105" t="s">
        <v>0</v>
      </c>
      <c r="Z92" s="105" t="s">
        <v>0</v>
      </c>
      <c r="AA92" s="118">
        <v>300.5</v>
      </c>
      <c r="AB92" s="118">
        <v>293.3</v>
      </c>
      <c r="AC92" s="118">
        <v>289.2</v>
      </c>
      <c r="AD92" s="118">
        <v>295.39999999999998</v>
      </c>
      <c r="AE92" s="118">
        <v>292.3</v>
      </c>
      <c r="AF92" s="118">
        <v>289.2</v>
      </c>
      <c r="AG92" s="118">
        <v>288.10000000000002</v>
      </c>
      <c r="AH92" s="118">
        <v>293.10000000000002</v>
      </c>
      <c r="AI92" s="118">
        <v>290.8</v>
      </c>
      <c r="AJ92" s="118">
        <v>287</v>
      </c>
      <c r="AK92" s="118">
        <v>284.39999999999998</v>
      </c>
      <c r="AL92" s="118">
        <v>290.10000000000002</v>
      </c>
      <c r="AM92" s="118">
        <v>285.89999999999998</v>
      </c>
      <c r="AN92" s="118">
        <v>279.3</v>
      </c>
      <c r="AO92" s="118">
        <v>277.10000000000002</v>
      </c>
      <c r="AP92" s="118">
        <v>280.5</v>
      </c>
      <c r="AQ92" s="118">
        <v>288.8</v>
      </c>
      <c r="AR92" s="118">
        <v>288.60000000000002</v>
      </c>
      <c r="AS92" s="118">
        <v>291.3</v>
      </c>
      <c r="AT92" s="118">
        <v>299.10000000000002</v>
      </c>
      <c r="AU92" s="106">
        <v>308.3</v>
      </c>
      <c r="AV92" s="106">
        <v>301</v>
      </c>
      <c r="AW92" s="106">
        <v>297.60000000000002</v>
      </c>
      <c r="AX92" s="108">
        <v>298.39999999999998</v>
      </c>
      <c r="AY92" s="108">
        <v>301.10000000000002</v>
      </c>
      <c r="AZ92" s="108">
        <v>296.7</v>
      </c>
      <c r="BA92" s="108">
        <v>290.89999999999998</v>
      </c>
      <c r="BB92" s="108">
        <v>293.89999999999998</v>
      </c>
      <c r="BC92" s="108">
        <v>297.39999999999998</v>
      </c>
      <c r="BD92" s="108">
        <v>292.39999999999998</v>
      </c>
      <c r="BE92" s="108">
        <v>286.89999999999998</v>
      </c>
      <c r="BF92" s="108">
        <v>290.2</v>
      </c>
      <c r="BG92" s="108">
        <v>288.89999999999998</v>
      </c>
      <c r="BH92" s="108">
        <v>282.60000000000002</v>
      </c>
      <c r="BI92" s="108">
        <v>278.5</v>
      </c>
      <c r="BJ92" s="108">
        <v>279.8</v>
      </c>
      <c r="BK92" s="108">
        <v>273.8</v>
      </c>
      <c r="BL92" s="108">
        <v>270.10000000000002</v>
      </c>
      <c r="BM92" s="108">
        <v>267.8</v>
      </c>
      <c r="BN92" s="108">
        <v>268.7</v>
      </c>
      <c r="BO92" s="108">
        <v>264.7</v>
      </c>
      <c r="BP92" s="108">
        <v>273.3</v>
      </c>
      <c r="BQ92" s="108">
        <v>273.7</v>
      </c>
      <c r="BR92" s="108">
        <v>274.60000000000002</v>
      </c>
      <c r="BS92" s="108">
        <v>275.89999999999998</v>
      </c>
      <c r="BT92" s="108">
        <v>273.7</v>
      </c>
      <c r="BU92" s="108">
        <v>272.5</v>
      </c>
      <c r="BV92" s="108">
        <v>273.5</v>
      </c>
    </row>
    <row r="93" spans="1:74" ht="19.899999999999999" customHeight="1" outlineLevel="1">
      <c r="A93" s="189"/>
      <c r="B93" s="14" t="str">
        <f>IF('0'!A1=1,"Хмельницька","Khmelnytskiy")</f>
        <v>Хмельницька</v>
      </c>
      <c r="C93" s="105" t="s">
        <v>0</v>
      </c>
      <c r="D93" s="105" t="s">
        <v>0</v>
      </c>
      <c r="E93" s="105" t="s">
        <v>0</v>
      </c>
      <c r="F93" s="105" t="s">
        <v>0</v>
      </c>
      <c r="G93" s="105" t="s">
        <v>0</v>
      </c>
      <c r="H93" s="105" t="s">
        <v>0</v>
      </c>
      <c r="I93" s="105" t="s">
        <v>0</v>
      </c>
      <c r="J93" s="105" t="s">
        <v>0</v>
      </c>
      <c r="K93" s="105" t="s">
        <v>0</v>
      </c>
      <c r="L93" s="105" t="s">
        <v>0</v>
      </c>
      <c r="M93" s="105" t="s">
        <v>0</v>
      </c>
      <c r="N93" s="105" t="s">
        <v>0</v>
      </c>
      <c r="O93" s="105" t="s">
        <v>0</v>
      </c>
      <c r="P93" s="105" t="s">
        <v>0</v>
      </c>
      <c r="Q93" s="105" t="s">
        <v>0</v>
      </c>
      <c r="R93" s="105" t="s">
        <v>0</v>
      </c>
      <c r="S93" s="105" t="s">
        <v>0</v>
      </c>
      <c r="T93" s="105" t="s">
        <v>0</v>
      </c>
      <c r="U93" s="105" t="s">
        <v>0</v>
      </c>
      <c r="V93" s="105" t="s">
        <v>0</v>
      </c>
      <c r="W93" s="105" t="s">
        <v>0</v>
      </c>
      <c r="X93" s="105" t="s">
        <v>0</v>
      </c>
      <c r="Y93" s="105" t="s">
        <v>0</v>
      </c>
      <c r="Z93" s="105" t="s">
        <v>0</v>
      </c>
      <c r="AA93" s="118">
        <v>342.3</v>
      </c>
      <c r="AB93" s="118">
        <v>346.1</v>
      </c>
      <c r="AC93" s="118">
        <v>345.3</v>
      </c>
      <c r="AD93" s="118">
        <v>346.5</v>
      </c>
      <c r="AE93" s="118">
        <v>334.3</v>
      </c>
      <c r="AF93" s="118">
        <v>341.1</v>
      </c>
      <c r="AG93" s="118">
        <v>342.6</v>
      </c>
      <c r="AH93" s="118">
        <v>347.2</v>
      </c>
      <c r="AI93" s="118">
        <v>342.1</v>
      </c>
      <c r="AJ93" s="118">
        <v>339</v>
      </c>
      <c r="AK93" s="118">
        <v>339.6</v>
      </c>
      <c r="AL93" s="118">
        <v>343.1</v>
      </c>
      <c r="AM93" s="118">
        <v>338.8</v>
      </c>
      <c r="AN93" s="118">
        <v>332.2</v>
      </c>
      <c r="AO93" s="118">
        <v>331.2</v>
      </c>
      <c r="AP93" s="118">
        <v>337.6</v>
      </c>
      <c r="AQ93" s="118">
        <v>358.5</v>
      </c>
      <c r="AR93" s="118">
        <v>361.7</v>
      </c>
      <c r="AS93" s="118">
        <v>371.7</v>
      </c>
      <c r="AT93" s="118">
        <v>379</v>
      </c>
      <c r="AU93" s="106">
        <v>387.8</v>
      </c>
      <c r="AV93" s="106">
        <v>396.8</v>
      </c>
      <c r="AW93" s="106">
        <v>394.6</v>
      </c>
      <c r="AX93" s="108">
        <v>394.3</v>
      </c>
      <c r="AY93" s="108">
        <v>377.1</v>
      </c>
      <c r="AZ93" s="108">
        <v>379.5</v>
      </c>
      <c r="BA93" s="108">
        <v>379</v>
      </c>
      <c r="BB93" s="108">
        <v>383</v>
      </c>
      <c r="BC93" s="108">
        <v>384.3</v>
      </c>
      <c r="BD93" s="108">
        <v>373.2</v>
      </c>
      <c r="BE93" s="108">
        <v>371.8</v>
      </c>
      <c r="BF93" s="108">
        <v>376.4</v>
      </c>
      <c r="BG93" s="108">
        <v>374.2</v>
      </c>
      <c r="BH93" s="108">
        <v>364</v>
      </c>
      <c r="BI93" s="108">
        <v>362.2</v>
      </c>
      <c r="BJ93" s="108">
        <v>364.5</v>
      </c>
      <c r="BK93" s="108">
        <v>361.1</v>
      </c>
      <c r="BL93" s="108">
        <v>352.5</v>
      </c>
      <c r="BM93" s="108">
        <v>351</v>
      </c>
      <c r="BN93" s="108">
        <v>353</v>
      </c>
      <c r="BO93" s="108">
        <v>346.2</v>
      </c>
      <c r="BP93" s="108">
        <v>358.3</v>
      </c>
      <c r="BQ93" s="108">
        <v>359.3</v>
      </c>
      <c r="BR93" s="108">
        <v>360.2</v>
      </c>
      <c r="BS93" s="108">
        <v>363.5</v>
      </c>
      <c r="BT93" s="108">
        <v>360</v>
      </c>
      <c r="BU93" s="108">
        <v>358.4</v>
      </c>
      <c r="BV93" s="108">
        <v>362.7</v>
      </c>
    </row>
    <row r="94" spans="1:74" ht="19.899999999999999" customHeight="1" outlineLevel="1">
      <c r="A94" s="189"/>
      <c r="B94" s="14" t="str">
        <f>IF('0'!A1=1,"Черкаська","Cherkasy")</f>
        <v>Черкаська</v>
      </c>
      <c r="C94" s="105" t="s">
        <v>0</v>
      </c>
      <c r="D94" s="105" t="s">
        <v>0</v>
      </c>
      <c r="E94" s="105" t="s">
        <v>0</v>
      </c>
      <c r="F94" s="105" t="s">
        <v>0</v>
      </c>
      <c r="G94" s="105" t="s">
        <v>0</v>
      </c>
      <c r="H94" s="105" t="s">
        <v>0</v>
      </c>
      <c r="I94" s="105" t="s">
        <v>0</v>
      </c>
      <c r="J94" s="105" t="s">
        <v>0</v>
      </c>
      <c r="K94" s="105" t="s">
        <v>0</v>
      </c>
      <c r="L94" s="105" t="s">
        <v>0</v>
      </c>
      <c r="M94" s="105" t="s">
        <v>0</v>
      </c>
      <c r="N94" s="105" t="s">
        <v>0</v>
      </c>
      <c r="O94" s="105" t="s">
        <v>0</v>
      </c>
      <c r="P94" s="105" t="s">
        <v>0</v>
      </c>
      <c r="Q94" s="105" t="s">
        <v>0</v>
      </c>
      <c r="R94" s="105" t="s">
        <v>0</v>
      </c>
      <c r="S94" s="105" t="s">
        <v>0</v>
      </c>
      <c r="T94" s="105" t="s">
        <v>0</v>
      </c>
      <c r="U94" s="105" t="s">
        <v>0</v>
      </c>
      <c r="V94" s="105" t="s">
        <v>0</v>
      </c>
      <c r="W94" s="105" t="s">
        <v>0</v>
      </c>
      <c r="X94" s="105" t="s">
        <v>0</v>
      </c>
      <c r="Y94" s="105" t="s">
        <v>0</v>
      </c>
      <c r="Z94" s="105" t="s">
        <v>0</v>
      </c>
      <c r="AA94" s="118">
        <v>340.7</v>
      </c>
      <c r="AB94" s="118">
        <v>337.2</v>
      </c>
      <c r="AC94" s="118">
        <v>334.9</v>
      </c>
      <c r="AD94" s="118">
        <v>339.6</v>
      </c>
      <c r="AE94" s="118">
        <v>329.9</v>
      </c>
      <c r="AF94" s="118">
        <v>331.3</v>
      </c>
      <c r="AG94" s="118">
        <v>328.8</v>
      </c>
      <c r="AH94" s="118">
        <v>331</v>
      </c>
      <c r="AI94" s="118">
        <v>330.9</v>
      </c>
      <c r="AJ94" s="118">
        <v>330.6</v>
      </c>
      <c r="AK94" s="118">
        <v>329.6</v>
      </c>
      <c r="AL94" s="118">
        <v>329.3</v>
      </c>
      <c r="AM94" s="118">
        <v>323.89999999999998</v>
      </c>
      <c r="AN94" s="118">
        <v>320.3</v>
      </c>
      <c r="AO94" s="118">
        <v>320.60000000000002</v>
      </c>
      <c r="AP94" s="118">
        <v>321.3</v>
      </c>
      <c r="AQ94" s="118">
        <v>332.1</v>
      </c>
      <c r="AR94" s="118">
        <v>330.2</v>
      </c>
      <c r="AS94" s="118">
        <v>338</v>
      </c>
      <c r="AT94" s="118">
        <v>346.6</v>
      </c>
      <c r="AU94" s="106">
        <v>354.4</v>
      </c>
      <c r="AV94" s="106">
        <v>343.4</v>
      </c>
      <c r="AW94" s="106">
        <v>342.9</v>
      </c>
      <c r="AX94" s="108">
        <v>346.1</v>
      </c>
      <c r="AY94" s="108">
        <v>357.5</v>
      </c>
      <c r="AZ94" s="108">
        <v>347.5</v>
      </c>
      <c r="BA94" s="108">
        <v>344.1</v>
      </c>
      <c r="BB94" s="108">
        <v>342.8</v>
      </c>
      <c r="BC94" s="108">
        <v>350.1</v>
      </c>
      <c r="BD94" s="108">
        <v>341.5</v>
      </c>
      <c r="BE94" s="108">
        <v>337.7</v>
      </c>
      <c r="BF94" s="108">
        <v>336.9</v>
      </c>
      <c r="BG94" s="108">
        <v>341.1</v>
      </c>
      <c r="BH94" s="108">
        <v>333.8</v>
      </c>
      <c r="BI94" s="108">
        <v>329</v>
      </c>
      <c r="BJ94" s="108">
        <v>327.8</v>
      </c>
      <c r="BK94" s="108">
        <v>323.8</v>
      </c>
      <c r="BL94" s="108">
        <v>321.7</v>
      </c>
      <c r="BM94" s="108">
        <v>318.10000000000002</v>
      </c>
      <c r="BN94" s="108">
        <v>316.3</v>
      </c>
      <c r="BO94" s="108">
        <v>307.89999999999998</v>
      </c>
      <c r="BP94" s="108">
        <v>323.3</v>
      </c>
      <c r="BQ94" s="108">
        <v>325.2</v>
      </c>
      <c r="BR94" s="108">
        <v>327.7</v>
      </c>
      <c r="BS94" s="108">
        <v>329.5</v>
      </c>
      <c r="BT94" s="108">
        <v>329.8</v>
      </c>
      <c r="BU94" s="108">
        <v>325.3</v>
      </c>
      <c r="BV94" s="108">
        <v>329.2</v>
      </c>
    </row>
    <row r="95" spans="1:74" ht="19.899999999999999" customHeight="1" outlineLevel="1">
      <c r="A95" s="189"/>
      <c r="B95" s="14" t="str">
        <f>IF('0'!A1=1,"Чернівецька","Chernivtsi")</f>
        <v>Чернівецька</v>
      </c>
      <c r="C95" s="105" t="s">
        <v>0</v>
      </c>
      <c r="D95" s="105" t="s">
        <v>0</v>
      </c>
      <c r="E95" s="105" t="s">
        <v>0</v>
      </c>
      <c r="F95" s="105" t="s">
        <v>0</v>
      </c>
      <c r="G95" s="105" t="s">
        <v>0</v>
      </c>
      <c r="H95" s="105" t="s">
        <v>0</v>
      </c>
      <c r="I95" s="105" t="s">
        <v>0</v>
      </c>
      <c r="J95" s="105" t="s">
        <v>0</v>
      </c>
      <c r="K95" s="105" t="s">
        <v>0</v>
      </c>
      <c r="L95" s="105" t="s">
        <v>0</v>
      </c>
      <c r="M95" s="105" t="s">
        <v>0</v>
      </c>
      <c r="N95" s="105" t="s">
        <v>0</v>
      </c>
      <c r="O95" s="105" t="s">
        <v>0</v>
      </c>
      <c r="P95" s="105" t="s">
        <v>0</v>
      </c>
      <c r="Q95" s="105" t="s">
        <v>0</v>
      </c>
      <c r="R95" s="105" t="s">
        <v>0</v>
      </c>
      <c r="S95" s="105" t="s">
        <v>0</v>
      </c>
      <c r="T95" s="105" t="s">
        <v>0</v>
      </c>
      <c r="U95" s="105" t="s">
        <v>0</v>
      </c>
      <c r="V95" s="105" t="s">
        <v>0</v>
      </c>
      <c r="W95" s="105" t="s">
        <v>0</v>
      </c>
      <c r="X95" s="105" t="s">
        <v>0</v>
      </c>
      <c r="Y95" s="105" t="s">
        <v>0</v>
      </c>
      <c r="Z95" s="105" t="s">
        <v>0</v>
      </c>
      <c r="AA95" s="118">
        <v>251.8</v>
      </c>
      <c r="AB95" s="118">
        <v>251.3</v>
      </c>
      <c r="AC95" s="118">
        <v>246.6</v>
      </c>
      <c r="AD95" s="118">
        <v>248.5</v>
      </c>
      <c r="AE95" s="118">
        <v>251.1</v>
      </c>
      <c r="AF95" s="118">
        <v>249.5</v>
      </c>
      <c r="AG95" s="118">
        <v>247.6</v>
      </c>
      <c r="AH95" s="118">
        <v>247.9</v>
      </c>
      <c r="AI95" s="118">
        <v>249.2</v>
      </c>
      <c r="AJ95" s="118">
        <v>247.2</v>
      </c>
      <c r="AK95" s="118">
        <v>246</v>
      </c>
      <c r="AL95" s="118">
        <v>247.5</v>
      </c>
      <c r="AM95" s="118">
        <v>248.7</v>
      </c>
      <c r="AN95" s="118">
        <v>243.1</v>
      </c>
      <c r="AO95" s="118">
        <v>241.5</v>
      </c>
      <c r="AP95" s="118">
        <v>244.6</v>
      </c>
      <c r="AQ95" s="118">
        <v>257.89999999999998</v>
      </c>
      <c r="AR95" s="118">
        <v>253.4</v>
      </c>
      <c r="AS95" s="118">
        <v>254.3</v>
      </c>
      <c r="AT95" s="118">
        <v>260.89999999999998</v>
      </c>
      <c r="AU95" s="106">
        <v>272.60000000000002</v>
      </c>
      <c r="AV95" s="106">
        <v>268.10000000000002</v>
      </c>
      <c r="AW95" s="106">
        <v>264.7</v>
      </c>
      <c r="AX95" s="108">
        <v>264.3</v>
      </c>
      <c r="AY95" s="108">
        <v>263.8</v>
      </c>
      <c r="AZ95" s="108">
        <v>257.10000000000002</v>
      </c>
      <c r="BA95" s="108">
        <v>256.2</v>
      </c>
      <c r="BB95" s="108">
        <v>257.8</v>
      </c>
      <c r="BC95" s="108">
        <v>262.10000000000002</v>
      </c>
      <c r="BD95" s="108">
        <v>254.2</v>
      </c>
      <c r="BE95" s="108">
        <v>253.6</v>
      </c>
      <c r="BF95" s="108">
        <v>255.9</v>
      </c>
      <c r="BG95" s="108">
        <v>259</v>
      </c>
      <c r="BH95" s="108">
        <v>253.8</v>
      </c>
      <c r="BI95" s="108">
        <v>252.5</v>
      </c>
      <c r="BJ95" s="108">
        <v>253.4</v>
      </c>
      <c r="BK95" s="108">
        <v>250.6</v>
      </c>
      <c r="BL95" s="108">
        <v>246</v>
      </c>
      <c r="BM95" s="108">
        <v>243.9</v>
      </c>
      <c r="BN95" s="108">
        <v>244.7</v>
      </c>
      <c r="BO95" s="108">
        <v>242.6</v>
      </c>
      <c r="BP95" s="108">
        <v>249.4</v>
      </c>
      <c r="BQ95" s="108">
        <v>250.3</v>
      </c>
      <c r="BR95" s="108">
        <v>252.9</v>
      </c>
      <c r="BS95" s="108">
        <v>258.2</v>
      </c>
      <c r="BT95" s="108">
        <v>255.6</v>
      </c>
      <c r="BU95" s="108">
        <v>254.3</v>
      </c>
      <c r="BV95" s="108">
        <v>255.8</v>
      </c>
    </row>
    <row r="96" spans="1:74" ht="19.899999999999999" customHeight="1" outlineLevel="1">
      <c r="A96" s="189"/>
      <c r="B96" s="14" t="str">
        <f>IF('0'!A1=1,"Чернігівська","Chernihiv")</f>
        <v>Чернігівська</v>
      </c>
      <c r="C96" s="105" t="s">
        <v>0</v>
      </c>
      <c r="D96" s="105" t="s">
        <v>0</v>
      </c>
      <c r="E96" s="105" t="s">
        <v>0</v>
      </c>
      <c r="F96" s="105" t="s">
        <v>0</v>
      </c>
      <c r="G96" s="105" t="s">
        <v>0</v>
      </c>
      <c r="H96" s="105" t="s">
        <v>0</v>
      </c>
      <c r="I96" s="105" t="s">
        <v>0</v>
      </c>
      <c r="J96" s="105" t="s">
        <v>0</v>
      </c>
      <c r="K96" s="105" t="s">
        <v>0</v>
      </c>
      <c r="L96" s="105" t="s">
        <v>0</v>
      </c>
      <c r="M96" s="105" t="s">
        <v>0</v>
      </c>
      <c r="N96" s="105" t="s">
        <v>0</v>
      </c>
      <c r="O96" s="105" t="s">
        <v>0</v>
      </c>
      <c r="P96" s="105" t="s">
        <v>0</v>
      </c>
      <c r="Q96" s="105" t="s">
        <v>0</v>
      </c>
      <c r="R96" s="105" t="s">
        <v>0</v>
      </c>
      <c r="S96" s="105" t="s">
        <v>0</v>
      </c>
      <c r="T96" s="105" t="s">
        <v>0</v>
      </c>
      <c r="U96" s="105" t="s">
        <v>0</v>
      </c>
      <c r="V96" s="105" t="s">
        <v>0</v>
      </c>
      <c r="W96" s="105" t="s">
        <v>0</v>
      </c>
      <c r="X96" s="105" t="s">
        <v>0</v>
      </c>
      <c r="Y96" s="105" t="s">
        <v>0</v>
      </c>
      <c r="Z96" s="105" t="s">
        <v>0</v>
      </c>
      <c r="AA96" s="118">
        <v>276.3</v>
      </c>
      <c r="AB96" s="118">
        <v>272.8</v>
      </c>
      <c r="AC96" s="118">
        <v>270.89999999999998</v>
      </c>
      <c r="AD96" s="118">
        <v>274.2</v>
      </c>
      <c r="AE96" s="118">
        <v>268.5</v>
      </c>
      <c r="AF96" s="118">
        <v>266.8</v>
      </c>
      <c r="AG96" s="118">
        <v>266</v>
      </c>
      <c r="AH96" s="118">
        <v>268.3</v>
      </c>
      <c r="AI96" s="118">
        <v>265</v>
      </c>
      <c r="AJ96" s="118">
        <v>264.5</v>
      </c>
      <c r="AK96" s="118">
        <v>260.60000000000002</v>
      </c>
      <c r="AL96" s="118">
        <v>263.7</v>
      </c>
      <c r="AM96" s="118">
        <v>260.8</v>
      </c>
      <c r="AN96" s="118">
        <v>258.60000000000002</v>
      </c>
      <c r="AO96" s="118">
        <v>256.5</v>
      </c>
      <c r="AP96" s="118">
        <v>259.39999999999998</v>
      </c>
      <c r="AQ96" s="118">
        <v>264.89999999999998</v>
      </c>
      <c r="AR96" s="118">
        <v>266.3</v>
      </c>
      <c r="AS96" s="118">
        <v>273.60000000000002</v>
      </c>
      <c r="AT96" s="118">
        <v>279.39999999999998</v>
      </c>
      <c r="AU96" s="106">
        <v>291.7</v>
      </c>
      <c r="AV96" s="106">
        <v>285.5</v>
      </c>
      <c r="AW96" s="106">
        <v>282</v>
      </c>
      <c r="AX96" s="108">
        <v>285.10000000000002</v>
      </c>
      <c r="AY96" s="108">
        <v>298.7</v>
      </c>
      <c r="AZ96" s="108">
        <v>286.7</v>
      </c>
      <c r="BA96" s="108">
        <v>283.5</v>
      </c>
      <c r="BB96" s="108">
        <v>285.7</v>
      </c>
      <c r="BC96" s="108">
        <v>293.2</v>
      </c>
      <c r="BD96" s="108">
        <v>281.60000000000002</v>
      </c>
      <c r="BE96" s="108">
        <v>277.89999999999998</v>
      </c>
      <c r="BF96" s="108">
        <v>279.89999999999998</v>
      </c>
      <c r="BG96" s="108">
        <v>283</v>
      </c>
      <c r="BH96" s="108">
        <v>272.10000000000002</v>
      </c>
      <c r="BI96" s="108">
        <v>268.7</v>
      </c>
      <c r="BJ96" s="108">
        <v>269.8</v>
      </c>
      <c r="BK96" s="108">
        <v>267.39999999999998</v>
      </c>
      <c r="BL96" s="108">
        <v>258.3</v>
      </c>
      <c r="BM96" s="108">
        <v>254.9</v>
      </c>
      <c r="BN96" s="108">
        <v>254.9</v>
      </c>
      <c r="BO96" s="108">
        <v>252.7</v>
      </c>
      <c r="BP96" s="108">
        <v>260.89999999999998</v>
      </c>
      <c r="BQ96" s="108">
        <v>261.60000000000002</v>
      </c>
      <c r="BR96" s="108">
        <v>262.7</v>
      </c>
      <c r="BS96" s="108">
        <v>269.39999999999998</v>
      </c>
      <c r="BT96" s="108">
        <v>263.10000000000002</v>
      </c>
      <c r="BU96" s="108">
        <v>261.2</v>
      </c>
      <c r="BV96" s="108">
        <v>263.2</v>
      </c>
    </row>
    <row r="97" spans="1:74" ht="19.899999999999999" customHeight="1" outlineLevel="1">
      <c r="A97" s="189"/>
      <c r="B97" s="14" t="str">
        <f>IF('0'!A1=1,"м. Київ","Kyiv city")</f>
        <v>м. Київ</v>
      </c>
      <c r="C97" s="105" t="s">
        <v>0</v>
      </c>
      <c r="D97" s="105" t="s">
        <v>0</v>
      </c>
      <c r="E97" s="105" t="s">
        <v>0</v>
      </c>
      <c r="F97" s="105" t="s">
        <v>0</v>
      </c>
      <c r="G97" s="105" t="s">
        <v>0</v>
      </c>
      <c r="H97" s="105" t="s">
        <v>0</v>
      </c>
      <c r="I97" s="105" t="s">
        <v>0</v>
      </c>
      <c r="J97" s="105" t="s">
        <v>0</v>
      </c>
      <c r="K97" s="105" t="s">
        <v>0</v>
      </c>
      <c r="L97" s="105" t="s">
        <v>0</v>
      </c>
      <c r="M97" s="105" t="s">
        <v>0</v>
      </c>
      <c r="N97" s="105" t="s">
        <v>0</v>
      </c>
      <c r="O97" s="105" t="s">
        <v>0</v>
      </c>
      <c r="P97" s="105" t="s">
        <v>0</v>
      </c>
      <c r="Q97" s="105" t="s">
        <v>0</v>
      </c>
      <c r="R97" s="105" t="s">
        <v>0</v>
      </c>
      <c r="S97" s="105" t="s">
        <v>0</v>
      </c>
      <c r="T97" s="105" t="s">
        <v>0</v>
      </c>
      <c r="U97" s="105" t="s">
        <v>0</v>
      </c>
      <c r="V97" s="105" t="s">
        <v>0</v>
      </c>
      <c r="W97" s="105" t="s">
        <v>0</v>
      </c>
      <c r="X97" s="105" t="s">
        <v>0</v>
      </c>
      <c r="Y97" s="105" t="s">
        <v>0</v>
      </c>
      <c r="Z97" s="105" t="s">
        <v>0</v>
      </c>
      <c r="AA97" s="118">
        <v>703.6</v>
      </c>
      <c r="AB97" s="118">
        <v>703.3</v>
      </c>
      <c r="AC97" s="118">
        <v>703.2</v>
      </c>
      <c r="AD97" s="118">
        <v>709.4</v>
      </c>
      <c r="AE97" s="118">
        <v>694.8</v>
      </c>
      <c r="AF97" s="118">
        <v>691.9</v>
      </c>
      <c r="AG97" s="118">
        <v>686.7</v>
      </c>
      <c r="AH97" s="118">
        <v>692.1</v>
      </c>
      <c r="AI97" s="118">
        <v>700.8</v>
      </c>
      <c r="AJ97" s="118">
        <v>691.8</v>
      </c>
      <c r="AK97" s="118">
        <v>682.3</v>
      </c>
      <c r="AL97" s="118">
        <v>690</v>
      </c>
      <c r="AM97" s="118">
        <v>704</v>
      </c>
      <c r="AN97" s="118">
        <v>694</v>
      </c>
      <c r="AO97" s="118">
        <v>681.5</v>
      </c>
      <c r="AP97" s="118">
        <v>687.3</v>
      </c>
      <c r="AQ97" s="118">
        <v>731.9</v>
      </c>
      <c r="AR97" s="118">
        <v>734.6</v>
      </c>
      <c r="AS97" s="118">
        <v>714.3</v>
      </c>
      <c r="AT97" s="118">
        <v>717.7</v>
      </c>
      <c r="AU97" s="106">
        <v>727</v>
      </c>
      <c r="AV97" s="106">
        <v>737.8</v>
      </c>
      <c r="AW97" s="106">
        <v>726.3</v>
      </c>
      <c r="AX97" s="108">
        <v>728.3</v>
      </c>
      <c r="AY97" s="108">
        <v>735.4</v>
      </c>
      <c r="AZ97" s="108">
        <v>731.7</v>
      </c>
      <c r="BA97" s="108">
        <v>729</v>
      </c>
      <c r="BB97" s="108">
        <v>729.2</v>
      </c>
      <c r="BC97" s="108">
        <v>756.5</v>
      </c>
      <c r="BD97" s="108">
        <v>741.2</v>
      </c>
      <c r="BE97" s="108">
        <v>737.3</v>
      </c>
      <c r="BF97" s="108">
        <v>737.7</v>
      </c>
      <c r="BG97" s="108">
        <v>741</v>
      </c>
      <c r="BH97" s="108">
        <v>729.3</v>
      </c>
      <c r="BI97" s="108">
        <v>727</v>
      </c>
      <c r="BJ97" s="108">
        <v>726</v>
      </c>
      <c r="BK97" s="108">
        <v>723.6</v>
      </c>
      <c r="BL97" s="108">
        <v>720.5</v>
      </c>
      <c r="BM97" s="108">
        <v>720.5</v>
      </c>
      <c r="BN97" s="108">
        <v>720.9</v>
      </c>
      <c r="BO97" s="108">
        <v>710.7</v>
      </c>
      <c r="BP97" s="108">
        <v>735.3</v>
      </c>
      <c r="BQ97" s="108">
        <v>739.6</v>
      </c>
      <c r="BR97" s="108">
        <v>739.3</v>
      </c>
      <c r="BS97" s="108">
        <v>730.7</v>
      </c>
      <c r="BT97" s="108">
        <v>732.7</v>
      </c>
      <c r="BU97" s="108">
        <v>730.6</v>
      </c>
      <c r="BV97" s="108">
        <v>732.8</v>
      </c>
    </row>
    <row r="98" spans="1:74" ht="19.899999999999999" customHeight="1" outlineLevel="1" thickBot="1">
      <c r="A98" s="191"/>
      <c r="B98" s="15" t="str">
        <f>IF('0'!A1=1,"м. Севастополь","Sevastopol city")</f>
        <v>м. Севастополь</v>
      </c>
      <c r="C98" s="111" t="s">
        <v>0</v>
      </c>
      <c r="D98" s="111" t="s">
        <v>0</v>
      </c>
      <c r="E98" s="111" t="s">
        <v>0</v>
      </c>
      <c r="F98" s="111" t="s">
        <v>0</v>
      </c>
      <c r="G98" s="111" t="s">
        <v>0</v>
      </c>
      <c r="H98" s="111" t="s">
        <v>0</v>
      </c>
      <c r="I98" s="111" t="s">
        <v>0</v>
      </c>
      <c r="J98" s="111" t="s">
        <v>0</v>
      </c>
      <c r="K98" s="111" t="s">
        <v>0</v>
      </c>
      <c r="L98" s="111" t="s">
        <v>0</v>
      </c>
      <c r="M98" s="111" t="s">
        <v>0</v>
      </c>
      <c r="N98" s="111" t="s">
        <v>0</v>
      </c>
      <c r="O98" s="111" t="s">
        <v>0</v>
      </c>
      <c r="P98" s="111" t="s">
        <v>0</v>
      </c>
      <c r="Q98" s="111" t="s">
        <v>0</v>
      </c>
      <c r="R98" s="111" t="s">
        <v>0</v>
      </c>
      <c r="S98" s="111" t="s">
        <v>0</v>
      </c>
      <c r="T98" s="111" t="s">
        <v>0</v>
      </c>
      <c r="U98" s="111" t="s">
        <v>0</v>
      </c>
      <c r="V98" s="111" t="s">
        <v>0</v>
      </c>
      <c r="W98" s="111" t="s">
        <v>0</v>
      </c>
      <c r="X98" s="111" t="s">
        <v>0</v>
      </c>
      <c r="Y98" s="111" t="s">
        <v>0</v>
      </c>
      <c r="Z98" s="111" t="s">
        <v>0</v>
      </c>
      <c r="AA98" s="102">
        <v>97.9</v>
      </c>
      <c r="AB98" s="102">
        <v>98.5</v>
      </c>
      <c r="AC98" s="102">
        <v>96.1</v>
      </c>
      <c r="AD98" s="102">
        <v>99.4</v>
      </c>
      <c r="AE98" s="102">
        <v>94.9</v>
      </c>
      <c r="AF98" s="102">
        <v>97.6</v>
      </c>
      <c r="AG98" s="102">
        <v>95.7</v>
      </c>
      <c r="AH98" s="102">
        <v>98.5</v>
      </c>
      <c r="AI98" s="102">
        <v>93.3</v>
      </c>
      <c r="AJ98" s="102">
        <v>94.9</v>
      </c>
      <c r="AK98" s="102">
        <v>94.3</v>
      </c>
      <c r="AL98" s="102">
        <v>97.4</v>
      </c>
      <c r="AM98" s="102">
        <v>93.2</v>
      </c>
      <c r="AN98" s="102">
        <v>94.1</v>
      </c>
      <c r="AO98" s="102">
        <v>93.4</v>
      </c>
      <c r="AP98" s="102">
        <v>96.5</v>
      </c>
      <c r="AQ98" s="102">
        <v>95.4</v>
      </c>
      <c r="AR98" s="111" t="s">
        <v>0</v>
      </c>
      <c r="AS98" s="111" t="s">
        <v>0</v>
      </c>
      <c r="AT98" s="111" t="s">
        <v>0</v>
      </c>
      <c r="AU98" s="111" t="s">
        <v>0</v>
      </c>
      <c r="AV98" s="111" t="s">
        <v>0</v>
      </c>
      <c r="AW98" s="111" t="s">
        <v>0</v>
      </c>
      <c r="AX98" s="111" t="s">
        <v>0</v>
      </c>
      <c r="AY98" s="111" t="s">
        <v>0</v>
      </c>
      <c r="AZ98" s="111" t="s">
        <v>0</v>
      </c>
      <c r="BA98" s="111" t="s">
        <v>0</v>
      </c>
      <c r="BB98" s="111" t="s">
        <v>0</v>
      </c>
      <c r="BC98" s="111" t="s">
        <v>0</v>
      </c>
      <c r="BD98" s="111" t="s">
        <v>0</v>
      </c>
      <c r="BE98" s="111" t="s">
        <v>0</v>
      </c>
      <c r="BF98" s="111" t="s">
        <v>0</v>
      </c>
      <c r="BG98" s="111" t="s">
        <v>0</v>
      </c>
      <c r="BH98" s="111" t="s">
        <v>0</v>
      </c>
      <c r="BI98" s="111" t="s">
        <v>0</v>
      </c>
      <c r="BJ98" s="111" t="s">
        <v>0</v>
      </c>
      <c r="BK98" s="111" t="s">
        <v>0</v>
      </c>
      <c r="BL98" s="111" t="s">
        <v>0</v>
      </c>
      <c r="BM98" s="111" t="s">
        <v>0</v>
      </c>
      <c r="BN98" s="111" t="s">
        <v>0</v>
      </c>
      <c r="BO98" s="111" t="s">
        <v>0</v>
      </c>
      <c r="BP98" s="111" t="s">
        <v>0</v>
      </c>
      <c r="BQ98" s="111" t="s">
        <v>0</v>
      </c>
      <c r="BR98" s="111" t="s">
        <v>0</v>
      </c>
      <c r="BS98" s="111" t="s">
        <v>0</v>
      </c>
      <c r="BT98" s="111" t="s">
        <v>0</v>
      </c>
      <c r="BU98" s="111" t="s">
        <v>0</v>
      </c>
      <c r="BV98" s="111" t="s">
        <v>0</v>
      </c>
    </row>
    <row r="99" spans="1:74" ht="39.75" customHeight="1" thickTop="1">
      <c r="A99" s="186" t="str">
        <f>IF('0'!A1=1,"Рівень економічної активності, у % до населення у віці 15-70 років кумулятивно","Economic activity rate of population (percent of the total population aged 15-70 cumulative)")</f>
        <v>Рівень економічної активності, у % до населення у віці 15-70 років кумулятивно</v>
      </c>
      <c r="B99" s="187"/>
      <c r="C99" s="97">
        <v>61.5</v>
      </c>
      <c r="D99" s="97">
        <v>61.9</v>
      </c>
      <c r="E99" s="97">
        <v>62.2</v>
      </c>
      <c r="F99" s="97">
        <v>62</v>
      </c>
      <c r="G99" s="97">
        <v>61.2</v>
      </c>
      <c r="H99" s="97">
        <v>61.7</v>
      </c>
      <c r="I99" s="97">
        <v>62.2</v>
      </c>
      <c r="J99" s="97">
        <v>62.2</v>
      </c>
      <c r="K99" s="97">
        <v>62</v>
      </c>
      <c r="L99" s="97">
        <v>62.2</v>
      </c>
      <c r="M99" s="97">
        <v>62.3</v>
      </c>
      <c r="N99" s="97">
        <v>62.2</v>
      </c>
      <c r="O99" s="97">
        <v>62.2</v>
      </c>
      <c r="P99" s="97">
        <v>62.6</v>
      </c>
      <c r="Q99" s="97">
        <v>63</v>
      </c>
      <c r="R99" s="97">
        <v>62.6</v>
      </c>
      <c r="S99" s="97">
        <v>63</v>
      </c>
      <c r="T99" s="97">
        <v>63.5</v>
      </c>
      <c r="U99" s="97">
        <v>63.9</v>
      </c>
      <c r="V99" s="97">
        <v>63.3</v>
      </c>
      <c r="W99" s="97">
        <v>63.2</v>
      </c>
      <c r="X99" s="97">
        <v>63.4</v>
      </c>
      <c r="Y99" s="97">
        <v>63.7</v>
      </c>
      <c r="Z99" s="97">
        <v>63.3</v>
      </c>
      <c r="AA99" s="97">
        <v>63.7</v>
      </c>
      <c r="AB99" s="97">
        <v>63.8</v>
      </c>
      <c r="AC99" s="97">
        <v>64</v>
      </c>
      <c r="AD99" s="97">
        <v>63.7</v>
      </c>
      <c r="AE99" s="97">
        <v>64.2</v>
      </c>
      <c r="AF99" s="97">
        <v>64.3</v>
      </c>
      <c r="AG99" s="97">
        <v>64.5</v>
      </c>
      <c r="AH99" s="97">
        <v>64.3</v>
      </c>
      <c r="AI99" s="97">
        <v>64.2</v>
      </c>
      <c r="AJ99" s="97">
        <v>64.599999999999994</v>
      </c>
      <c r="AK99" s="97">
        <v>64.900000000000006</v>
      </c>
      <c r="AL99" s="97">
        <v>64.599999999999994</v>
      </c>
      <c r="AM99" s="97">
        <v>64.5</v>
      </c>
      <c r="AN99" s="97">
        <v>65.099999999999994</v>
      </c>
      <c r="AO99" s="97">
        <v>65.3</v>
      </c>
      <c r="AP99" s="97">
        <v>65</v>
      </c>
      <c r="AQ99" s="97">
        <v>63.2</v>
      </c>
      <c r="AR99" s="97">
        <v>63.3</v>
      </c>
      <c r="AS99" s="97">
        <v>63</v>
      </c>
      <c r="AT99" s="97">
        <v>62.4</v>
      </c>
      <c r="AU99" s="97">
        <v>62</v>
      </c>
      <c r="AV99" s="97">
        <v>62.3</v>
      </c>
      <c r="AW99" s="97">
        <v>62.5</v>
      </c>
      <c r="AX99" s="97">
        <v>62.4</v>
      </c>
      <c r="AY99" s="97">
        <v>61.7</v>
      </c>
      <c r="AZ99" s="97">
        <v>62.1</v>
      </c>
      <c r="BA99" s="97">
        <v>62.3</v>
      </c>
      <c r="BB99" s="97">
        <v>62.2</v>
      </c>
      <c r="BC99" s="97">
        <v>61.4</v>
      </c>
      <c r="BD99" s="97">
        <v>61.9</v>
      </c>
      <c r="BE99" s="97">
        <v>62.2</v>
      </c>
      <c r="BF99" s="97">
        <v>62</v>
      </c>
      <c r="BG99" s="97">
        <v>61.9</v>
      </c>
      <c r="BH99" s="97">
        <v>62.4</v>
      </c>
      <c r="BI99" s="97">
        <v>62.6</v>
      </c>
      <c r="BJ99" s="97">
        <v>62.6</v>
      </c>
      <c r="BK99" s="97">
        <v>62.8</v>
      </c>
      <c r="BL99" s="97">
        <v>63.2</v>
      </c>
      <c r="BM99" s="97">
        <v>63.5</v>
      </c>
      <c r="BN99" s="97">
        <v>63.4</v>
      </c>
      <c r="BO99" s="97">
        <v>63.7</v>
      </c>
      <c r="BP99" s="97">
        <v>62.5</v>
      </c>
      <c r="BQ99" s="97">
        <v>62.3</v>
      </c>
      <c r="BR99" s="97">
        <v>62.1</v>
      </c>
      <c r="BS99" s="97">
        <v>61.4</v>
      </c>
      <c r="BT99" s="97">
        <v>61.7</v>
      </c>
      <c r="BU99" s="97">
        <v>62</v>
      </c>
      <c r="BV99" s="97">
        <v>61.8</v>
      </c>
    </row>
    <row r="100" spans="1:74" s="6" customFormat="1" ht="27" customHeight="1">
      <c r="A100" s="12"/>
      <c r="B100" s="12" t="str">
        <f>IF('0'!A1=1,"Жінки","Females")</f>
        <v>Жінки</v>
      </c>
      <c r="C100" s="113">
        <v>58.8</v>
      </c>
      <c r="D100" s="113">
        <v>58.8</v>
      </c>
      <c r="E100" s="113">
        <v>58.4</v>
      </c>
      <c r="F100" s="110">
        <v>57.6</v>
      </c>
      <c r="G100" s="113">
        <v>55.9</v>
      </c>
      <c r="H100" s="110">
        <v>56.6</v>
      </c>
      <c r="I100" s="110">
        <v>57.2</v>
      </c>
      <c r="J100" s="110">
        <v>57</v>
      </c>
      <c r="K100" s="110">
        <v>56.5</v>
      </c>
      <c r="L100" s="110">
        <v>56.7</v>
      </c>
      <c r="M100" s="110">
        <v>56.9</v>
      </c>
      <c r="N100" s="110">
        <v>56.8</v>
      </c>
      <c r="O100" s="110">
        <v>56.4</v>
      </c>
      <c r="P100" s="110">
        <v>56.9</v>
      </c>
      <c r="Q100" s="110">
        <v>57.4</v>
      </c>
      <c r="R100" s="110">
        <v>57.1</v>
      </c>
      <c r="S100" s="110">
        <v>57.2</v>
      </c>
      <c r="T100" s="110">
        <v>57.8</v>
      </c>
      <c r="U100" s="110">
        <v>58.1</v>
      </c>
      <c r="V100" s="110">
        <v>57.5</v>
      </c>
      <c r="W100" s="110">
        <v>58.2</v>
      </c>
      <c r="X100" s="110">
        <v>58.5</v>
      </c>
      <c r="Y100" s="110">
        <v>58.6</v>
      </c>
      <c r="Z100" s="110">
        <v>58.1</v>
      </c>
      <c r="AA100" s="113">
        <v>58.4</v>
      </c>
      <c r="AB100" s="113">
        <v>58.7</v>
      </c>
      <c r="AC100" s="113">
        <v>58.8</v>
      </c>
      <c r="AD100" s="113">
        <v>58.4</v>
      </c>
      <c r="AE100" s="113">
        <v>58.6</v>
      </c>
      <c r="AF100" s="113">
        <v>58.8</v>
      </c>
      <c r="AG100" s="98">
        <v>58.9</v>
      </c>
      <c r="AH100" s="98">
        <v>58.5</v>
      </c>
      <c r="AI100" s="98">
        <v>58.4</v>
      </c>
      <c r="AJ100" s="99">
        <v>58.8</v>
      </c>
      <c r="AK100" s="99">
        <v>59</v>
      </c>
      <c r="AL100" s="98">
        <v>58.6</v>
      </c>
      <c r="AM100" s="113">
        <v>58.6</v>
      </c>
      <c r="AN100" s="113">
        <v>59.2</v>
      </c>
      <c r="AO100" s="113">
        <v>59.4</v>
      </c>
      <c r="AP100" s="113">
        <v>58.9</v>
      </c>
      <c r="AQ100" s="113">
        <v>56.9</v>
      </c>
      <c r="AR100" s="106">
        <v>57</v>
      </c>
      <c r="AS100" s="106">
        <v>56.8</v>
      </c>
      <c r="AT100" s="106">
        <v>56.125510459204932</v>
      </c>
      <c r="AU100" s="106">
        <v>56</v>
      </c>
      <c r="AV100" s="106">
        <v>56.1</v>
      </c>
      <c r="AW100" s="106">
        <v>56.4</v>
      </c>
      <c r="AX100" s="106">
        <v>56.2</v>
      </c>
      <c r="AY100" s="106">
        <v>55.6</v>
      </c>
      <c r="AZ100" s="106">
        <v>55.7</v>
      </c>
      <c r="BA100" s="106">
        <v>56</v>
      </c>
      <c r="BB100" s="106">
        <v>55.9</v>
      </c>
      <c r="BC100" s="106">
        <v>55.1</v>
      </c>
      <c r="BD100" s="106">
        <v>55.7</v>
      </c>
      <c r="BE100" s="106">
        <v>55.8</v>
      </c>
      <c r="BF100" s="106">
        <v>55.7</v>
      </c>
      <c r="BG100" s="106">
        <v>56.4</v>
      </c>
      <c r="BH100" s="106">
        <v>56.7</v>
      </c>
      <c r="BI100" s="106">
        <v>56.8</v>
      </c>
      <c r="BJ100" s="106">
        <v>56.8</v>
      </c>
      <c r="BK100" s="106">
        <v>57.1</v>
      </c>
      <c r="BL100" s="106">
        <v>57.5</v>
      </c>
      <c r="BM100" s="106">
        <v>57.6</v>
      </c>
      <c r="BN100" s="106">
        <v>57.5</v>
      </c>
      <c r="BO100" s="106">
        <v>58.3</v>
      </c>
      <c r="BP100" s="106">
        <v>56.8</v>
      </c>
      <c r="BQ100" s="106">
        <v>56.6</v>
      </c>
      <c r="BR100" s="106">
        <v>56.3</v>
      </c>
      <c r="BS100" s="106">
        <v>55.9</v>
      </c>
      <c r="BT100" s="106">
        <v>56</v>
      </c>
      <c r="BU100" s="106">
        <v>56.3</v>
      </c>
      <c r="BV100" s="106">
        <v>56.1</v>
      </c>
    </row>
    <row r="101" spans="1:74" s="6" customFormat="1" ht="23.45" customHeight="1">
      <c r="A101" s="12"/>
      <c r="B101" s="12" t="str">
        <f>IF('0'!A1=1,"Чоловіки","Males")</f>
        <v>Чоловіки</v>
      </c>
      <c r="C101" s="113">
        <v>64.5</v>
      </c>
      <c r="D101" s="113">
        <v>65.400000000000006</v>
      </c>
      <c r="E101" s="113">
        <v>66.400000000000006</v>
      </c>
      <c r="F101" s="110">
        <v>66.8</v>
      </c>
      <c r="G101" s="113">
        <v>67.2</v>
      </c>
      <c r="H101" s="110">
        <v>67.400000000000006</v>
      </c>
      <c r="I101" s="110">
        <v>67.900000000000006</v>
      </c>
      <c r="J101" s="110">
        <v>67.900000000000006</v>
      </c>
      <c r="K101" s="110">
        <v>68.099999999999994</v>
      </c>
      <c r="L101" s="110">
        <v>68.400000000000006</v>
      </c>
      <c r="M101" s="110">
        <v>68.400000000000006</v>
      </c>
      <c r="N101" s="110">
        <v>68.2</v>
      </c>
      <c r="O101" s="110">
        <v>68.7</v>
      </c>
      <c r="P101" s="110">
        <v>68.900000000000006</v>
      </c>
      <c r="Q101" s="110">
        <v>69.3</v>
      </c>
      <c r="R101" s="110">
        <v>68.900000000000006</v>
      </c>
      <c r="S101" s="110">
        <v>69.599999999999994</v>
      </c>
      <c r="T101" s="110">
        <v>70</v>
      </c>
      <c r="U101" s="110">
        <v>70.400000000000006</v>
      </c>
      <c r="V101" s="110">
        <v>69.8</v>
      </c>
      <c r="W101" s="110">
        <v>68.8</v>
      </c>
      <c r="X101" s="110">
        <v>69</v>
      </c>
      <c r="Y101" s="110">
        <v>69.5</v>
      </c>
      <c r="Z101" s="110">
        <v>69.2</v>
      </c>
      <c r="AA101" s="113">
        <v>69.7</v>
      </c>
      <c r="AB101" s="113">
        <v>69.5</v>
      </c>
      <c r="AC101" s="113">
        <v>69.900000000000006</v>
      </c>
      <c r="AD101" s="113">
        <v>69.599999999999994</v>
      </c>
      <c r="AE101" s="113">
        <v>70.400000000000006</v>
      </c>
      <c r="AF101" s="113">
        <v>70.400000000000006</v>
      </c>
      <c r="AG101" s="98">
        <v>70.8</v>
      </c>
      <c r="AH101" s="98">
        <v>70.7</v>
      </c>
      <c r="AI101" s="98">
        <v>70.7</v>
      </c>
      <c r="AJ101" s="99">
        <v>71</v>
      </c>
      <c r="AK101" s="98">
        <v>71.400000000000006</v>
      </c>
      <c r="AL101" s="98">
        <v>71.3</v>
      </c>
      <c r="AM101" s="113">
        <v>71.2</v>
      </c>
      <c r="AN101" s="113">
        <v>71.599999999999994</v>
      </c>
      <c r="AO101" s="113">
        <v>71.8</v>
      </c>
      <c r="AP101" s="113">
        <v>71.599999999999994</v>
      </c>
      <c r="AQ101" s="113">
        <v>70.2</v>
      </c>
      <c r="AR101" s="106">
        <v>70.3</v>
      </c>
      <c r="AS101" s="106">
        <v>69.900000000000006</v>
      </c>
      <c r="AT101" s="106">
        <v>69.279578483093772</v>
      </c>
      <c r="AU101" s="106">
        <v>68.5</v>
      </c>
      <c r="AV101" s="106">
        <v>69.099999999999994</v>
      </c>
      <c r="AW101" s="106">
        <v>69.400000000000006</v>
      </c>
      <c r="AX101" s="106">
        <v>69.2</v>
      </c>
      <c r="AY101" s="106">
        <v>68.5</v>
      </c>
      <c r="AZ101" s="106">
        <v>69.099999999999994</v>
      </c>
      <c r="BA101" s="106">
        <v>69.3</v>
      </c>
      <c r="BB101" s="106">
        <v>69.099999999999994</v>
      </c>
      <c r="BC101" s="106">
        <v>68.3</v>
      </c>
      <c r="BD101" s="106">
        <v>68.8</v>
      </c>
      <c r="BE101" s="106">
        <v>69.099999999999994</v>
      </c>
      <c r="BF101" s="106">
        <v>69</v>
      </c>
      <c r="BG101" s="106">
        <v>68.099999999999994</v>
      </c>
      <c r="BH101" s="106">
        <v>68.599999999999994</v>
      </c>
      <c r="BI101" s="106">
        <v>69.099999999999994</v>
      </c>
      <c r="BJ101" s="106">
        <v>69</v>
      </c>
      <c r="BK101" s="106">
        <v>69.099999999999994</v>
      </c>
      <c r="BL101" s="106">
        <v>69.599999999999994</v>
      </c>
      <c r="BM101" s="106">
        <v>70</v>
      </c>
      <c r="BN101" s="106">
        <v>69.900000000000006</v>
      </c>
      <c r="BO101" s="106">
        <v>69.7</v>
      </c>
      <c r="BP101" s="106">
        <v>68.7</v>
      </c>
      <c r="BQ101" s="106">
        <v>68.7</v>
      </c>
      <c r="BR101" s="106">
        <v>68.5</v>
      </c>
      <c r="BS101" s="106">
        <v>67.5</v>
      </c>
      <c r="BT101" s="106">
        <v>68</v>
      </c>
      <c r="BU101" s="106">
        <v>68.3</v>
      </c>
      <c r="BV101" s="106">
        <v>68.099999999999994</v>
      </c>
    </row>
    <row r="102" spans="1:74" s="6" customFormat="1" ht="27" customHeight="1">
      <c r="A102" s="12"/>
      <c r="B102" s="12" t="str">
        <f>IF('0'!A1=1,"Міські поселення ","Urban settlements")</f>
        <v xml:space="preserve">Міські поселення </v>
      </c>
      <c r="C102" s="113">
        <v>63.2</v>
      </c>
      <c r="D102" s="113">
        <v>62.6</v>
      </c>
      <c r="E102" s="113">
        <v>62.5</v>
      </c>
      <c r="F102" s="110">
        <v>62.3</v>
      </c>
      <c r="G102" s="113">
        <v>61.4</v>
      </c>
      <c r="H102" s="110">
        <v>61.1</v>
      </c>
      <c r="I102" s="110">
        <v>61.2</v>
      </c>
      <c r="J102" s="110">
        <v>61.3</v>
      </c>
      <c r="K102" s="110">
        <v>61.2</v>
      </c>
      <c r="L102" s="110">
        <v>61.2</v>
      </c>
      <c r="M102" s="110">
        <v>61.2</v>
      </c>
      <c r="N102" s="110">
        <v>61.3</v>
      </c>
      <c r="O102" s="110">
        <v>61.4</v>
      </c>
      <c r="P102" s="110">
        <v>61.4</v>
      </c>
      <c r="Q102" s="110">
        <v>61.7</v>
      </c>
      <c r="R102" s="110">
        <v>61.6</v>
      </c>
      <c r="S102" s="110">
        <v>62.1</v>
      </c>
      <c r="T102" s="110">
        <v>62.4</v>
      </c>
      <c r="U102" s="110">
        <v>62.7</v>
      </c>
      <c r="V102" s="110">
        <v>62.4</v>
      </c>
      <c r="W102" s="110">
        <v>62</v>
      </c>
      <c r="X102" s="110">
        <v>61.8</v>
      </c>
      <c r="Y102" s="110">
        <v>62</v>
      </c>
      <c r="Z102" s="110">
        <v>61.8</v>
      </c>
      <c r="AA102" s="113">
        <v>62.6</v>
      </c>
      <c r="AB102" s="113">
        <v>62.3</v>
      </c>
      <c r="AC102" s="113">
        <v>62.4</v>
      </c>
      <c r="AD102" s="113">
        <v>62.1</v>
      </c>
      <c r="AE102" s="110">
        <v>63</v>
      </c>
      <c r="AF102" s="113">
        <v>62.8</v>
      </c>
      <c r="AG102" s="98">
        <v>62.9</v>
      </c>
      <c r="AH102" s="106">
        <v>62.6</v>
      </c>
      <c r="AI102" s="106">
        <v>63.7</v>
      </c>
      <c r="AJ102" s="106">
        <v>63.6</v>
      </c>
      <c r="AK102" s="106">
        <v>63.6</v>
      </c>
      <c r="AL102" s="106">
        <v>63.3</v>
      </c>
      <c r="AM102" s="106">
        <v>63.3</v>
      </c>
      <c r="AN102" s="106">
        <v>63.7</v>
      </c>
      <c r="AO102" s="106">
        <v>63.8</v>
      </c>
      <c r="AP102" s="106">
        <v>63.4</v>
      </c>
      <c r="AQ102" s="106">
        <v>63</v>
      </c>
      <c r="AR102" s="106">
        <v>63.3</v>
      </c>
      <c r="AS102" s="106">
        <v>63.1</v>
      </c>
      <c r="AT102" s="106">
        <v>62.597542420386688</v>
      </c>
      <c r="AU102" s="106">
        <v>62.8</v>
      </c>
      <c r="AV102" s="106">
        <v>63</v>
      </c>
      <c r="AW102" s="106">
        <v>63.2</v>
      </c>
      <c r="AX102" s="106">
        <v>63.1</v>
      </c>
      <c r="AY102" s="106">
        <v>62.6</v>
      </c>
      <c r="AZ102" s="106">
        <v>62.8</v>
      </c>
      <c r="BA102" s="106">
        <v>62.9</v>
      </c>
      <c r="BB102" s="106">
        <v>62.8</v>
      </c>
      <c r="BC102" s="106">
        <v>62.3</v>
      </c>
      <c r="BD102" s="106">
        <v>62.7</v>
      </c>
      <c r="BE102" s="106">
        <v>62.8</v>
      </c>
      <c r="BF102" s="106">
        <v>62.8</v>
      </c>
      <c r="BG102" s="106">
        <v>63.2</v>
      </c>
      <c r="BH102" s="106">
        <v>63.5</v>
      </c>
      <c r="BI102" s="106">
        <v>63.7</v>
      </c>
      <c r="BJ102" s="106">
        <v>63.5</v>
      </c>
      <c r="BK102" s="106">
        <v>63.9</v>
      </c>
      <c r="BL102" s="106">
        <v>64.2</v>
      </c>
      <c r="BM102" s="106">
        <v>64.400000000000006</v>
      </c>
      <c r="BN102" s="106">
        <v>64.3</v>
      </c>
      <c r="BO102" s="106">
        <v>64.599999999999994</v>
      </c>
      <c r="BP102" s="106">
        <v>63.3</v>
      </c>
      <c r="BQ102" s="106">
        <v>63.1</v>
      </c>
      <c r="BR102" s="106">
        <v>63</v>
      </c>
      <c r="BS102" s="106">
        <v>62.2</v>
      </c>
      <c r="BT102" s="106">
        <v>62.5</v>
      </c>
      <c r="BU102" s="106">
        <v>62.8</v>
      </c>
      <c r="BV102" s="106">
        <v>62.6</v>
      </c>
    </row>
    <row r="103" spans="1:74" s="6" customFormat="1" ht="25.15" customHeight="1" thickBot="1">
      <c r="A103" s="12"/>
      <c r="B103" s="16" t="str">
        <f>IF('0'!A1=1,"Сільська місцевість","Rural areas")</f>
        <v>Сільська місцевість</v>
      </c>
      <c r="C103" s="122">
        <v>57.7</v>
      </c>
      <c r="D103" s="115">
        <v>60.4</v>
      </c>
      <c r="E103" s="115">
        <v>61.5</v>
      </c>
      <c r="F103" s="114">
        <v>61.2</v>
      </c>
      <c r="G103" s="115">
        <v>60.8</v>
      </c>
      <c r="H103" s="114">
        <v>63.1</v>
      </c>
      <c r="I103" s="114">
        <v>64.5</v>
      </c>
      <c r="J103" s="114">
        <v>64.099999999999994</v>
      </c>
      <c r="K103" s="114">
        <v>63.8</v>
      </c>
      <c r="L103" s="114">
        <v>64.5</v>
      </c>
      <c r="M103" s="114">
        <v>65</v>
      </c>
      <c r="N103" s="114">
        <v>64.2</v>
      </c>
      <c r="O103" s="114">
        <v>64.099999999999994</v>
      </c>
      <c r="P103" s="114">
        <v>65.2</v>
      </c>
      <c r="Q103" s="114">
        <v>66</v>
      </c>
      <c r="R103" s="114">
        <v>65.099999999999994</v>
      </c>
      <c r="S103" s="114">
        <v>65.3</v>
      </c>
      <c r="T103" s="114">
        <v>66.2</v>
      </c>
      <c r="U103" s="114">
        <v>66.8</v>
      </c>
      <c r="V103" s="114">
        <v>65.599999999999994</v>
      </c>
      <c r="W103" s="114">
        <v>66.099999999999994</v>
      </c>
      <c r="X103" s="114">
        <v>67.2</v>
      </c>
      <c r="Y103" s="114">
        <v>67.8</v>
      </c>
      <c r="Z103" s="114">
        <v>67.099999999999994</v>
      </c>
      <c r="AA103" s="114">
        <v>66.400000000000006</v>
      </c>
      <c r="AB103" s="114">
        <v>67.2</v>
      </c>
      <c r="AC103" s="114">
        <v>67.900000000000006</v>
      </c>
      <c r="AD103" s="114">
        <v>67.5</v>
      </c>
      <c r="AE103" s="104">
        <v>67.099999999999994</v>
      </c>
      <c r="AF103" s="104">
        <v>67.7</v>
      </c>
      <c r="AG103" s="104">
        <v>68.400000000000006</v>
      </c>
      <c r="AH103" s="104">
        <v>68.099999999999994</v>
      </c>
      <c r="AI103" s="104">
        <v>65.599999999999994</v>
      </c>
      <c r="AJ103" s="104">
        <v>66.900000000000006</v>
      </c>
      <c r="AK103" s="104">
        <v>67.900000000000006</v>
      </c>
      <c r="AL103" s="104">
        <v>67.7</v>
      </c>
      <c r="AM103" s="104">
        <v>67.3</v>
      </c>
      <c r="AN103" s="104">
        <v>68.400000000000006</v>
      </c>
      <c r="AO103" s="104">
        <v>68.900000000000006</v>
      </c>
      <c r="AP103" s="104">
        <v>68.5</v>
      </c>
      <c r="AQ103" s="104">
        <v>63.5</v>
      </c>
      <c r="AR103" s="104">
        <v>63.2</v>
      </c>
      <c r="AS103" s="104">
        <v>62.8</v>
      </c>
      <c r="AT103" s="104">
        <v>61.803200760576772</v>
      </c>
      <c r="AU103" s="104">
        <v>60.2</v>
      </c>
      <c r="AV103" s="104">
        <v>60.8</v>
      </c>
      <c r="AW103" s="104">
        <v>61.2</v>
      </c>
      <c r="AX103" s="104">
        <v>60.8</v>
      </c>
      <c r="AY103" s="104">
        <v>59.7</v>
      </c>
      <c r="AZ103" s="104">
        <v>60.6</v>
      </c>
      <c r="BA103" s="104">
        <v>61.1</v>
      </c>
      <c r="BB103" s="104">
        <v>60.9</v>
      </c>
      <c r="BC103" s="104">
        <v>59.4</v>
      </c>
      <c r="BD103" s="104">
        <v>60.3</v>
      </c>
      <c r="BE103" s="104">
        <v>60.7</v>
      </c>
      <c r="BF103" s="104">
        <v>60.4</v>
      </c>
      <c r="BG103" s="104">
        <v>59.3</v>
      </c>
      <c r="BH103" s="104">
        <v>60.1</v>
      </c>
      <c r="BI103" s="104">
        <v>60.5</v>
      </c>
      <c r="BJ103" s="104">
        <v>60.6</v>
      </c>
      <c r="BK103" s="104">
        <v>60.5</v>
      </c>
      <c r="BL103" s="104">
        <v>61.2</v>
      </c>
      <c r="BM103" s="104">
        <v>61.5</v>
      </c>
      <c r="BN103" s="104">
        <v>61.5</v>
      </c>
      <c r="BO103" s="104">
        <v>61.8</v>
      </c>
      <c r="BP103" s="104">
        <v>60.6</v>
      </c>
      <c r="BQ103" s="104">
        <v>60.6</v>
      </c>
      <c r="BR103" s="104">
        <v>60.4</v>
      </c>
      <c r="BS103" s="104">
        <v>59.9</v>
      </c>
      <c r="BT103" s="104">
        <v>60.1</v>
      </c>
      <c r="BU103" s="104">
        <v>60.5</v>
      </c>
      <c r="BV103" s="104">
        <v>60</v>
      </c>
    </row>
    <row r="104" spans="1:74" ht="19.899999999999999" customHeight="1" outlineLevel="1" thickTop="1">
      <c r="A104" s="188" t="str">
        <f>IF('0'!A1=1,"РЕГІОНИ","OBLAST")</f>
        <v>РЕГІОНИ</v>
      </c>
      <c r="B104" s="14" t="str">
        <f>IF('0'!A1=1,"АР Крим","AR Crimea")</f>
        <v>АР Крим</v>
      </c>
      <c r="C104" s="105" t="s">
        <v>0</v>
      </c>
      <c r="D104" s="105" t="s">
        <v>0</v>
      </c>
      <c r="E104" s="105" t="s">
        <v>0</v>
      </c>
      <c r="F104" s="105" t="s">
        <v>0</v>
      </c>
      <c r="G104" s="105" t="s">
        <v>0</v>
      </c>
      <c r="H104" s="105" t="s">
        <v>0</v>
      </c>
      <c r="I104" s="105" t="s">
        <v>0</v>
      </c>
      <c r="J104" s="105" t="s">
        <v>0</v>
      </c>
      <c r="K104" s="105" t="s">
        <v>0</v>
      </c>
      <c r="L104" s="105" t="s">
        <v>0</v>
      </c>
      <c r="M104" s="105" t="s">
        <v>0</v>
      </c>
      <c r="N104" s="105" t="s">
        <v>0</v>
      </c>
      <c r="O104" s="105" t="s">
        <v>0</v>
      </c>
      <c r="P104" s="105" t="s">
        <v>0</v>
      </c>
      <c r="Q104" s="105" t="s">
        <v>0</v>
      </c>
      <c r="R104" s="105" t="s">
        <v>0</v>
      </c>
      <c r="S104" s="106">
        <v>63.4</v>
      </c>
      <c r="T104" s="106">
        <v>63.4</v>
      </c>
      <c r="U104" s="106">
        <v>63.6</v>
      </c>
      <c r="V104" s="106">
        <v>63.2</v>
      </c>
      <c r="W104" s="106">
        <v>64.599999999999994</v>
      </c>
      <c r="X104" s="106">
        <v>64.5</v>
      </c>
      <c r="Y104" s="106">
        <v>64.7</v>
      </c>
      <c r="Z104" s="106">
        <v>64.400000000000006</v>
      </c>
      <c r="AA104" s="106">
        <v>64.5</v>
      </c>
      <c r="AB104" s="106">
        <v>64.5</v>
      </c>
      <c r="AC104" s="106">
        <v>64.599999999999994</v>
      </c>
      <c r="AD104" s="106">
        <v>64.5</v>
      </c>
      <c r="AE104" s="106">
        <v>65.2</v>
      </c>
      <c r="AF104" s="106">
        <v>65.5</v>
      </c>
      <c r="AG104" s="106">
        <v>66</v>
      </c>
      <c r="AH104" s="106">
        <v>65.599999999999994</v>
      </c>
      <c r="AI104" s="106">
        <v>64.900000000000006</v>
      </c>
      <c r="AJ104" s="106">
        <v>65.900000000000006</v>
      </c>
      <c r="AK104" s="106">
        <v>66.2</v>
      </c>
      <c r="AL104" s="106">
        <v>65.900000000000006</v>
      </c>
      <c r="AM104" s="106">
        <v>65.2</v>
      </c>
      <c r="AN104" s="106">
        <v>66.2</v>
      </c>
      <c r="AO104" s="106">
        <v>66.400000000000006</v>
      </c>
      <c r="AP104" s="106">
        <v>66.099999999999994</v>
      </c>
      <c r="AQ104" s="106">
        <v>62.8</v>
      </c>
      <c r="AR104" s="107" t="s">
        <v>0</v>
      </c>
      <c r="AS104" s="107" t="s">
        <v>0</v>
      </c>
      <c r="AT104" s="107" t="s">
        <v>0</v>
      </c>
      <c r="AU104" s="105" t="s">
        <v>0</v>
      </c>
      <c r="AV104" s="105" t="s">
        <v>0</v>
      </c>
      <c r="AW104" s="105" t="s">
        <v>0</v>
      </c>
      <c r="AX104" s="105" t="s">
        <v>0</v>
      </c>
      <c r="AY104" s="105" t="s">
        <v>0</v>
      </c>
      <c r="AZ104" s="105" t="s">
        <v>0</v>
      </c>
      <c r="BA104" s="105" t="s">
        <v>0</v>
      </c>
      <c r="BB104" s="105" t="s">
        <v>0</v>
      </c>
      <c r="BC104" s="105" t="s">
        <v>0</v>
      </c>
      <c r="BD104" s="105" t="s">
        <v>0</v>
      </c>
      <c r="BE104" s="105" t="s">
        <v>0</v>
      </c>
      <c r="BF104" s="105" t="s">
        <v>0</v>
      </c>
      <c r="BG104" s="105" t="s">
        <v>0</v>
      </c>
      <c r="BH104" s="105" t="s">
        <v>0</v>
      </c>
      <c r="BI104" s="105" t="s">
        <v>0</v>
      </c>
      <c r="BJ104" s="105" t="s">
        <v>0</v>
      </c>
      <c r="BK104" s="105" t="s">
        <v>0</v>
      </c>
      <c r="BL104" s="105" t="s">
        <v>0</v>
      </c>
      <c r="BM104" s="105" t="s">
        <v>0</v>
      </c>
      <c r="BN104" s="105" t="s">
        <v>0</v>
      </c>
      <c r="BO104" s="105" t="s">
        <v>0</v>
      </c>
      <c r="BP104" s="105" t="s">
        <v>0</v>
      </c>
      <c r="BQ104" s="105" t="s">
        <v>0</v>
      </c>
      <c r="BR104" s="105" t="s">
        <v>0</v>
      </c>
      <c r="BS104" s="105" t="s">
        <v>0</v>
      </c>
      <c r="BT104" s="105" t="s">
        <v>0</v>
      </c>
      <c r="BU104" s="105" t="s">
        <v>0</v>
      </c>
      <c r="BV104" s="105" t="s">
        <v>0</v>
      </c>
    </row>
    <row r="105" spans="1:74" ht="19.899999999999999" customHeight="1" outlineLevel="1">
      <c r="A105" s="189"/>
      <c r="B105" s="14" t="str">
        <f>IF('0'!A1=1,"Вінницька","Vinnytsya")</f>
        <v>Вінницька</v>
      </c>
      <c r="C105" s="105" t="s">
        <v>0</v>
      </c>
      <c r="D105" s="105" t="s">
        <v>0</v>
      </c>
      <c r="E105" s="105" t="s">
        <v>0</v>
      </c>
      <c r="F105" s="105" t="s">
        <v>0</v>
      </c>
      <c r="G105" s="105" t="s">
        <v>0</v>
      </c>
      <c r="H105" s="105" t="s">
        <v>0</v>
      </c>
      <c r="I105" s="105" t="s">
        <v>0</v>
      </c>
      <c r="J105" s="105" t="s">
        <v>0</v>
      </c>
      <c r="K105" s="105" t="s">
        <v>0</v>
      </c>
      <c r="L105" s="105" t="s">
        <v>0</v>
      </c>
      <c r="M105" s="105" t="s">
        <v>0</v>
      </c>
      <c r="N105" s="105" t="s">
        <v>0</v>
      </c>
      <c r="O105" s="105" t="s">
        <v>0</v>
      </c>
      <c r="P105" s="105" t="s">
        <v>0</v>
      </c>
      <c r="Q105" s="105" t="s">
        <v>0</v>
      </c>
      <c r="R105" s="105" t="s">
        <v>0</v>
      </c>
      <c r="S105" s="106">
        <v>63.1</v>
      </c>
      <c r="T105" s="106">
        <v>63.5</v>
      </c>
      <c r="U105" s="106">
        <v>63.9</v>
      </c>
      <c r="V105" s="106">
        <v>62.7</v>
      </c>
      <c r="W105" s="106">
        <v>63.6</v>
      </c>
      <c r="X105" s="106">
        <v>63.9</v>
      </c>
      <c r="Y105" s="106">
        <v>64</v>
      </c>
      <c r="Z105" s="106">
        <v>63.6</v>
      </c>
      <c r="AA105" s="106">
        <v>64.099999999999994</v>
      </c>
      <c r="AB105" s="106">
        <v>64.099999999999994</v>
      </c>
      <c r="AC105" s="106">
        <v>64.099999999999994</v>
      </c>
      <c r="AD105" s="106">
        <v>63.9</v>
      </c>
      <c r="AE105" s="106">
        <v>64.8</v>
      </c>
      <c r="AF105" s="106">
        <v>64.7</v>
      </c>
      <c r="AG105" s="106">
        <v>65</v>
      </c>
      <c r="AH105" s="106">
        <v>64.7</v>
      </c>
      <c r="AI105" s="106">
        <v>63.8</v>
      </c>
      <c r="AJ105" s="106">
        <v>64.099999999999994</v>
      </c>
      <c r="AK105" s="106">
        <v>64.8</v>
      </c>
      <c r="AL105" s="106">
        <v>64.599999999999994</v>
      </c>
      <c r="AM105" s="106">
        <v>64.2</v>
      </c>
      <c r="AN105" s="106">
        <v>64.599999999999994</v>
      </c>
      <c r="AO105" s="106">
        <v>65.400000000000006</v>
      </c>
      <c r="AP105" s="106">
        <v>65.099999999999994</v>
      </c>
      <c r="AQ105" s="106">
        <v>63.3</v>
      </c>
      <c r="AR105" s="106">
        <v>63.5</v>
      </c>
      <c r="AS105" s="106">
        <v>63.7</v>
      </c>
      <c r="AT105" s="106">
        <v>62.948139317039939</v>
      </c>
      <c r="AU105" s="106">
        <v>63.5</v>
      </c>
      <c r="AV105" s="116">
        <v>63.9</v>
      </c>
      <c r="AW105" s="123">
        <v>64.099999999999994</v>
      </c>
      <c r="AX105" s="108">
        <v>63.4</v>
      </c>
      <c r="AY105" s="108">
        <v>63.1</v>
      </c>
      <c r="AZ105" s="108">
        <v>63.6</v>
      </c>
      <c r="BA105" s="108">
        <v>63.5</v>
      </c>
      <c r="BB105" s="108">
        <v>62.8</v>
      </c>
      <c r="BC105" s="108">
        <v>62.5</v>
      </c>
      <c r="BD105" s="108">
        <v>62.7</v>
      </c>
      <c r="BE105" s="108">
        <v>62.4</v>
      </c>
      <c r="BF105" s="108">
        <v>61.9</v>
      </c>
      <c r="BG105" s="108">
        <v>63.1</v>
      </c>
      <c r="BH105" s="108">
        <v>63.3</v>
      </c>
      <c r="BI105" s="108">
        <v>63.2</v>
      </c>
      <c r="BJ105" s="108">
        <v>63</v>
      </c>
      <c r="BK105" s="108">
        <v>63.7</v>
      </c>
      <c r="BL105" s="108">
        <v>64.099999999999994</v>
      </c>
      <c r="BM105" s="108">
        <v>64.2</v>
      </c>
      <c r="BN105" s="108">
        <v>64</v>
      </c>
      <c r="BO105" s="108">
        <v>64.400000000000006</v>
      </c>
      <c r="BP105" s="108">
        <v>63.5</v>
      </c>
      <c r="BQ105" s="108">
        <v>63.4</v>
      </c>
      <c r="BR105" s="108">
        <v>62.9</v>
      </c>
      <c r="BS105" s="108">
        <v>61.6</v>
      </c>
      <c r="BT105" s="108">
        <v>62.6</v>
      </c>
      <c r="BU105" s="108">
        <v>63</v>
      </c>
      <c r="BV105" s="108">
        <v>62.5</v>
      </c>
    </row>
    <row r="106" spans="1:74" ht="19.899999999999999" customHeight="1" outlineLevel="1">
      <c r="A106" s="189"/>
      <c r="B106" s="14" t="str">
        <f>IF('0'!A1=1,"Волинська","Volyn")</f>
        <v>Волинська</v>
      </c>
      <c r="C106" s="105" t="s">
        <v>0</v>
      </c>
      <c r="D106" s="105" t="s">
        <v>0</v>
      </c>
      <c r="E106" s="105" t="s">
        <v>0</v>
      </c>
      <c r="F106" s="105" t="s">
        <v>0</v>
      </c>
      <c r="G106" s="105" t="s">
        <v>0</v>
      </c>
      <c r="H106" s="105" t="s">
        <v>0</v>
      </c>
      <c r="I106" s="105" t="s">
        <v>0</v>
      </c>
      <c r="J106" s="105" t="s">
        <v>0</v>
      </c>
      <c r="K106" s="105" t="s">
        <v>0</v>
      </c>
      <c r="L106" s="105" t="s">
        <v>0</v>
      </c>
      <c r="M106" s="105" t="s">
        <v>0</v>
      </c>
      <c r="N106" s="105" t="s">
        <v>0</v>
      </c>
      <c r="O106" s="105" t="s">
        <v>0</v>
      </c>
      <c r="P106" s="105" t="s">
        <v>0</v>
      </c>
      <c r="Q106" s="105" t="s">
        <v>0</v>
      </c>
      <c r="R106" s="105" t="s">
        <v>0</v>
      </c>
      <c r="S106" s="106">
        <v>63.8</v>
      </c>
      <c r="T106" s="106">
        <v>64.900000000000006</v>
      </c>
      <c r="U106" s="106">
        <v>65</v>
      </c>
      <c r="V106" s="106">
        <v>64.099999999999994</v>
      </c>
      <c r="W106" s="106">
        <v>63.5</v>
      </c>
      <c r="X106" s="106">
        <v>63.8</v>
      </c>
      <c r="Y106" s="106">
        <v>64</v>
      </c>
      <c r="Z106" s="106">
        <v>63.4</v>
      </c>
      <c r="AA106" s="106">
        <v>63.7</v>
      </c>
      <c r="AB106" s="106">
        <v>64.099999999999994</v>
      </c>
      <c r="AC106" s="106">
        <v>64.099999999999994</v>
      </c>
      <c r="AD106" s="106">
        <v>63.6</v>
      </c>
      <c r="AE106" s="106">
        <v>64.099999999999994</v>
      </c>
      <c r="AF106" s="106">
        <v>64.599999999999994</v>
      </c>
      <c r="AG106" s="106">
        <v>64.8</v>
      </c>
      <c r="AH106" s="106">
        <v>64.3</v>
      </c>
      <c r="AI106" s="106">
        <v>64.099999999999994</v>
      </c>
      <c r="AJ106" s="106">
        <v>64.7</v>
      </c>
      <c r="AK106" s="106">
        <v>64.900000000000006</v>
      </c>
      <c r="AL106" s="106">
        <v>64.5</v>
      </c>
      <c r="AM106" s="106">
        <v>64.5</v>
      </c>
      <c r="AN106" s="106">
        <v>64.8</v>
      </c>
      <c r="AO106" s="106">
        <v>65</v>
      </c>
      <c r="AP106" s="106">
        <v>64.8</v>
      </c>
      <c r="AQ106" s="106">
        <v>61.7</v>
      </c>
      <c r="AR106" s="106">
        <v>61.9</v>
      </c>
      <c r="AS106" s="106">
        <v>61.8</v>
      </c>
      <c r="AT106" s="106">
        <v>60.947537473233396</v>
      </c>
      <c r="AU106" s="106">
        <v>58.5</v>
      </c>
      <c r="AV106" s="116">
        <v>58.5</v>
      </c>
      <c r="AW106" s="123">
        <v>59</v>
      </c>
      <c r="AX106" s="108">
        <v>58.8</v>
      </c>
      <c r="AY106" s="108">
        <v>57.3</v>
      </c>
      <c r="AZ106" s="108">
        <v>57.1</v>
      </c>
      <c r="BA106" s="108">
        <v>57.7</v>
      </c>
      <c r="BB106" s="108">
        <v>57.7</v>
      </c>
      <c r="BC106" s="108">
        <v>55.6</v>
      </c>
      <c r="BD106" s="108">
        <v>55.9</v>
      </c>
      <c r="BE106" s="108">
        <v>55.9</v>
      </c>
      <c r="BF106" s="108">
        <v>55.8</v>
      </c>
      <c r="BG106" s="108">
        <v>55.9</v>
      </c>
      <c r="BH106" s="108">
        <v>56.1</v>
      </c>
      <c r="BI106" s="108">
        <v>56</v>
      </c>
      <c r="BJ106" s="108">
        <v>55.9</v>
      </c>
      <c r="BK106" s="108">
        <v>56.5</v>
      </c>
      <c r="BL106" s="108">
        <v>56.8</v>
      </c>
      <c r="BM106" s="108">
        <v>57.1</v>
      </c>
      <c r="BN106" s="108">
        <v>56.9</v>
      </c>
      <c r="BO106" s="108">
        <v>57.5</v>
      </c>
      <c r="BP106" s="108">
        <v>56.1</v>
      </c>
      <c r="BQ106" s="108">
        <v>56</v>
      </c>
      <c r="BR106" s="108">
        <v>55.8</v>
      </c>
      <c r="BS106" s="108">
        <v>54.7</v>
      </c>
      <c r="BT106" s="108">
        <v>55.8</v>
      </c>
      <c r="BU106" s="108">
        <v>55.9</v>
      </c>
      <c r="BV106" s="108">
        <v>55.5</v>
      </c>
    </row>
    <row r="107" spans="1:74" ht="19.899999999999999" customHeight="1" outlineLevel="1">
      <c r="A107" s="189"/>
      <c r="B107" s="14" t="str">
        <f>IF('0'!A1=1,"Дніпропетровська","Dnipropetrovsk")</f>
        <v>Дніпропетровська</v>
      </c>
      <c r="C107" s="105" t="s">
        <v>0</v>
      </c>
      <c r="D107" s="105" t="s">
        <v>0</v>
      </c>
      <c r="E107" s="105" t="s">
        <v>0</v>
      </c>
      <c r="F107" s="105" t="s">
        <v>0</v>
      </c>
      <c r="G107" s="105" t="s">
        <v>0</v>
      </c>
      <c r="H107" s="105" t="s">
        <v>0</v>
      </c>
      <c r="I107" s="105" t="s">
        <v>0</v>
      </c>
      <c r="J107" s="105" t="s">
        <v>0</v>
      </c>
      <c r="K107" s="105" t="s">
        <v>0</v>
      </c>
      <c r="L107" s="105" t="s">
        <v>0</v>
      </c>
      <c r="M107" s="105" t="s">
        <v>0</v>
      </c>
      <c r="N107" s="105" t="s">
        <v>0</v>
      </c>
      <c r="O107" s="105" t="s">
        <v>0</v>
      </c>
      <c r="P107" s="105" t="s">
        <v>0</v>
      </c>
      <c r="Q107" s="105" t="s">
        <v>0</v>
      </c>
      <c r="R107" s="105" t="s">
        <v>0</v>
      </c>
      <c r="S107" s="106">
        <v>63</v>
      </c>
      <c r="T107" s="106">
        <v>63.6</v>
      </c>
      <c r="U107" s="106">
        <v>63.9</v>
      </c>
      <c r="V107" s="106">
        <v>63</v>
      </c>
      <c r="W107" s="106">
        <v>64.900000000000006</v>
      </c>
      <c r="X107" s="106">
        <v>65</v>
      </c>
      <c r="Y107" s="106">
        <v>64.900000000000006</v>
      </c>
      <c r="Z107" s="106">
        <v>64.2</v>
      </c>
      <c r="AA107" s="106">
        <v>65.599999999999994</v>
      </c>
      <c r="AB107" s="106">
        <v>65.3</v>
      </c>
      <c r="AC107" s="106">
        <v>65.400000000000006</v>
      </c>
      <c r="AD107" s="106">
        <v>64.900000000000006</v>
      </c>
      <c r="AE107" s="106">
        <v>65.7</v>
      </c>
      <c r="AF107" s="106">
        <v>65.7</v>
      </c>
      <c r="AG107" s="106">
        <v>65.8</v>
      </c>
      <c r="AH107" s="106">
        <v>65.2</v>
      </c>
      <c r="AI107" s="106">
        <v>65.599999999999994</v>
      </c>
      <c r="AJ107" s="106">
        <v>66.2</v>
      </c>
      <c r="AK107" s="106">
        <v>66.2</v>
      </c>
      <c r="AL107" s="106">
        <v>65.7</v>
      </c>
      <c r="AM107" s="106">
        <v>65.900000000000006</v>
      </c>
      <c r="AN107" s="106">
        <v>66.900000000000006</v>
      </c>
      <c r="AO107" s="106">
        <v>66.8</v>
      </c>
      <c r="AP107" s="106">
        <v>66.5</v>
      </c>
      <c r="AQ107" s="106">
        <v>65</v>
      </c>
      <c r="AR107" s="106">
        <v>65.900000000000006</v>
      </c>
      <c r="AS107" s="106">
        <v>65.7</v>
      </c>
      <c r="AT107" s="106">
        <v>65.506523250582802</v>
      </c>
      <c r="AU107" s="106">
        <v>66.099999999999994</v>
      </c>
      <c r="AV107" s="116">
        <v>66.2</v>
      </c>
      <c r="AW107" s="123">
        <v>65.8</v>
      </c>
      <c r="AX107" s="108">
        <v>65.599999999999994</v>
      </c>
      <c r="AY107" s="108">
        <v>64.400000000000006</v>
      </c>
      <c r="AZ107" s="108">
        <v>64.099999999999994</v>
      </c>
      <c r="BA107" s="108">
        <v>64.099999999999994</v>
      </c>
      <c r="BB107" s="108">
        <v>64.099999999999994</v>
      </c>
      <c r="BC107" s="108">
        <v>63.2</v>
      </c>
      <c r="BD107" s="108">
        <v>63.2</v>
      </c>
      <c r="BE107" s="108">
        <v>63.5</v>
      </c>
      <c r="BF107" s="108">
        <v>63.4</v>
      </c>
      <c r="BG107" s="108">
        <v>63.7</v>
      </c>
      <c r="BH107" s="108">
        <v>63.8</v>
      </c>
      <c r="BI107" s="108">
        <v>63.8</v>
      </c>
      <c r="BJ107" s="108">
        <v>63.6</v>
      </c>
      <c r="BK107" s="108">
        <v>64.3</v>
      </c>
      <c r="BL107" s="108">
        <v>64.5</v>
      </c>
      <c r="BM107" s="108">
        <v>64.599999999999994</v>
      </c>
      <c r="BN107" s="108">
        <v>64.400000000000006</v>
      </c>
      <c r="BO107" s="108">
        <v>65.099999999999994</v>
      </c>
      <c r="BP107" s="108">
        <v>63.7</v>
      </c>
      <c r="BQ107" s="108">
        <v>63.6</v>
      </c>
      <c r="BR107" s="108">
        <v>63.5</v>
      </c>
      <c r="BS107" s="108">
        <v>63.2</v>
      </c>
      <c r="BT107" s="108">
        <v>63.1</v>
      </c>
      <c r="BU107" s="108">
        <v>63.8</v>
      </c>
      <c r="BV107" s="108">
        <v>63.5</v>
      </c>
    </row>
    <row r="108" spans="1:74" ht="19.899999999999999" customHeight="1" outlineLevel="1">
      <c r="A108" s="189"/>
      <c r="B108" s="14" t="str">
        <f>IF('0'!A1=1,"Донецька","Donetsk")</f>
        <v>Донецька</v>
      </c>
      <c r="C108" s="105" t="s">
        <v>0</v>
      </c>
      <c r="D108" s="105" t="s">
        <v>0</v>
      </c>
      <c r="E108" s="105" t="s">
        <v>0</v>
      </c>
      <c r="F108" s="105" t="s">
        <v>0</v>
      </c>
      <c r="G108" s="105" t="s">
        <v>0</v>
      </c>
      <c r="H108" s="105" t="s">
        <v>0</v>
      </c>
      <c r="I108" s="105" t="s">
        <v>0</v>
      </c>
      <c r="J108" s="105" t="s">
        <v>0</v>
      </c>
      <c r="K108" s="105" t="s">
        <v>0</v>
      </c>
      <c r="L108" s="105" t="s">
        <v>0</v>
      </c>
      <c r="M108" s="105" t="s">
        <v>0</v>
      </c>
      <c r="N108" s="105" t="s">
        <v>0</v>
      </c>
      <c r="O108" s="105" t="s">
        <v>0</v>
      </c>
      <c r="P108" s="105" t="s">
        <v>0</v>
      </c>
      <c r="Q108" s="105" t="s">
        <v>0</v>
      </c>
      <c r="R108" s="105" t="s">
        <v>0</v>
      </c>
      <c r="S108" s="106">
        <v>63.8</v>
      </c>
      <c r="T108" s="106">
        <v>64</v>
      </c>
      <c r="U108" s="106">
        <v>64.099999999999994</v>
      </c>
      <c r="V108" s="106">
        <v>64.400000000000006</v>
      </c>
      <c r="W108" s="106">
        <v>63.4</v>
      </c>
      <c r="X108" s="106">
        <v>63.3</v>
      </c>
      <c r="Y108" s="106">
        <v>63.2</v>
      </c>
      <c r="Z108" s="106">
        <v>63.2</v>
      </c>
      <c r="AA108" s="106">
        <v>63.7</v>
      </c>
      <c r="AB108" s="106">
        <v>63.5</v>
      </c>
      <c r="AC108" s="106">
        <v>63.8</v>
      </c>
      <c r="AD108" s="106">
        <v>63.7</v>
      </c>
      <c r="AE108" s="106">
        <v>64.5</v>
      </c>
      <c r="AF108" s="106">
        <v>64.7</v>
      </c>
      <c r="AG108" s="106">
        <v>65</v>
      </c>
      <c r="AH108" s="106">
        <v>64.8</v>
      </c>
      <c r="AI108" s="106">
        <v>64.599999999999994</v>
      </c>
      <c r="AJ108" s="106">
        <v>65</v>
      </c>
      <c r="AK108" s="106">
        <v>65.400000000000006</v>
      </c>
      <c r="AL108" s="106">
        <v>65.2</v>
      </c>
      <c r="AM108" s="106">
        <v>64.900000000000006</v>
      </c>
      <c r="AN108" s="106">
        <v>65.8</v>
      </c>
      <c r="AO108" s="106">
        <v>65.7</v>
      </c>
      <c r="AP108" s="106">
        <v>65.400000000000006</v>
      </c>
      <c r="AQ108" s="106">
        <v>64.5</v>
      </c>
      <c r="AR108" s="106">
        <v>63.9</v>
      </c>
      <c r="AS108" s="106">
        <v>62.4</v>
      </c>
      <c r="AT108" s="106">
        <v>60.85746962999599</v>
      </c>
      <c r="AU108" s="106">
        <v>59</v>
      </c>
      <c r="AV108" s="116">
        <v>58.7</v>
      </c>
      <c r="AW108" s="123">
        <v>58.5</v>
      </c>
      <c r="AX108" s="109">
        <v>58.3</v>
      </c>
      <c r="AY108" s="109">
        <v>58.4</v>
      </c>
      <c r="AZ108" s="109">
        <v>58.3</v>
      </c>
      <c r="BA108" s="109">
        <v>58.4</v>
      </c>
      <c r="BB108" s="109">
        <v>58.3</v>
      </c>
      <c r="BC108" s="109">
        <v>58</v>
      </c>
      <c r="BD108" s="109">
        <v>57.9</v>
      </c>
      <c r="BE108" s="109">
        <v>57.9</v>
      </c>
      <c r="BF108" s="109">
        <v>57.9</v>
      </c>
      <c r="BG108" s="109">
        <v>58.2</v>
      </c>
      <c r="BH108" s="109">
        <v>58.1</v>
      </c>
      <c r="BI108" s="108">
        <v>58.1</v>
      </c>
      <c r="BJ108" s="108">
        <v>58.1</v>
      </c>
      <c r="BK108" s="108">
        <v>58.9</v>
      </c>
      <c r="BL108" s="108">
        <v>59</v>
      </c>
      <c r="BM108" s="108">
        <v>59</v>
      </c>
      <c r="BN108" s="108">
        <v>58.9</v>
      </c>
      <c r="BO108" s="108">
        <v>59.8</v>
      </c>
      <c r="BP108" s="108">
        <v>58.3</v>
      </c>
      <c r="BQ108" s="108">
        <v>58</v>
      </c>
      <c r="BR108" s="108">
        <v>57.9</v>
      </c>
      <c r="BS108" s="108">
        <v>58.1</v>
      </c>
      <c r="BT108" s="108">
        <v>57.7</v>
      </c>
      <c r="BU108" s="108">
        <v>57.9</v>
      </c>
      <c r="BV108" s="108">
        <v>57.8</v>
      </c>
    </row>
    <row r="109" spans="1:74" ht="19.899999999999999" customHeight="1" outlineLevel="1">
      <c r="A109" s="189"/>
      <c r="B109" s="14" t="str">
        <f>IF('0'!A1=1,"Житомирська","Zhytomyr")</f>
        <v>Житомирська</v>
      </c>
      <c r="C109" s="105" t="s">
        <v>0</v>
      </c>
      <c r="D109" s="105" t="s">
        <v>0</v>
      </c>
      <c r="E109" s="105" t="s">
        <v>0</v>
      </c>
      <c r="F109" s="105" t="s">
        <v>0</v>
      </c>
      <c r="G109" s="105" t="s">
        <v>0</v>
      </c>
      <c r="H109" s="105" t="s">
        <v>0</v>
      </c>
      <c r="I109" s="105" t="s">
        <v>0</v>
      </c>
      <c r="J109" s="105" t="s">
        <v>0</v>
      </c>
      <c r="K109" s="105" t="s">
        <v>0</v>
      </c>
      <c r="L109" s="105" t="s">
        <v>0</v>
      </c>
      <c r="M109" s="105" t="s">
        <v>0</v>
      </c>
      <c r="N109" s="105" t="s">
        <v>0</v>
      </c>
      <c r="O109" s="105" t="s">
        <v>0</v>
      </c>
      <c r="P109" s="105" t="s">
        <v>0</v>
      </c>
      <c r="Q109" s="105" t="s">
        <v>0</v>
      </c>
      <c r="R109" s="105" t="s">
        <v>0</v>
      </c>
      <c r="S109" s="106">
        <v>65.099999999999994</v>
      </c>
      <c r="T109" s="106">
        <v>65.599999999999994</v>
      </c>
      <c r="U109" s="106">
        <v>65.900000000000006</v>
      </c>
      <c r="V109" s="106">
        <v>64.5</v>
      </c>
      <c r="W109" s="106">
        <v>65.8</v>
      </c>
      <c r="X109" s="106">
        <v>65.599999999999994</v>
      </c>
      <c r="Y109" s="106">
        <v>66</v>
      </c>
      <c r="Z109" s="106">
        <v>65.3</v>
      </c>
      <c r="AA109" s="106">
        <v>66.7</v>
      </c>
      <c r="AB109" s="106">
        <v>66</v>
      </c>
      <c r="AC109" s="106">
        <v>66.3</v>
      </c>
      <c r="AD109" s="106">
        <v>65.900000000000006</v>
      </c>
      <c r="AE109" s="106">
        <v>67</v>
      </c>
      <c r="AF109" s="106">
        <v>66.099999999999994</v>
      </c>
      <c r="AG109" s="106">
        <v>66</v>
      </c>
      <c r="AH109" s="106">
        <v>65.8</v>
      </c>
      <c r="AI109" s="106">
        <v>65.8</v>
      </c>
      <c r="AJ109" s="106">
        <v>66.099999999999994</v>
      </c>
      <c r="AK109" s="106">
        <v>66.2</v>
      </c>
      <c r="AL109" s="106">
        <v>65.599999999999994</v>
      </c>
      <c r="AM109" s="106">
        <v>65.7</v>
      </c>
      <c r="AN109" s="106">
        <v>66.400000000000006</v>
      </c>
      <c r="AO109" s="106">
        <v>66.599999999999994</v>
      </c>
      <c r="AP109" s="106">
        <v>66</v>
      </c>
      <c r="AQ109" s="106">
        <v>64.400000000000006</v>
      </c>
      <c r="AR109" s="106">
        <v>64.3</v>
      </c>
      <c r="AS109" s="106">
        <v>63.9</v>
      </c>
      <c r="AT109" s="106">
        <v>63.360941586748034</v>
      </c>
      <c r="AU109" s="106">
        <v>62.8</v>
      </c>
      <c r="AV109" s="116">
        <v>62.9</v>
      </c>
      <c r="AW109" s="123">
        <v>63.1</v>
      </c>
      <c r="AX109" s="108">
        <v>62.5</v>
      </c>
      <c r="AY109" s="108">
        <v>60</v>
      </c>
      <c r="AZ109" s="108">
        <v>62.5</v>
      </c>
      <c r="BA109" s="108">
        <v>63.6</v>
      </c>
      <c r="BB109" s="108">
        <v>63</v>
      </c>
      <c r="BC109" s="108">
        <v>59.8</v>
      </c>
      <c r="BD109" s="108">
        <v>62.3</v>
      </c>
      <c r="BE109" s="108">
        <v>63.9</v>
      </c>
      <c r="BF109" s="108">
        <v>63.3</v>
      </c>
      <c r="BG109" s="108">
        <v>60.4</v>
      </c>
      <c r="BH109" s="108">
        <v>62.8</v>
      </c>
      <c r="BI109" s="108">
        <v>64.400000000000006</v>
      </c>
      <c r="BJ109" s="108">
        <v>64.2</v>
      </c>
      <c r="BK109" s="108">
        <v>61.9</v>
      </c>
      <c r="BL109" s="108">
        <v>63.6</v>
      </c>
      <c r="BM109" s="108">
        <v>64.900000000000006</v>
      </c>
      <c r="BN109" s="108">
        <v>64.7</v>
      </c>
      <c r="BO109" s="108">
        <v>63</v>
      </c>
      <c r="BP109" s="108">
        <v>62.4</v>
      </c>
      <c r="BQ109" s="108">
        <v>62.3</v>
      </c>
      <c r="BR109" s="108">
        <v>62.1</v>
      </c>
      <c r="BS109" s="108">
        <v>61.6</v>
      </c>
      <c r="BT109" s="108">
        <v>61.8</v>
      </c>
      <c r="BU109" s="108">
        <v>62.1</v>
      </c>
      <c r="BV109" s="108">
        <v>61.7</v>
      </c>
    </row>
    <row r="110" spans="1:74" ht="19.899999999999999" customHeight="1" outlineLevel="1">
      <c r="A110" s="189"/>
      <c r="B110" s="14" t="str">
        <f>IF('0'!A1=1,"Закарпатська","Zakarpattya")</f>
        <v>Закарпатська</v>
      </c>
      <c r="C110" s="105" t="s">
        <v>0</v>
      </c>
      <c r="D110" s="105" t="s">
        <v>0</v>
      </c>
      <c r="E110" s="105" t="s">
        <v>0</v>
      </c>
      <c r="F110" s="105" t="s">
        <v>0</v>
      </c>
      <c r="G110" s="105" t="s">
        <v>0</v>
      </c>
      <c r="H110" s="105" t="s">
        <v>0</v>
      </c>
      <c r="I110" s="105" t="s">
        <v>0</v>
      </c>
      <c r="J110" s="105" t="s">
        <v>0</v>
      </c>
      <c r="K110" s="105" t="s">
        <v>0</v>
      </c>
      <c r="L110" s="105" t="s">
        <v>0</v>
      </c>
      <c r="M110" s="105" t="s">
        <v>0</v>
      </c>
      <c r="N110" s="105" t="s">
        <v>0</v>
      </c>
      <c r="O110" s="105" t="s">
        <v>0</v>
      </c>
      <c r="P110" s="105" t="s">
        <v>0</v>
      </c>
      <c r="Q110" s="105" t="s">
        <v>0</v>
      </c>
      <c r="R110" s="105" t="s">
        <v>0</v>
      </c>
      <c r="S110" s="106">
        <v>64.099999999999994</v>
      </c>
      <c r="T110" s="106">
        <v>63.7</v>
      </c>
      <c r="U110" s="106">
        <v>64.2</v>
      </c>
      <c r="V110" s="106">
        <v>64</v>
      </c>
      <c r="W110" s="106">
        <v>63</v>
      </c>
      <c r="X110" s="106">
        <v>63.3</v>
      </c>
      <c r="Y110" s="106">
        <v>63.5</v>
      </c>
      <c r="Z110" s="106">
        <v>63.2</v>
      </c>
      <c r="AA110" s="106">
        <v>63.6</v>
      </c>
      <c r="AB110" s="106">
        <v>63.4</v>
      </c>
      <c r="AC110" s="106">
        <v>63.8</v>
      </c>
      <c r="AD110" s="106">
        <v>63.1</v>
      </c>
      <c r="AE110" s="106">
        <v>64</v>
      </c>
      <c r="AF110" s="106">
        <v>63.5</v>
      </c>
      <c r="AG110" s="106">
        <v>63.1</v>
      </c>
      <c r="AH110" s="106">
        <v>62.6</v>
      </c>
      <c r="AI110" s="106">
        <v>64.3</v>
      </c>
      <c r="AJ110" s="106">
        <v>63.4</v>
      </c>
      <c r="AK110" s="106">
        <v>63.3</v>
      </c>
      <c r="AL110" s="106">
        <v>63</v>
      </c>
      <c r="AM110" s="106">
        <v>63.9</v>
      </c>
      <c r="AN110" s="106">
        <v>64</v>
      </c>
      <c r="AO110" s="106">
        <v>63.7</v>
      </c>
      <c r="AP110" s="106">
        <v>63.5</v>
      </c>
      <c r="AQ110" s="106">
        <v>63.4</v>
      </c>
      <c r="AR110" s="106">
        <v>63.7</v>
      </c>
      <c r="AS110" s="106">
        <v>63.6</v>
      </c>
      <c r="AT110" s="106">
        <v>62.182054334884725</v>
      </c>
      <c r="AU110" s="106">
        <v>61.1</v>
      </c>
      <c r="AV110" s="116">
        <v>62.1</v>
      </c>
      <c r="AW110" s="123">
        <v>62.6</v>
      </c>
      <c r="AX110" s="108">
        <v>61.9</v>
      </c>
      <c r="AY110" s="108">
        <v>59.6</v>
      </c>
      <c r="AZ110" s="108">
        <v>60.6</v>
      </c>
      <c r="BA110" s="108">
        <v>61</v>
      </c>
      <c r="BB110" s="108">
        <v>60.9</v>
      </c>
      <c r="BC110" s="108">
        <v>59.8</v>
      </c>
      <c r="BD110" s="108">
        <v>60.2</v>
      </c>
      <c r="BE110" s="108">
        <v>60.3</v>
      </c>
      <c r="BF110" s="108">
        <v>60.1</v>
      </c>
      <c r="BG110" s="108">
        <v>59.9</v>
      </c>
      <c r="BH110" s="108">
        <v>60.4</v>
      </c>
      <c r="BI110" s="108">
        <v>60.6</v>
      </c>
      <c r="BJ110" s="108">
        <v>60.6</v>
      </c>
      <c r="BK110" s="108">
        <v>60.5</v>
      </c>
      <c r="BL110" s="108">
        <v>60.8</v>
      </c>
      <c r="BM110" s="108">
        <v>60.9</v>
      </c>
      <c r="BN110" s="108">
        <v>60.9</v>
      </c>
      <c r="BO110" s="108">
        <v>60.9</v>
      </c>
      <c r="BP110" s="108">
        <v>60.5</v>
      </c>
      <c r="BQ110" s="108">
        <v>60.4</v>
      </c>
      <c r="BR110" s="108">
        <v>60.1</v>
      </c>
      <c r="BS110" s="108">
        <v>58.7</v>
      </c>
      <c r="BT110" s="108">
        <v>59.3</v>
      </c>
      <c r="BU110" s="108">
        <v>59.7</v>
      </c>
      <c r="BV110" s="108">
        <v>59.5</v>
      </c>
    </row>
    <row r="111" spans="1:74" ht="19.899999999999999" customHeight="1" outlineLevel="1">
      <c r="A111" s="189"/>
      <c r="B111" s="14" t="str">
        <f>IF('0'!A1=1,"Запорізька","Zaporizhzhya")</f>
        <v>Запорізька</v>
      </c>
      <c r="C111" s="105" t="s">
        <v>0</v>
      </c>
      <c r="D111" s="105" t="s">
        <v>0</v>
      </c>
      <c r="E111" s="105" t="s">
        <v>0</v>
      </c>
      <c r="F111" s="105" t="s">
        <v>0</v>
      </c>
      <c r="G111" s="105" t="s">
        <v>0</v>
      </c>
      <c r="H111" s="105" t="s">
        <v>0</v>
      </c>
      <c r="I111" s="105" t="s">
        <v>0</v>
      </c>
      <c r="J111" s="105" t="s">
        <v>0</v>
      </c>
      <c r="K111" s="105" t="s">
        <v>0</v>
      </c>
      <c r="L111" s="105" t="s">
        <v>0</v>
      </c>
      <c r="M111" s="105" t="s">
        <v>0</v>
      </c>
      <c r="N111" s="105" t="s">
        <v>0</v>
      </c>
      <c r="O111" s="105" t="s">
        <v>0</v>
      </c>
      <c r="P111" s="105" t="s">
        <v>0</v>
      </c>
      <c r="Q111" s="105" t="s">
        <v>0</v>
      </c>
      <c r="R111" s="105" t="s">
        <v>0</v>
      </c>
      <c r="S111" s="106">
        <v>63.6</v>
      </c>
      <c r="T111" s="106">
        <v>63.6</v>
      </c>
      <c r="U111" s="106">
        <v>64.099999999999994</v>
      </c>
      <c r="V111" s="106">
        <v>63.3</v>
      </c>
      <c r="W111" s="106">
        <v>63.5</v>
      </c>
      <c r="X111" s="106">
        <v>64</v>
      </c>
      <c r="Y111" s="106">
        <v>64.400000000000006</v>
      </c>
      <c r="Z111" s="106">
        <v>63.8</v>
      </c>
      <c r="AA111" s="106">
        <v>64.2</v>
      </c>
      <c r="AB111" s="106">
        <v>64.400000000000006</v>
      </c>
      <c r="AC111" s="106">
        <v>64.599999999999994</v>
      </c>
      <c r="AD111" s="106">
        <v>64.3</v>
      </c>
      <c r="AE111" s="106">
        <v>64.5</v>
      </c>
      <c r="AF111" s="106">
        <v>64.900000000000006</v>
      </c>
      <c r="AG111" s="106">
        <v>65.400000000000006</v>
      </c>
      <c r="AH111" s="106">
        <v>65.099999999999994</v>
      </c>
      <c r="AI111" s="106">
        <v>64.2</v>
      </c>
      <c r="AJ111" s="106">
        <v>64.900000000000006</v>
      </c>
      <c r="AK111" s="106">
        <v>65.599999999999994</v>
      </c>
      <c r="AL111" s="106">
        <v>65.2</v>
      </c>
      <c r="AM111" s="106">
        <v>64.900000000000006</v>
      </c>
      <c r="AN111" s="106">
        <v>65.7</v>
      </c>
      <c r="AO111" s="106">
        <v>66.3</v>
      </c>
      <c r="AP111" s="106">
        <v>65.599999999999994</v>
      </c>
      <c r="AQ111" s="106">
        <v>63.2</v>
      </c>
      <c r="AR111" s="106">
        <v>63.7</v>
      </c>
      <c r="AS111" s="106">
        <v>63.8</v>
      </c>
      <c r="AT111" s="106">
        <v>63.557026783027382</v>
      </c>
      <c r="AU111" s="106">
        <v>62.7</v>
      </c>
      <c r="AV111" s="116">
        <v>62.5</v>
      </c>
      <c r="AW111" s="123">
        <v>62.6</v>
      </c>
      <c r="AX111" s="108">
        <v>62.5</v>
      </c>
      <c r="AY111" s="108">
        <v>62.2</v>
      </c>
      <c r="AZ111" s="108">
        <v>62.6</v>
      </c>
      <c r="BA111" s="108">
        <v>62.3</v>
      </c>
      <c r="BB111" s="108">
        <v>62.2</v>
      </c>
      <c r="BC111" s="108">
        <v>61.8</v>
      </c>
      <c r="BD111" s="108">
        <v>62.1</v>
      </c>
      <c r="BE111" s="108">
        <v>61.8</v>
      </c>
      <c r="BF111" s="108">
        <v>61.8</v>
      </c>
      <c r="BG111" s="108">
        <v>62.5</v>
      </c>
      <c r="BH111" s="108">
        <v>63</v>
      </c>
      <c r="BI111" s="108">
        <v>63</v>
      </c>
      <c r="BJ111" s="108">
        <v>63</v>
      </c>
      <c r="BK111" s="108">
        <v>63.5</v>
      </c>
      <c r="BL111" s="108">
        <v>63.9</v>
      </c>
      <c r="BM111" s="108">
        <v>64.2</v>
      </c>
      <c r="BN111" s="108">
        <v>64.099999999999994</v>
      </c>
      <c r="BO111" s="108">
        <v>64.599999999999994</v>
      </c>
      <c r="BP111" s="108">
        <v>63</v>
      </c>
      <c r="BQ111" s="108">
        <v>63</v>
      </c>
      <c r="BR111" s="108">
        <v>62.6</v>
      </c>
      <c r="BS111" s="108">
        <v>62.3</v>
      </c>
      <c r="BT111" s="108">
        <v>62.7</v>
      </c>
      <c r="BU111" s="108">
        <v>63.1</v>
      </c>
      <c r="BV111" s="108">
        <v>62.7</v>
      </c>
    </row>
    <row r="112" spans="1:74" ht="19.899999999999999" customHeight="1" outlineLevel="1">
      <c r="A112" s="189"/>
      <c r="B112" s="14" t="str">
        <f>IF('0'!A1=1,"Івано-Франківська","Ivano-Frankivsk")</f>
        <v>Івано-Франківська</v>
      </c>
      <c r="C112" s="105" t="s">
        <v>0</v>
      </c>
      <c r="D112" s="105" t="s">
        <v>0</v>
      </c>
      <c r="E112" s="105" t="s">
        <v>0</v>
      </c>
      <c r="F112" s="105" t="s">
        <v>0</v>
      </c>
      <c r="G112" s="105" t="s">
        <v>0</v>
      </c>
      <c r="H112" s="105" t="s">
        <v>0</v>
      </c>
      <c r="I112" s="105" t="s">
        <v>0</v>
      </c>
      <c r="J112" s="105" t="s">
        <v>0</v>
      </c>
      <c r="K112" s="105" t="s">
        <v>0</v>
      </c>
      <c r="L112" s="105" t="s">
        <v>0</v>
      </c>
      <c r="M112" s="105" t="s">
        <v>0</v>
      </c>
      <c r="N112" s="105" t="s">
        <v>0</v>
      </c>
      <c r="O112" s="105" t="s">
        <v>0</v>
      </c>
      <c r="P112" s="105" t="s">
        <v>0</v>
      </c>
      <c r="Q112" s="105" t="s">
        <v>0</v>
      </c>
      <c r="R112" s="105" t="s">
        <v>0</v>
      </c>
      <c r="S112" s="106">
        <v>58</v>
      </c>
      <c r="T112" s="106">
        <v>58.7</v>
      </c>
      <c r="U112" s="106">
        <v>60</v>
      </c>
      <c r="V112" s="106">
        <v>58</v>
      </c>
      <c r="W112" s="106">
        <v>56.7</v>
      </c>
      <c r="X112" s="106">
        <v>57.2</v>
      </c>
      <c r="Y112" s="106">
        <v>57.7</v>
      </c>
      <c r="Z112" s="106">
        <v>57</v>
      </c>
      <c r="AA112" s="106">
        <v>57.1</v>
      </c>
      <c r="AB112" s="106">
        <v>57.6</v>
      </c>
      <c r="AC112" s="106">
        <v>57.8</v>
      </c>
      <c r="AD112" s="106">
        <v>57</v>
      </c>
      <c r="AE112" s="106">
        <v>57.3</v>
      </c>
      <c r="AF112" s="106">
        <v>57.6</v>
      </c>
      <c r="AG112" s="106">
        <v>57.5</v>
      </c>
      <c r="AH112" s="106">
        <v>57.2</v>
      </c>
      <c r="AI112" s="106">
        <v>57.9</v>
      </c>
      <c r="AJ112" s="106">
        <v>58.7</v>
      </c>
      <c r="AK112" s="106">
        <v>59.1</v>
      </c>
      <c r="AL112" s="106">
        <v>58.7</v>
      </c>
      <c r="AM112" s="106">
        <v>58.7</v>
      </c>
      <c r="AN112" s="106">
        <v>59.8</v>
      </c>
      <c r="AO112" s="106">
        <v>60.4</v>
      </c>
      <c r="AP112" s="106">
        <v>59.8</v>
      </c>
      <c r="AQ112" s="106">
        <v>58.4</v>
      </c>
      <c r="AR112" s="106">
        <v>58.6</v>
      </c>
      <c r="AS112" s="106">
        <v>58.8</v>
      </c>
      <c r="AT112" s="106">
        <v>58.622725036891289</v>
      </c>
      <c r="AU112" s="106">
        <v>58.9</v>
      </c>
      <c r="AV112" s="116">
        <v>59.2</v>
      </c>
      <c r="AW112" s="123">
        <v>59.9</v>
      </c>
      <c r="AX112" s="108">
        <v>59.8</v>
      </c>
      <c r="AY112" s="108">
        <v>58.1</v>
      </c>
      <c r="AZ112" s="108">
        <v>58.6</v>
      </c>
      <c r="BA112" s="108">
        <v>59.8</v>
      </c>
      <c r="BB112" s="108">
        <v>60</v>
      </c>
      <c r="BC112" s="108">
        <v>58.9</v>
      </c>
      <c r="BD112" s="108">
        <v>58.9</v>
      </c>
      <c r="BE112" s="108">
        <v>60</v>
      </c>
      <c r="BF112" s="108">
        <v>60.1</v>
      </c>
      <c r="BG112" s="108">
        <v>59.2</v>
      </c>
      <c r="BH112" s="108">
        <v>59.4</v>
      </c>
      <c r="BI112" s="108">
        <v>60.2</v>
      </c>
      <c r="BJ112" s="108">
        <v>60.3</v>
      </c>
      <c r="BK112" s="108">
        <v>60.3</v>
      </c>
      <c r="BL112" s="108">
        <v>60.3</v>
      </c>
      <c r="BM112" s="108">
        <v>60.9</v>
      </c>
      <c r="BN112" s="108">
        <v>61</v>
      </c>
      <c r="BO112" s="108">
        <v>60.5</v>
      </c>
      <c r="BP112" s="108">
        <v>59.2</v>
      </c>
      <c r="BQ112" s="108">
        <v>59.1</v>
      </c>
      <c r="BR112" s="108">
        <v>59.1</v>
      </c>
      <c r="BS112" s="108">
        <v>58.5</v>
      </c>
      <c r="BT112" s="108">
        <v>58.9</v>
      </c>
      <c r="BU112" s="108">
        <v>58.9</v>
      </c>
      <c r="BV112" s="108">
        <v>58.9</v>
      </c>
    </row>
    <row r="113" spans="1:74" ht="19.899999999999999" customHeight="1" outlineLevel="1">
      <c r="A113" s="189"/>
      <c r="B113" s="14" t="str">
        <f>IF('0'!A1=1,"Київська","Kyiv")</f>
        <v>Київська</v>
      </c>
      <c r="C113" s="105" t="s">
        <v>0</v>
      </c>
      <c r="D113" s="105" t="s">
        <v>0</v>
      </c>
      <c r="E113" s="105" t="s">
        <v>0</v>
      </c>
      <c r="F113" s="105" t="s">
        <v>0</v>
      </c>
      <c r="G113" s="105" t="s">
        <v>0</v>
      </c>
      <c r="H113" s="105" t="s">
        <v>0</v>
      </c>
      <c r="I113" s="105" t="s">
        <v>0</v>
      </c>
      <c r="J113" s="105" t="s">
        <v>0</v>
      </c>
      <c r="K113" s="105" t="s">
        <v>0</v>
      </c>
      <c r="L113" s="105" t="s">
        <v>0</v>
      </c>
      <c r="M113" s="105" t="s">
        <v>0</v>
      </c>
      <c r="N113" s="105" t="s">
        <v>0</v>
      </c>
      <c r="O113" s="105" t="s">
        <v>0</v>
      </c>
      <c r="P113" s="105" t="s">
        <v>0</v>
      </c>
      <c r="Q113" s="105" t="s">
        <v>0</v>
      </c>
      <c r="R113" s="105" t="s">
        <v>0</v>
      </c>
      <c r="S113" s="106">
        <v>63.6</v>
      </c>
      <c r="T113" s="106">
        <v>63.9</v>
      </c>
      <c r="U113" s="106">
        <v>64.099999999999994</v>
      </c>
      <c r="V113" s="106">
        <v>63.8</v>
      </c>
      <c r="W113" s="106">
        <v>61.9</v>
      </c>
      <c r="X113" s="106">
        <v>62.3</v>
      </c>
      <c r="Y113" s="106">
        <v>62.8</v>
      </c>
      <c r="Z113" s="106">
        <v>62.8</v>
      </c>
      <c r="AA113" s="106">
        <v>62.5</v>
      </c>
      <c r="AB113" s="106">
        <v>62.6</v>
      </c>
      <c r="AC113" s="106">
        <v>63</v>
      </c>
      <c r="AD113" s="106">
        <v>63.2</v>
      </c>
      <c r="AE113" s="106">
        <v>63</v>
      </c>
      <c r="AF113" s="106">
        <v>62.5</v>
      </c>
      <c r="AG113" s="106">
        <v>63.1</v>
      </c>
      <c r="AH113" s="106">
        <v>63.1</v>
      </c>
      <c r="AI113" s="106">
        <v>63.2</v>
      </c>
      <c r="AJ113" s="106">
        <v>62.9</v>
      </c>
      <c r="AK113" s="106">
        <v>63.2</v>
      </c>
      <c r="AL113" s="106">
        <v>63.2</v>
      </c>
      <c r="AM113" s="106">
        <v>63.6</v>
      </c>
      <c r="AN113" s="106">
        <v>63.4</v>
      </c>
      <c r="AO113" s="106">
        <v>63.6</v>
      </c>
      <c r="AP113" s="106">
        <v>63.4</v>
      </c>
      <c r="AQ113" s="106">
        <v>62.2</v>
      </c>
      <c r="AR113" s="106">
        <v>62</v>
      </c>
      <c r="AS113" s="106">
        <v>61.8</v>
      </c>
      <c r="AT113" s="106">
        <v>61.829182053901157</v>
      </c>
      <c r="AU113" s="106">
        <v>62.4</v>
      </c>
      <c r="AV113" s="116">
        <v>62</v>
      </c>
      <c r="AW113" s="123">
        <v>62.1</v>
      </c>
      <c r="AX113" s="108">
        <v>62</v>
      </c>
      <c r="AY113" s="108">
        <v>62.4</v>
      </c>
      <c r="AZ113" s="108">
        <v>62.2</v>
      </c>
      <c r="BA113" s="108">
        <v>62</v>
      </c>
      <c r="BB113" s="108">
        <v>62</v>
      </c>
      <c r="BC113" s="108">
        <v>62.2</v>
      </c>
      <c r="BD113" s="108">
        <v>62.3</v>
      </c>
      <c r="BE113" s="108">
        <v>61.9</v>
      </c>
      <c r="BF113" s="108">
        <v>62.1</v>
      </c>
      <c r="BG113" s="108">
        <v>62.6</v>
      </c>
      <c r="BH113" s="108">
        <v>62.7</v>
      </c>
      <c r="BI113" s="108">
        <v>62.3</v>
      </c>
      <c r="BJ113" s="108">
        <v>62.5</v>
      </c>
      <c r="BK113" s="108">
        <v>62.6</v>
      </c>
      <c r="BL113" s="108">
        <v>63</v>
      </c>
      <c r="BM113" s="108">
        <v>63.2</v>
      </c>
      <c r="BN113" s="108">
        <v>63.1</v>
      </c>
      <c r="BO113" s="108">
        <v>63.1</v>
      </c>
      <c r="BP113" s="108">
        <v>62.4</v>
      </c>
      <c r="BQ113" s="108">
        <v>62.3</v>
      </c>
      <c r="BR113" s="108">
        <v>62</v>
      </c>
      <c r="BS113" s="108">
        <v>60.7</v>
      </c>
      <c r="BT113" s="108">
        <v>60.9</v>
      </c>
      <c r="BU113" s="108">
        <v>61.5</v>
      </c>
      <c r="BV113" s="108">
        <v>61.2</v>
      </c>
    </row>
    <row r="114" spans="1:74" ht="19.899999999999999" customHeight="1" outlineLevel="1">
      <c r="A114" s="189"/>
      <c r="B114" s="14" t="str">
        <f>IF('0'!A1=1,"Кіровоградська","Kirovohrad")</f>
        <v>Кіровоградська</v>
      </c>
      <c r="C114" s="105" t="s">
        <v>0</v>
      </c>
      <c r="D114" s="105" t="s">
        <v>0</v>
      </c>
      <c r="E114" s="105" t="s">
        <v>0</v>
      </c>
      <c r="F114" s="105" t="s">
        <v>0</v>
      </c>
      <c r="G114" s="105" t="s">
        <v>0</v>
      </c>
      <c r="H114" s="105" t="s">
        <v>0</v>
      </c>
      <c r="I114" s="105" t="s">
        <v>0</v>
      </c>
      <c r="J114" s="105" t="s">
        <v>0</v>
      </c>
      <c r="K114" s="105" t="s">
        <v>0</v>
      </c>
      <c r="L114" s="105" t="s">
        <v>0</v>
      </c>
      <c r="M114" s="105" t="s">
        <v>0</v>
      </c>
      <c r="N114" s="105" t="s">
        <v>0</v>
      </c>
      <c r="O114" s="105" t="s">
        <v>0</v>
      </c>
      <c r="P114" s="105" t="s">
        <v>0</v>
      </c>
      <c r="Q114" s="105" t="s">
        <v>0</v>
      </c>
      <c r="R114" s="105" t="s">
        <v>0</v>
      </c>
      <c r="S114" s="106">
        <v>63.1</v>
      </c>
      <c r="T114" s="106">
        <v>64.099999999999994</v>
      </c>
      <c r="U114" s="106">
        <v>64.400000000000006</v>
      </c>
      <c r="V114" s="106">
        <v>63.6</v>
      </c>
      <c r="W114" s="106">
        <v>62.6</v>
      </c>
      <c r="X114" s="106">
        <v>63.1</v>
      </c>
      <c r="Y114" s="106">
        <v>63.2</v>
      </c>
      <c r="Z114" s="106">
        <v>62.4</v>
      </c>
      <c r="AA114" s="106">
        <v>63.5</v>
      </c>
      <c r="AB114" s="106">
        <v>63.4</v>
      </c>
      <c r="AC114" s="106">
        <v>63.1</v>
      </c>
      <c r="AD114" s="106">
        <v>62.4</v>
      </c>
      <c r="AE114" s="106">
        <v>63.8</v>
      </c>
      <c r="AF114" s="106">
        <v>63.3</v>
      </c>
      <c r="AG114" s="106">
        <v>63.2</v>
      </c>
      <c r="AH114" s="106">
        <v>63.3</v>
      </c>
      <c r="AI114" s="106">
        <v>63.6</v>
      </c>
      <c r="AJ114" s="106">
        <v>63.8</v>
      </c>
      <c r="AK114" s="106">
        <v>64.099999999999994</v>
      </c>
      <c r="AL114" s="106">
        <v>64</v>
      </c>
      <c r="AM114" s="106">
        <v>64.3</v>
      </c>
      <c r="AN114" s="106">
        <v>64.5</v>
      </c>
      <c r="AO114" s="106">
        <v>64.8</v>
      </c>
      <c r="AP114" s="106">
        <v>64.5</v>
      </c>
      <c r="AQ114" s="106">
        <v>61.2</v>
      </c>
      <c r="AR114" s="106">
        <v>61.4</v>
      </c>
      <c r="AS114" s="106">
        <v>61.3</v>
      </c>
      <c r="AT114" s="106">
        <v>60.966491276654665</v>
      </c>
      <c r="AU114" s="106">
        <v>60.8</v>
      </c>
      <c r="AV114" s="116">
        <v>61.3</v>
      </c>
      <c r="AW114" s="123">
        <v>61</v>
      </c>
      <c r="AX114" s="108">
        <v>60.9</v>
      </c>
      <c r="AY114" s="108">
        <v>60.6</v>
      </c>
      <c r="AZ114" s="108">
        <v>60.6</v>
      </c>
      <c r="BA114" s="108">
        <v>60.5</v>
      </c>
      <c r="BB114" s="108">
        <v>60.4</v>
      </c>
      <c r="BC114" s="108">
        <v>60.9</v>
      </c>
      <c r="BD114" s="108">
        <v>61</v>
      </c>
      <c r="BE114" s="108">
        <v>61.1</v>
      </c>
      <c r="BF114" s="108">
        <v>60.8</v>
      </c>
      <c r="BG114" s="108">
        <v>61.6</v>
      </c>
      <c r="BH114" s="108">
        <v>61.8</v>
      </c>
      <c r="BI114" s="108">
        <v>61.8</v>
      </c>
      <c r="BJ114" s="108">
        <v>61.6</v>
      </c>
      <c r="BK114" s="108">
        <v>62.5</v>
      </c>
      <c r="BL114" s="108">
        <v>62.7</v>
      </c>
      <c r="BM114" s="108">
        <v>62.8</v>
      </c>
      <c r="BN114" s="108">
        <v>62.5</v>
      </c>
      <c r="BO114" s="108">
        <v>63.8</v>
      </c>
      <c r="BP114" s="108">
        <v>61.8</v>
      </c>
      <c r="BQ114" s="108">
        <v>61.2</v>
      </c>
      <c r="BR114" s="108">
        <v>60.8</v>
      </c>
      <c r="BS114" s="108">
        <v>59.7</v>
      </c>
      <c r="BT114" s="108">
        <v>60.5</v>
      </c>
      <c r="BU114" s="108">
        <v>61</v>
      </c>
      <c r="BV114" s="108">
        <v>60.6</v>
      </c>
    </row>
    <row r="115" spans="1:74" ht="19.899999999999999" customHeight="1" outlineLevel="1">
      <c r="A115" s="189"/>
      <c r="B115" s="14" t="str">
        <f>IF('0'!A1=1,"Луганська","Luhansk")</f>
        <v>Луганська</v>
      </c>
      <c r="C115" s="105" t="s">
        <v>0</v>
      </c>
      <c r="D115" s="105" t="s">
        <v>0</v>
      </c>
      <c r="E115" s="105" t="s">
        <v>0</v>
      </c>
      <c r="F115" s="105" t="s">
        <v>0</v>
      </c>
      <c r="G115" s="105" t="s">
        <v>0</v>
      </c>
      <c r="H115" s="105" t="s">
        <v>0</v>
      </c>
      <c r="I115" s="105" t="s">
        <v>0</v>
      </c>
      <c r="J115" s="105" t="s">
        <v>0</v>
      </c>
      <c r="K115" s="105" t="s">
        <v>0</v>
      </c>
      <c r="L115" s="105" t="s">
        <v>0</v>
      </c>
      <c r="M115" s="105" t="s">
        <v>0</v>
      </c>
      <c r="N115" s="105" t="s">
        <v>0</v>
      </c>
      <c r="O115" s="105" t="s">
        <v>0</v>
      </c>
      <c r="P115" s="105" t="s">
        <v>0</v>
      </c>
      <c r="Q115" s="105" t="s">
        <v>0</v>
      </c>
      <c r="R115" s="105" t="s">
        <v>0</v>
      </c>
      <c r="S115" s="106">
        <v>61.2</v>
      </c>
      <c r="T115" s="106">
        <v>61.9</v>
      </c>
      <c r="U115" s="106">
        <v>62.5</v>
      </c>
      <c r="V115" s="106">
        <v>62.1</v>
      </c>
      <c r="W115" s="106">
        <v>61.2</v>
      </c>
      <c r="X115" s="106">
        <v>61.5</v>
      </c>
      <c r="Y115" s="106">
        <v>61.7</v>
      </c>
      <c r="Z115" s="106">
        <v>61.5</v>
      </c>
      <c r="AA115" s="106">
        <v>61.7</v>
      </c>
      <c r="AB115" s="106">
        <v>61.9</v>
      </c>
      <c r="AC115" s="106">
        <v>62</v>
      </c>
      <c r="AD115" s="106">
        <v>61.6</v>
      </c>
      <c r="AE115" s="106">
        <v>62.1</v>
      </c>
      <c r="AF115" s="106">
        <v>62</v>
      </c>
      <c r="AG115" s="106">
        <v>61.8</v>
      </c>
      <c r="AH115" s="106">
        <v>61.3</v>
      </c>
      <c r="AI115" s="106">
        <v>62</v>
      </c>
      <c r="AJ115" s="106">
        <v>62.5</v>
      </c>
      <c r="AK115" s="106">
        <v>62.8</v>
      </c>
      <c r="AL115" s="106">
        <v>62.5</v>
      </c>
      <c r="AM115" s="106">
        <v>62.6</v>
      </c>
      <c r="AN115" s="106">
        <v>63.5</v>
      </c>
      <c r="AO115" s="106">
        <v>63.6</v>
      </c>
      <c r="AP115" s="106">
        <v>63.3</v>
      </c>
      <c r="AQ115" s="106">
        <v>61.7</v>
      </c>
      <c r="AR115" s="106">
        <v>61.6</v>
      </c>
      <c r="AS115" s="106">
        <v>60.4</v>
      </c>
      <c r="AT115" s="106">
        <v>58.701837581505636</v>
      </c>
      <c r="AU115" s="106">
        <v>65.400000000000006</v>
      </c>
      <c r="AV115" s="116">
        <v>65.400000000000006</v>
      </c>
      <c r="AW115" s="123">
        <v>65.3</v>
      </c>
      <c r="AX115" s="109">
        <v>64.7</v>
      </c>
      <c r="AY115" s="109">
        <v>65.2</v>
      </c>
      <c r="AZ115" s="109">
        <v>65.900000000000006</v>
      </c>
      <c r="BA115" s="109">
        <v>66.5</v>
      </c>
      <c r="BB115" s="109">
        <v>66.2</v>
      </c>
      <c r="BC115" s="109">
        <v>65</v>
      </c>
      <c r="BD115" s="109">
        <v>65.7</v>
      </c>
      <c r="BE115" s="109">
        <v>66.099999999999994</v>
      </c>
      <c r="BF115" s="109">
        <v>65.599999999999994</v>
      </c>
      <c r="BG115" s="109">
        <v>66.3</v>
      </c>
      <c r="BH115" s="109">
        <v>67</v>
      </c>
      <c r="BI115" s="108">
        <v>67.400000000000006</v>
      </c>
      <c r="BJ115" s="108">
        <v>67</v>
      </c>
      <c r="BK115" s="108">
        <v>67.3</v>
      </c>
      <c r="BL115" s="108">
        <v>68</v>
      </c>
      <c r="BM115" s="108">
        <v>68.400000000000006</v>
      </c>
      <c r="BN115" s="108">
        <v>68.099999999999994</v>
      </c>
      <c r="BO115" s="108">
        <v>68.7</v>
      </c>
      <c r="BP115" s="108">
        <v>67.599999999999994</v>
      </c>
      <c r="BQ115" s="108">
        <v>67.3</v>
      </c>
      <c r="BR115" s="108">
        <v>66.7</v>
      </c>
      <c r="BS115" s="108">
        <v>65.2</v>
      </c>
      <c r="BT115" s="108">
        <v>66.099999999999994</v>
      </c>
      <c r="BU115" s="108">
        <v>66.7</v>
      </c>
      <c r="BV115" s="108">
        <v>66.400000000000006</v>
      </c>
    </row>
    <row r="116" spans="1:74" ht="19.899999999999999" customHeight="1" outlineLevel="1">
      <c r="A116" s="189"/>
      <c r="B116" s="14" t="str">
        <f>IF('0'!A1=1,"Львівська","Lviv")</f>
        <v>Львівська</v>
      </c>
      <c r="C116" s="105" t="s">
        <v>0</v>
      </c>
      <c r="D116" s="105" t="s">
        <v>0</v>
      </c>
      <c r="E116" s="105" t="s">
        <v>0</v>
      </c>
      <c r="F116" s="105" t="s">
        <v>0</v>
      </c>
      <c r="G116" s="105" t="s">
        <v>0</v>
      </c>
      <c r="H116" s="105" t="s">
        <v>0</v>
      </c>
      <c r="I116" s="105" t="s">
        <v>0</v>
      </c>
      <c r="J116" s="105" t="s">
        <v>0</v>
      </c>
      <c r="K116" s="105" t="s">
        <v>0</v>
      </c>
      <c r="L116" s="105" t="s">
        <v>0</v>
      </c>
      <c r="M116" s="105" t="s">
        <v>0</v>
      </c>
      <c r="N116" s="105" t="s">
        <v>0</v>
      </c>
      <c r="O116" s="105" t="s">
        <v>0</v>
      </c>
      <c r="P116" s="105" t="s">
        <v>0</v>
      </c>
      <c r="Q116" s="105" t="s">
        <v>0</v>
      </c>
      <c r="R116" s="105" t="s">
        <v>0</v>
      </c>
      <c r="S116" s="106">
        <v>61.2</v>
      </c>
      <c r="T116" s="106">
        <v>61.5</v>
      </c>
      <c r="U116" s="106">
        <v>62.2</v>
      </c>
      <c r="V116" s="106">
        <v>62.2</v>
      </c>
      <c r="W116" s="106">
        <v>62.6</v>
      </c>
      <c r="X116" s="106">
        <v>62.1</v>
      </c>
      <c r="Y116" s="106">
        <v>62.5</v>
      </c>
      <c r="Z116" s="106">
        <v>62.5</v>
      </c>
      <c r="AA116" s="106">
        <v>62.8</v>
      </c>
      <c r="AB116" s="106">
        <v>62.7</v>
      </c>
      <c r="AC116" s="106">
        <v>63.1</v>
      </c>
      <c r="AD116" s="106">
        <v>62.9</v>
      </c>
      <c r="AE116" s="106">
        <v>63.5</v>
      </c>
      <c r="AF116" s="106">
        <v>63</v>
      </c>
      <c r="AG116" s="106">
        <v>63.1</v>
      </c>
      <c r="AH116" s="106">
        <v>63.1</v>
      </c>
      <c r="AI116" s="106">
        <v>63.1</v>
      </c>
      <c r="AJ116" s="106">
        <v>62.8</v>
      </c>
      <c r="AK116" s="106">
        <v>63.1</v>
      </c>
      <c r="AL116" s="106">
        <v>63.2</v>
      </c>
      <c r="AM116" s="106">
        <v>63.2</v>
      </c>
      <c r="AN116" s="106">
        <v>63</v>
      </c>
      <c r="AO116" s="106">
        <v>63.2</v>
      </c>
      <c r="AP116" s="106">
        <v>63.3</v>
      </c>
      <c r="AQ116" s="106">
        <v>60.8</v>
      </c>
      <c r="AR116" s="106">
        <v>61.1</v>
      </c>
      <c r="AS116" s="106">
        <v>61</v>
      </c>
      <c r="AT116" s="106">
        <v>60.499813502424473</v>
      </c>
      <c r="AU116" s="106">
        <v>59.7</v>
      </c>
      <c r="AV116" s="116">
        <v>60.4</v>
      </c>
      <c r="AW116" s="123">
        <v>60.6</v>
      </c>
      <c r="AX116" s="108">
        <v>60.5</v>
      </c>
      <c r="AY116" s="108">
        <v>60.1</v>
      </c>
      <c r="AZ116" s="108">
        <v>60.3</v>
      </c>
      <c r="BA116" s="108">
        <v>60.6</v>
      </c>
      <c r="BB116" s="108">
        <v>60.6</v>
      </c>
      <c r="BC116" s="108">
        <v>60.3</v>
      </c>
      <c r="BD116" s="108">
        <v>60.5</v>
      </c>
      <c r="BE116" s="108">
        <v>60.9</v>
      </c>
      <c r="BF116" s="108">
        <v>60.8</v>
      </c>
      <c r="BG116" s="108">
        <v>60.6</v>
      </c>
      <c r="BH116" s="108">
        <v>60.7</v>
      </c>
      <c r="BI116" s="108">
        <v>61</v>
      </c>
      <c r="BJ116" s="108">
        <v>61.1</v>
      </c>
      <c r="BK116" s="108">
        <v>61.4</v>
      </c>
      <c r="BL116" s="108">
        <v>61.7</v>
      </c>
      <c r="BM116" s="108">
        <v>61.8</v>
      </c>
      <c r="BN116" s="108">
        <v>61.9</v>
      </c>
      <c r="BO116" s="108">
        <v>61.8</v>
      </c>
      <c r="BP116" s="108">
        <v>60.7</v>
      </c>
      <c r="BQ116" s="108">
        <v>60.6</v>
      </c>
      <c r="BR116" s="108">
        <v>60.6</v>
      </c>
      <c r="BS116" s="108">
        <v>60.1</v>
      </c>
      <c r="BT116" s="108">
        <v>60.3</v>
      </c>
      <c r="BU116" s="108">
        <v>60.5</v>
      </c>
      <c r="BV116" s="108">
        <v>60.4</v>
      </c>
    </row>
    <row r="117" spans="1:74" ht="19.899999999999999" customHeight="1" outlineLevel="1">
      <c r="A117" s="189"/>
      <c r="B117" s="14" t="str">
        <f>IF('0'!A1=1,"Миколаївська","Mykolayiv")</f>
        <v>Миколаївська</v>
      </c>
      <c r="C117" s="105" t="s">
        <v>0</v>
      </c>
      <c r="D117" s="105" t="s">
        <v>0</v>
      </c>
      <c r="E117" s="105" t="s">
        <v>0</v>
      </c>
      <c r="F117" s="105" t="s">
        <v>0</v>
      </c>
      <c r="G117" s="105" t="s">
        <v>0</v>
      </c>
      <c r="H117" s="105" t="s">
        <v>0</v>
      </c>
      <c r="I117" s="105" t="s">
        <v>0</v>
      </c>
      <c r="J117" s="105" t="s">
        <v>0</v>
      </c>
      <c r="K117" s="105" t="s">
        <v>0</v>
      </c>
      <c r="L117" s="105" t="s">
        <v>0</v>
      </c>
      <c r="M117" s="105" t="s">
        <v>0</v>
      </c>
      <c r="N117" s="105" t="s">
        <v>0</v>
      </c>
      <c r="O117" s="105" t="s">
        <v>0</v>
      </c>
      <c r="P117" s="105" t="s">
        <v>0</v>
      </c>
      <c r="Q117" s="105" t="s">
        <v>0</v>
      </c>
      <c r="R117" s="105" t="s">
        <v>0</v>
      </c>
      <c r="S117" s="106">
        <v>64.3</v>
      </c>
      <c r="T117" s="106">
        <v>65</v>
      </c>
      <c r="U117" s="106">
        <v>65.400000000000006</v>
      </c>
      <c r="V117" s="106">
        <v>64.3</v>
      </c>
      <c r="W117" s="106">
        <v>64.099999999999994</v>
      </c>
      <c r="X117" s="106">
        <v>64.2</v>
      </c>
      <c r="Y117" s="106">
        <v>64.599999999999994</v>
      </c>
      <c r="Z117" s="106">
        <v>64.2</v>
      </c>
      <c r="AA117" s="106">
        <v>64.900000000000006</v>
      </c>
      <c r="AB117" s="106">
        <v>64.8</v>
      </c>
      <c r="AC117" s="106">
        <v>64.8</v>
      </c>
      <c r="AD117" s="106">
        <v>64.5</v>
      </c>
      <c r="AE117" s="106">
        <v>65.099999999999994</v>
      </c>
      <c r="AF117" s="106">
        <v>65.099999999999994</v>
      </c>
      <c r="AG117" s="106">
        <v>65.099999999999994</v>
      </c>
      <c r="AH117" s="106">
        <v>65.099999999999994</v>
      </c>
      <c r="AI117" s="106">
        <v>65.3</v>
      </c>
      <c r="AJ117" s="106">
        <v>65</v>
      </c>
      <c r="AK117" s="106">
        <v>65.3</v>
      </c>
      <c r="AL117" s="106">
        <v>65</v>
      </c>
      <c r="AM117" s="106">
        <v>65.599999999999994</v>
      </c>
      <c r="AN117" s="106">
        <v>65.599999999999994</v>
      </c>
      <c r="AO117" s="106">
        <v>65.5</v>
      </c>
      <c r="AP117" s="106">
        <v>65.400000000000006</v>
      </c>
      <c r="AQ117" s="106">
        <v>63.5</v>
      </c>
      <c r="AR117" s="106">
        <v>63.3</v>
      </c>
      <c r="AS117" s="106">
        <v>63.1</v>
      </c>
      <c r="AT117" s="106">
        <v>63.011194882339502</v>
      </c>
      <c r="AU117" s="106">
        <v>64.099999999999994</v>
      </c>
      <c r="AV117" s="116">
        <v>64</v>
      </c>
      <c r="AW117" s="123">
        <v>64.099999999999994</v>
      </c>
      <c r="AX117" s="108">
        <v>64</v>
      </c>
      <c r="AY117" s="108">
        <v>65.2</v>
      </c>
      <c r="AZ117" s="108">
        <v>64.3</v>
      </c>
      <c r="BA117" s="108">
        <v>63.9</v>
      </c>
      <c r="BB117" s="108">
        <v>63.6</v>
      </c>
      <c r="BC117" s="108">
        <v>63.8</v>
      </c>
      <c r="BD117" s="108">
        <v>63.9</v>
      </c>
      <c r="BE117" s="108">
        <v>63.6</v>
      </c>
      <c r="BF117" s="108">
        <v>63.3</v>
      </c>
      <c r="BG117" s="108">
        <v>64.400000000000006</v>
      </c>
      <c r="BH117" s="108">
        <v>64.599999999999994</v>
      </c>
      <c r="BI117" s="108">
        <v>64.400000000000006</v>
      </c>
      <c r="BJ117" s="108">
        <v>64.3</v>
      </c>
      <c r="BK117" s="108">
        <v>65.099999999999994</v>
      </c>
      <c r="BL117" s="108">
        <v>65.2</v>
      </c>
      <c r="BM117" s="108">
        <v>65.2</v>
      </c>
      <c r="BN117" s="108">
        <v>65.099999999999994</v>
      </c>
      <c r="BO117" s="108">
        <v>66</v>
      </c>
      <c r="BP117" s="108">
        <v>64.599999999999994</v>
      </c>
      <c r="BQ117" s="108">
        <v>64.400000000000006</v>
      </c>
      <c r="BR117" s="108">
        <v>64.2</v>
      </c>
      <c r="BS117" s="108">
        <v>63.2</v>
      </c>
      <c r="BT117" s="108">
        <v>63.3</v>
      </c>
      <c r="BU117" s="108">
        <v>63.8</v>
      </c>
      <c r="BV117" s="108">
        <v>63.6</v>
      </c>
    </row>
    <row r="118" spans="1:74" ht="19.899999999999999" customHeight="1" outlineLevel="1">
      <c r="A118" s="189"/>
      <c r="B118" s="14" t="str">
        <f>IF('0'!A1=1,"Одеська","Odesa")</f>
        <v>Одеська</v>
      </c>
      <c r="C118" s="105" t="s">
        <v>0</v>
      </c>
      <c r="D118" s="105" t="s">
        <v>0</v>
      </c>
      <c r="E118" s="105" t="s">
        <v>0</v>
      </c>
      <c r="F118" s="105" t="s">
        <v>0</v>
      </c>
      <c r="G118" s="105" t="s">
        <v>0</v>
      </c>
      <c r="H118" s="105" t="s">
        <v>0</v>
      </c>
      <c r="I118" s="105" t="s">
        <v>0</v>
      </c>
      <c r="J118" s="105" t="s">
        <v>0</v>
      </c>
      <c r="K118" s="105" t="s">
        <v>0</v>
      </c>
      <c r="L118" s="105" t="s">
        <v>0</v>
      </c>
      <c r="M118" s="105" t="s">
        <v>0</v>
      </c>
      <c r="N118" s="105" t="s">
        <v>0</v>
      </c>
      <c r="O118" s="105" t="s">
        <v>0</v>
      </c>
      <c r="P118" s="105" t="s">
        <v>0</v>
      </c>
      <c r="Q118" s="105" t="s">
        <v>0</v>
      </c>
      <c r="R118" s="105" t="s">
        <v>0</v>
      </c>
      <c r="S118" s="106">
        <v>59</v>
      </c>
      <c r="T118" s="106">
        <v>60.2</v>
      </c>
      <c r="U118" s="106">
        <v>61.2</v>
      </c>
      <c r="V118" s="106">
        <v>60.6</v>
      </c>
      <c r="W118" s="106">
        <v>60.7</v>
      </c>
      <c r="X118" s="106">
        <v>61.1</v>
      </c>
      <c r="Y118" s="106">
        <v>61.3</v>
      </c>
      <c r="Z118" s="106">
        <v>61</v>
      </c>
      <c r="AA118" s="106">
        <v>61.8</v>
      </c>
      <c r="AB118" s="106">
        <v>61.7</v>
      </c>
      <c r="AC118" s="106">
        <v>61.6</v>
      </c>
      <c r="AD118" s="106">
        <v>61.3</v>
      </c>
      <c r="AE118" s="106">
        <v>62</v>
      </c>
      <c r="AF118" s="106">
        <v>61.9</v>
      </c>
      <c r="AG118" s="106">
        <v>61.8</v>
      </c>
      <c r="AH118" s="106">
        <v>61.8</v>
      </c>
      <c r="AI118" s="106">
        <v>62.3</v>
      </c>
      <c r="AJ118" s="106">
        <v>62.9</v>
      </c>
      <c r="AK118" s="106">
        <v>63.1</v>
      </c>
      <c r="AL118" s="106">
        <v>62.8</v>
      </c>
      <c r="AM118" s="106">
        <v>62.8</v>
      </c>
      <c r="AN118" s="106">
        <v>63.2</v>
      </c>
      <c r="AO118" s="106">
        <v>63.4</v>
      </c>
      <c r="AP118" s="106">
        <v>63</v>
      </c>
      <c r="AQ118" s="106">
        <v>61.4</v>
      </c>
      <c r="AR118" s="106">
        <v>61.5</v>
      </c>
      <c r="AS118" s="106">
        <v>61.2</v>
      </c>
      <c r="AT118" s="106">
        <v>60.818483332396426</v>
      </c>
      <c r="AU118" s="106">
        <v>60</v>
      </c>
      <c r="AV118" s="116">
        <v>61.2</v>
      </c>
      <c r="AW118" s="123">
        <v>61.5</v>
      </c>
      <c r="AX118" s="108">
        <v>61.2</v>
      </c>
      <c r="AY118" s="108">
        <v>60.7</v>
      </c>
      <c r="AZ118" s="108">
        <v>60.9</v>
      </c>
      <c r="BA118" s="108">
        <v>61</v>
      </c>
      <c r="BB118" s="108">
        <v>60.8</v>
      </c>
      <c r="BC118" s="108">
        <v>60.2</v>
      </c>
      <c r="BD118" s="108">
        <v>60.5</v>
      </c>
      <c r="BE118" s="108">
        <v>60.6</v>
      </c>
      <c r="BF118" s="108">
        <v>60.4</v>
      </c>
      <c r="BG118" s="108">
        <v>60.5</v>
      </c>
      <c r="BH118" s="108">
        <v>60.8</v>
      </c>
      <c r="BI118" s="108">
        <v>61</v>
      </c>
      <c r="BJ118" s="108">
        <v>61.1</v>
      </c>
      <c r="BK118" s="108">
        <v>61.5</v>
      </c>
      <c r="BL118" s="108">
        <v>61.7</v>
      </c>
      <c r="BM118" s="108">
        <v>62</v>
      </c>
      <c r="BN118" s="108">
        <v>62</v>
      </c>
      <c r="BO118" s="108">
        <v>62.1</v>
      </c>
      <c r="BP118" s="108">
        <v>61.2</v>
      </c>
      <c r="BQ118" s="108">
        <v>61.2</v>
      </c>
      <c r="BR118" s="108">
        <v>61.2</v>
      </c>
      <c r="BS118" s="108">
        <v>60.6</v>
      </c>
      <c r="BT118" s="108">
        <v>60.7</v>
      </c>
      <c r="BU118" s="108">
        <v>61.1</v>
      </c>
      <c r="BV118" s="108">
        <v>61</v>
      </c>
    </row>
    <row r="119" spans="1:74" ht="19.899999999999999" customHeight="1" outlineLevel="1">
      <c r="A119" s="189"/>
      <c r="B119" s="14" t="str">
        <f>IF('0'!A1=1,"Полтавська","Poltava")</f>
        <v>Полтавська</v>
      </c>
      <c r="C119" s="105" t="s">
        <v>0</v>
      </c>
      <c r="D119" s="105" t="s">
        <v>0</v>
      </c>
      <c r="E119" s="105" t="s">
        <v>0</v>
      </c>
      <c r="F119" s="105" t="s">
        <v>0</v>
      </c>
      <c r="G119" s="105" t="s">
        <v>0</v>
      </c>
      <c r="H119" s="105" t="s">
        <v>0</v>
      </c>
      <c r="I119" s="105" t="s">
        <v>0</v>
      </c>
      <c r="J119" s="105" t="s">
        <v>0</v>
      </c>
      <c r="K119" s="105" t="s">
        <v>0</v>
      </c>
      <c r="L119" s="105" t="s">
        <v>0</v>
      </c>
      <c r="M119" s="105" t="s">
        <v>0</v>
      </c>
      <c r="N119" s="105" t="s">
        <v>0</v>
      </c>
      <c r="O119" s="105" t="s">
        <v>0</v>
      </c>
      <c r="P119" s="105" t="s">
        <v>0</v>
      </c>
      <c r="Q119" s="105" t="s">
        <v>0</v>
      </c>
      <c r="R119" s="105" t="s">
        <v>0</v>
      </c>
      <c r="S119" s="106">
        <v>64.400000000000006</v>
      </c>
      <c r="T119" s="106">
        <v>64.2</v>
      </c>
      <c r="U119" s="106">
        <v>64.2</v>
      </c>
      <c r="V119" s="106">
        <v>63.7</v>
      </c>
      <c r="W119" s="106">
        <v>62.7</v>
      </c>
      <c r="X119" s="106">
        <v>63.3</v>
      </c>
      <c r="Y119" s="106">
        <v>63.4</v>
      </c>
      <c r="Z119" s="106">
        <v>63.2</v>
      </c>
      <c r="AA119" s="106">
        <v>63.6</v>
      </c>
      <c r="AB119" s="106">
        <v>63.7</v>
      </c>
      <c r="AC119" s="106">
        <v>63.8</v>
      </c>
      <c r="AD119" s="106">
        <v>63.4</v>
      </c>
      <c r="AE119" s="106">
        <v>63.8</v>
      </c>
      <c r="AF119" s="106">
        <v>63.7</v>
      </c>
      <c r="AG119" s="106">
        <v>64</v>
      </c>
      <c r="AH119" s="106">
        <v>64.7</v>
      </c>
      <c r="AI119" s="106">
        <v>64.099999999999994</v>
      </c>
      <c r="AJ119" s="106">
        <v>64.5</v>
      </c>
      <c r="AK119" s="106">
        <v>64.900000000000006</v>
      </c>
      <c r="AL119" s="106">
        <v>64.8</v>
      </c>
      <c r="AM119" s="106">
        <v>64.8</v>
      </c>
      <c r="AN119" s="106">
        <v>65.099999999999994</v>
      </c>
      <c r="AO119" s="106">
        <v>65</v>
      </c>
      <c r="AP119" s="106">
        <v>64.7</v>
      </c>
      <c r="AQ119" s="106">
        <v>62.9</v>
      </c>
      <c r="AR119" s="106">
        <v>63.2</v>
      </c>
      <c r="AS119" s="106">
        <v>62.8</v>
      </c>
      <c r="AT119" s="106">
        <v>62.940035110413021</v>
      </c>
      <c r="AU119" s="106">
        <v>60.3</v>
      </c>
      <c r="AV119" s="116">
        <v>61.1</v>
      </c>
      <c r="AW119" s="123">
        <v>61.4</v>
      </c>
      <c r="AX119" s="108">
        <v>61.7</v>
      </c>
      <c r="AY119" s="108">
        <v>60.9</v>
      </c>
      <c r="AZ119" s="108">
        <v>60.5</v>
      </c>
      <c r="BA119" s="108">
        <v>60.7</v>
      </c>
      <c r="BB119" s="108">
        <v>61</v>
      </c>
      <c r="BC119" s="108">
        <v>61.3</v>
      </c>
      <c r="BD119" s="108">
        <v>61</v>
      </c>
      <c r="BE119" s="108">
        <v>61.3</v>
      </c>
      <c r="BF119" s="108">
        <v>61.4</v>
      </c>
      <c r="BG119" s="108">
        <v>62</v>
      </c>
      <c r="BH119" s="108">
        <v>61.8</v>
      </c>
      <c r="BI119" s="108">
        <v>62</v>
      </c>
      <c r="BJ119" s="108">
        <v>62</v>
      </c>
      <c r="BK119" s="108">
        <v>63</v>
      </c>
      <c r="BL119" s="108">
        <v>63.1</v>
      </c>
      <c r="BM119" s="108">
        <v>63.4</v>
      </c>
      <c r="BN119" s="108">
        <v>63.3</v>
      </c>
      <c r="BO119" s="108">
        <v>64.2</v>
      </c>
      <c r="BP119" s="108">
        <v>62.5</v>
      </c>
      <c r="BQ119" s="108">
        <v>62.4</v>
      </c>
      <c r="BR119" s="108">
        <v>62.3</v>
      </c>
      <c r="BS119" s="108">
        <v>61.3</v>
      </c>
      <c r="BT119" s="108">
        <v>61.6</v>
      </c>
      <c r="BU119" s="108">
        <v>61.8</v>
      </c>
      <c r="BV119" s="108">
        <v>61.7</v>
      </c>
    </row>
    <row r="120" spans="1:74" ht="19.899999999999999" customHeight="1" outlineLevel="1">
      <c r="A120" s="189"/>
      <c r="B120" s="14" t="str">
        <f>IF('0'!A1=1,"Рівненська","Rivne")</f>
        <v>Рівненська</v>
      </c>
      <c r="C120" s="105" t="s">
        <v>0</v>
      </c>
      <c r="D120" s="105" t="s">
        <v>0</v>
      </c>
      <c r="E120" s="105" t="s">
        <v>0</v>
      </c>
      <c r="F120" s="105" t="s">
        <v>0</v>
      </c>
      <c r="G120" s="105" t="s">
        <v>0</v>
      </c>
      <c r="H120" s="105" t="s">
        <v>0</v>
      </c>
      <c r="I120" s="105" t="s">
        <v>0</v>
      </c>
      <c r="J120" s="105" t="s">
        <v>0</v>
      </c>
      <c r="K120" s="105" t="s">
        <v>0</v>
      </c>
      <c r="L120" s="105" t="s">
        <v>0</v>
      </c>
      <c r="M120" s="105" t="s">
        <v>0</v>
      </c>
      <c r="N120" s="105" t="s">
        <v>0</v>
      </c>
      <c r="O120" s="105" t="s">
        <v>0</v>
      </c>
      <c r="P120" s="105" t="s">
        <v>0</v>
      </c>
      <c r="Q120" s="105" t="s">
        <v>0</v>
      </c>
      <c r="R120" s="105" t="s">
        <v>0</v>
      </c>
      <c r="S120" s="106">
        <v>61</v>
      </c>
      <c r="T120" s="106">
        <v>62.8</v>
      </c>
      <c r="U120" s="106">
        <v>63.4</v>
      </c>
      <c r="V120" s="106">
        <v>63</v>
      </c>
      <c r="W120" s="106">
        <v>63.4</v>
      </c>
      <c r="X120" s="106">
        <v>63.6</v>
      </c>
      <c r="Y120" s="106">
        <v>63.9</v>
      </c>
      <c r="Z120" s="106">
        <v>63.5</v>
      </c>
      <c r="AA120" s="106">
        <v>63.4</v>
      </c>
      <c r="AB120" s="106">
        <v>63.8</v>
      </c>
      <c r="AC120" s="106">
        <v>64.3</v>
      </c>
      <c r="AD120" s="106">
        <v>64</v>
      </c>
      <c r="AE120" s="106">
        <v>64.099999999999994</v>
      </c>
      <c r="AF120" s="106">
        <v>65</v>
      </c>
      <c r="AG120" s="106">
        <v>65.900000000000006</v>
      </c>
      <c r="AH120" s="106">
        <v>65.599999999999994</v>
      </c>
      <c r="AI120" s="106">
        <v>64.900000000000006</v>
      </c>
      <c r="AJ120" s="106">
        <v>65.599999999999994</v>
      </c>
      <c r="AK120" s="106">
        <v>65.8</v>
      </c>
      <c r="AL120" s="106">
        <v>65.599999999999994</v>
      </c>
      <c r="AM120" s="106">
        <v>65.400000000000006</v>
      </c>
      <c r="AN120" s="106">
        <v>65.900000000000006</v>
      </c>
      <c r="AO120" s="106">
        <v>66.099999999999994</v>
      </c>
      <c r="AP120" s="106">
        <v>65.7</v>
      </c>
      <c r="AQ120" s="106">
        <v>64</v>
      </c>
      <c r="AR120" s="106">
        <v>64.8</v>
      </c>
      <c r="AS120" s="106">
        <v>64.5</v>
      </c>
      <c r="AT120" s="106">
        <v>64.064942874323521</v>
      </c>
      <c r="AU120" s="106">
        <v>64.900000000000006</v>
      </c>
      <c r="AV120" s="116">
        <v>64.8</v>
      </c>
      <c r="AW120" s="123">
        <v>65.099999999999994</v>
      </c>
      <c r="AX120" s="108">
        <v>65</v>
      </c>
      <c r="AY120" s="108">
        <v>64.5</v>
      </c>
      <c r="AZ120" s="108">
        <v>64.5</v>
      </c>
      <c r="BA120" s="108">
        <v>64.3</v>
      </c>
      <c r="BB120" s="108">
        <v>63.6</v>
      </c>
      <c r="BC120" s="108">
        <v>62.4</v>
      </c>
      <c r="BD120" s="108">
        <v>62.6</v>
      </c>
      <c r="BE120" s="108">
        <v>62.6</v>
      </c>
      <c r="BF120" s="108">
        <v>62.3</v>
      </c>
      <c r="BG120" s="108">
        <v>62.5</v>
      </c>
      <c r="BH120" s="108">
        <v>62.6</v>
      </c>
      <c r="BI120" s="108">
        <v>63</v>
      </c>
      <c r="BJ120" s="108">
        <v>62.8</v>
      </c>
      <c r="BK120" s="108">
        <v>63.2</v>
      </c>
      <c r="BL120" s="108">
        <v>63.3</v>
      </c>
      <c r="BM120" s="108">
        <v>64</v>
      </c>
      <c r="BN120" s="108">
        <v>63.7</v>
      </c>
      <c r="BO120" s="108">
        <v>64.2</v>
      </c>
      <c r="BP120" s="108">
        <v>62.4</v>
      </c>
      <c r="BQ120" s="108">
        <v>62.3</v>
      </c>
      <c r="BR120" s="108">
        <v>61.9</v>
      </c>
      <c r="BS120" s="108">
        <v>60.3</v>
      </c>
      <c r="BT120" s="108">
        <v>60.5</v>
      </c>
      <c r="BU120" s="108">
        <v>61.5</v>
      </c>
      <c r="BV120" s="108">
        <v>60.9</v>
      </c>
    </row>
    <row r="121" spans="1:74" ht="19.899999999999999" customHeight="1" outlineLevel="1">
      <c r="A121" s="189"/>
      <c r="B121" s="14" t="str">
        <f>IF('0'!A1=1,"Сумська","Sumy")</f>
        <v>Сумська</v>
      </c>
      <c r="C121" s="105" t="s">
        <v>0</v>
      </c>
      <c r="D121" s="105" t="s">
        <v>0</v>
      </c>
      <c r="E121" s="105" t="s">
        <v>0</v>
      </c>
      <c r="F121" s="105" t="s">
        <v>0</v>
      </c>
      <c r="G121" s="105" t="s">
        <v>0</v>
      </c>
      <c r="H121" s="105" t="s">
        <v>0</v>
      </c>
      <c r="I121" s="105" t="s">
        <v>0</v>
      </c>
      <c r="J121" s="105" t="s">
        <v>0</v>
      </c>
      <c r="K121" s="105" t="s">
        <v>0</v>
      </c>
      <c r="L121" s="105" t="s">
        <v>0</v>
      </c>
      <c r="M121" s="105" t="s">
        <v>0</v>
      </c>
      <c r="N121" s="105" t="s">
        <v>0</v>
      </c>
      <c r="O121" s="105" t="s">
        <v>0</v>
      </c>
      <c r="P121" s="105" t="s">
        <v>0</v>
      </c>
      <c r="Q121" s="105" t="s">
        <v>0</v>
      </c>
      <c r="R121" s="105" t="s">
        <v>0</v>
      </c>
      <c r="S121" s="106">
        <v>64.7</v>
      </c>
      <c r="T121" s="106">
        <v>64.400000000000006</v>
      </c>
      <c r="U121" s="106">
        <v>64.400000000000006</v>
      </c>
      <c r="V121" s="106">
        <v>64.2</v>
      </c>
      <c r="W121" s="106">
        <v>60</v>
      </c>
      <c r="X121" s="106">
        <v>61</v>
      </c>
      <c r="Y121" s="106">
        <v>62.4</v>
      </c>
      <c r="Z121" s="106">
        <v>62.5</v>
      </c>
      <c r="AA121" s="106">
        <v>61.3</v>
      </c>
      <c r="AB121" s="106">
        <v>61.7</v>
      </c>
      <c r="AC121" s="106">
        <v>62.5</v>
      </c>
      <c r="AD121" s="106">
        <v>62.7</v>
      </c>
      <c r="AE121" s="106">
        <v>61.5</v>
      </c>
      <c r="AF121" s="106">
        <v>64.3</v>
      </c>
      <c r="AG121" s="106">
        <v>65.5</v>
      </c>
      <c r="AH121" s="106">
        <v>65.099999999999994</v>
      </c>
      <c r="AI121" s="106">
        <v>64.8</v>
      </c>
      <c r="AJ121" s="106">
        <v>65.400000000000006</v>
      </c>
      <c r="AK121" s="106">
        <v>65.599999999999994</v>
      </c>
      <c r="AL121" s="106">
        <v>65.5</v>
      </c>
      <c r="AM121" s="106">
        <v>65.099999999999994</v>
      </c>
      <c r="AN121" s="106">
        <v>65.8</v>
      </c>
      <c r="AO121" s="106">
        <v>65.5</v>
      </c>
      <c r="AP121" s="106">
        <v>65.099999999999994</v>
      </c>
      <c r="AQ121" s="106">
        <v>63.3</v>
      </c>
      <c r="AR121" s="106">
        <v>64.099999999999994</v>
      </c>
      <c r="AS121" s="106">
        <v>63.4</v>
      </c>
      <c r="AT121" s="106">
        <v>62.507343437903884</v>
      </c>
      <c r="AU121" s="106">
        <v>59.7</v>
      </c>
      <c r="AV121" s="116">
        <v>60.8</v>
      </c>
      <c r="AW121" s="123">
        <v>61.9</v>
      </c>
      <c r="AX121" s="108">
        <v>61.8</v>
      </c>
      <c r="AY121" s="108">
        <v>59.4</v>
      </c>
      <c r="AZ121" s="108">
        <v>61.6</v>
      </c>
      <c r="BA121" s="108">
        <v>63.2</v>
      </c>
      <c r="BB121" s="108">
        <v>62.6</v>
      </c>
      <c r="BC121" s="108">
        <v>59.1</v>
      </c>
      <c r="BD121" s="108">
        <v>61.9</v>
      </c>
      <c r="BE121" s="108">
        <v>63.6</v>
      </c>
      <c r="BF121" s="108">
        <v>63.1</v>
      </c>
      <c r="BG121" s="108">
        <v>60.4</v>
      </c>
      <c r="BH121" s="108">
        <v>62.5</v>
      </c>
      <c r="BI121" s="108">
        <v>64.3</v>
      </c>
      <c r="BJ121" s="108">
        <v>64</v>
      </c>
      <c r="BK121" s="108">
        <v>62.5</v>
      </c>
      <c r="BL121" s="108">
        <v>63.9</v>
      </c>
      <c r="BM121" s="108">
        <v>65.099999999999994</v>
      </c>
      <c r="BN121" s="108">
        <v>64.8</v>
      </c>
      <c r="BO121" s="108">
        <v>64.3</v>
      </c>
      <c r="BP121" s="108">
        <v>62.9</v>
      </c>
      <c r="BQ121" s="108">
        <v>62.8</v>
      </c>
      <c r="BR121" s="108">
        <v>62.7</v>
      </c>
      <c r="BS121" s="108">
        <v>62.1</v>
      </c>
      <c r="BT121" s="108">
        <v>62</v>
      </c>
      <c r="BU121" s="108">
        <v>62.1</v>
      </c>
      <c r="BV121" s="108">
        <v>62</v>
      </c>
    </row>
    <row r="122" spans="1:74" ht="19.899999999999999" customHeight="1" outlineLevel="1">
      <c r="A122" s="189"/>
      <c r="B122" s="14" t="str">
        <f>IF('0'!A1=1,"Тернопільська","Ternopyl")</f>
        <v>Тернопільська</v>
      </c>
      <c r="C122" s="105" t="s">
        <v>0</v>
      </c>
      <c r="D122" s="105" t="s">
        <v>0</v>
      </c>
      <c r="E122" s="105" t="s">
        <v>0</v>
      </c>
      <c r="F122" s="105" t="s">
        <v>0</v>
      </c>
      <c r="G122" s="105" t="s">
        <v>0</v>
      </c>
      <c r="H122" s="105" t="s">
        <v>0</v>
      </c>
      <c r="I122" s="105" t="s">
        <v>0</v>
      </c>
      <c r="J122" s="105" t="s">
        <v>0</v>
      </c>
      <c r="K122" s="105" t="s">
        <v>0</v>
      </c>
      <c r="L122" s="105" t="s">
        <v>0</v>
      </c>
      <c r="M122" s="105" t="s">
        <v>0</v>
      </c>
      <c r="N122" s="105" t="s">
        <v>0</v>
      </c>
      <c r="O122" s="105" t="s">
        <v>0</v>
      </c>
      <c r="P122" s="105" t="s">
        <v>0</v>
      </c>
      <c r="Q122" s="105" t="s">
        <v>0</v>
      </c>
      <c r="R122" s="105" t="s">
        <v>0</v>
      </c>
      <c r="S122" s="106">
        <v>58.3</v>
      </c>
      <c r="T122" s="106">
        <v>59.4</v>
      </c>
      <c r="U122" s="106">
        <v>60.8</v>
      </c>
      <c r="V122" s="106">
        <v>58.2</v>
      </c>
      <c r="W122" s="106">
        <v>60.5</v>
      </c>
      <c r="X122" s="106">
        <v>61.1</v>
      </c>
      <c r="Y122" s="106">
        <v>62.1</v>
      </c>
      <c r="Z122" s="106">
        <v>59.6</v>
      </c>
      <c r="AA122" s="106">
        <v>61.3</v>
      </c>
      <c r="AB122" s="106">
        <v>61.6</v>
      </c>
      <c r="AC122" s="106">
        <v>62.5</v>
      </c>
      <c r="AD122" s="106">
        <v>60.6</v>
      </c>
      <c r="AE122" s="106">
        <v>61.8</v>
      </c>
      <c r="AF122" s="106">
        <v>61.8</v>
      </c>
      <c r="AG122" s="106">
        <v>62.4</v>
      </c>
      <c r="AH122" s="106">
        <v>61</v>
      </c>
      <c r="AI122" s="106">
        <v>61</v>
      </c>
      <c r="AJ122" s="106">
        <v>61.8</v>
      </c>
      <c r="AK122" s="106">
        <v>62.6</v>
      </c>
      <c r="AL122" s="106">
        <v>61.6</v>
      </c>
      <c r="AM122" s="106">
        <v>61.4</v>
      </c>
      <c r="AN122" s="106">
        <v>62.2</v>
      </c>
      <c r="AO122" s="106">
        <v>63.2</v>
      </c>
      <c r="AP122" s="106">
        <v>62</v>
      </c>
      <c r="AQ122" s="106">
        <v>59.9</v>
      </c>
      <c r="AR122" s="106">
        <v>60.4</v>
      </c>
      <c r="AS122" s="106">
        <v>60.5</v>
      </c>
      <c r="AT122" s="106">
        <v>59.598526235548221</v>
      </c>
      <c r="AU122" s="106">
        <v>58</v>
      </c>
      <c r="AV122" s="116">
        <v>58.3</v>
      </c>
      <c r="AW122" s="123">
        <v>58.8</v>
      </c>
      <c r="AX122" s="108">
        <v>58.5</v>
      </c>
      <c r="AY122" s="108">
        <v>57.5</v>
      </c>
      <c r="AZ122" s="108">
        <v>58.2</v>
      </c>
      <c r="BA122" s="108">
        <v>58.9</v>
      </c>
      <c r="BB122" s="108">
        <v>58.7</v>
      </c>
      <c r="BC122" s="108">
        <v>56.7</v>
      </c>
      <c r="BD122" s="108">
        <v>58</v>
      </c>
      <c r="BE122" s="108">
        <v>58.1</v>
      </c>
      <c r="BF122" s="108">
        <v>57.9</v>
      </c>
      <c r="BG122" s="108">
        <v>57.6</v>
      </c>
      <c r="BH122" s="108">
        <v>58.4</v>
      </c>
      <c r="BI122" s="108">
        <v>58.8</v>
      </c>
      <c r="BJ122" s="108">
        <v>58.8</v>
      </c>
      <c r="BK122" s="108">
        <v>59.2</v>
      </c>
      <c r="BL122" s="108">
        <v>59.6</v>
      </c>
      <c r="BM122" s="108">
        <v>59.8</v>
      </c>
      <c r="BN122" s="108">
        <v>59.8</v>
      </c>
      <c r="BO122" s="108">
        <v>60</v>
      </c>
      <c r="BP122" s="108">
        <v>58.7</v>
      </c>
      <c r="BQ122" s="108">
        <v>58.6</v>
      </c>
      <c r="BR122" s="108">
        <v>58.4</v>
      </c>
      <c r="BS122" s="108">
        <v>57.9</v>
      </c>
      <c r="BT122" s="108">
        <v>57.8</v>
      </c>
      <c r="BU122" s="108">
        <v>57.9</v>
      </c>
      <c r="BV122" s="108">
        <v>57.7</v>
      </c>
    </row>
    <row r="123" spans="1:74" ht="19.899999999999999" customHeight="1" outlineLevel="1">
      <c r="A123" s="189"/>
      <c r="B123" s="14" t="str">
        <f>IF('0'!A1=1,"Харківська","Kharkiv")</f>
        <v>Харківська</v>
      </c>
      <c r="C123" s="105" t="s">
        <v>0</v>
      </c>
      <c r="D123" s="105" t="s">
        <v>0</v>
      </c>
      <c r="E123" s="105" t="s">
        <v>0</v>
      </c>
      <c r="F123" s="105" t="s">
        <v>0</v>
      </c>
      <c r="G123" s="105" t="s">
        <v>0</v>
      </c>
      <c r="H123" s="105" t="s">
        <v>0</v>
      </c>
      <c r="I123" s="105" t="s">
        <v>0</v>
      </c>
      <c r="J123" s="105" t="s">
        <v>0</v>
      </c>
      <c r="K123" s="105" t="s">
        <v>0</v>
      </c>
      <c r="L123" s="105" t="s">
        <v>0</v>
      </c>
      <c r="M123" s="105" t="s">
        <v>0</v>
      </c>
      <c r="N123" s="105" t="s">
        <v>0</v>
      </c>
      <c r="O123" s="105" t="s">
        <v>0</v>
      </c>
      <c r="P123" s="105" t="s">
        <v>0</v>
      </c>
      <c r="Q123" s="105" t="s">
        <v>0</v>
      </c>
      <c r="R123" s="105" t="s">
        <v>0</v>
      </c>
      <c r="S123" s="106">
        <v>64.099999999999994</v>
      </c>
      <c r="T123" s="106">
        <v>63.9</v>
      </c>
      <c r="U123" s="106">
        <v>63.8</v>
      </c>
      <c r="V123" s="106">
        <v>63.2</v>
      </c>
      <c r="W123" s="106">
        <v>62.7</v>
      </c>
      <c r="X123" s="106">
        <v>63.3</v>
      </c>
      <c r="Y123" s="106">
        <v>63.7</v>
      </c>
      <c r="Z123" s="106">
        <v>63.3</v>
      </c>
      <c r="AA123" s="106">
        <v>63.1</v>
      </c>
      <c r="AB123" s="106">
        <v>63.2</v>
      </c>
      <c r="AC123" s="106">
        <v>64.2</v>
      </c>
      <c r="AD123" s="106">
        <v>63.9</v>
      </c>
      <c r="AE123" s="106">
        <v>63.9</v>
      </c>
      <c r="AF123" s="106">
        <v>64.3</v>
      </c>
      <c r="AG123" s="106">
        <v>65.2</v>
      </c>
      <c r="AH123" s="106">
        <v>65.099999999999994</v>
      </c>
      <c r="AI123" s="106">
        <v>65</v>
      </c>
      <c r="AJ123" s="106">
        <v>65.2</v>
      </c>
      <c r="AK123" s="106">
        <v>65.8</v>
      </c>
      <c r="AL123" s="106">
        <v>65.7</v>
      </c>
      <c r="AM123" s="106">
        <v>65.099999999999994</v>
      </c>
      <c r="AN123" s="106">
        <v>65.400000000000006</v>
      </c>
      <c r="AO123" s="106">
        <v>65.8</v>
      </c>
      <c r="AP123" s="106">
        <v>65.7</v>
      </c>
      <c r="AQ123" s="106">
        <v>63.7</v>
      </c>
      <c r="AR123" s="106">
        <v>63.6</v>
      </c>
      <c r="AS123" s="106">
        <v>64</v>
      </c>
      <c r="AT123" s="106">
        <v>63.933795227097768</v>
      </c>
      <c r="AU123" s="106">
        <v>62.4</v>
      </c>
      <c r="AV123" s="116">
        <v>63.2</v>
      </c>
      <c r="AW123" s="123">
        <v>63.9</v>
      </c>
      <c r="AX123" s="108">
        <v>63.8</v>
      </c>
      <c r="AY123" s="108">
        <v>63.1</v>
      </c>
      <c r="AZ123" s="108">
        <v>63.6</v>
      </c>
      <c r="BA123" s="108">
        <v>63.7</v>
      </c>
      <c r="BB123" s="108">
        <v>63.8</v>
      </c>
      <c r="BC123" s="108">
        <v>63.6</v>
      </c>
      <c r="BD123" s="108">
        <v>64.400000000000006</v>
      </c>
      <c r="BE123" s="108">
        <v>64.599999999999994</v>
      </c>
      <c r="BF123" s="108">
        <v>64.5</v>
      </c>
      <c r="BG123" s="108">
        <v>64.400000000000006</v>
      </c>
      <c r="BH123" s="108">
        <v>64.8</v>
      </c>
      <c r="BI123" s="108">
        <v>65</v>
      </c>
      <c r="BJ123" s="108">
        <v>64.900000000000006</v>
      </c>
      <c r="BK123" s="108">
        <v>65.2</v>
      </c>
      <c r="BL123" s="108">
        <v>65.400000000000006</v>
      </c>
      <c r="BM123" s="108">
        <v>65.5</v>
      </c>
      <c r="BN123" s="108">
        <v>65.400000000000006</v>
      </c>
      <c r="BO123" s="108">
        <v>66.099999999999994</v>
      </c>
      <c r="BP123" s="108">
        <v>64.5</v>
      </c>
      <c r="BQ123" s="108">
        <v>64.3</v>
      </c>
      <c r="BR123" s="108">
        <v>63.9</v>
      </c>
      <c r="BS123" s="108">
        <v>63.3</v>
      </c>
      <c r="BT123" s="108">
        <v>63.7</v>
      </c>
      <c r="BU123" s="108">
        <v>64.099999999999994</v>
      </c>
      <c r="BV123" s="108">
        <v>63.6</v>
      </c>
    </row>
    <row r="124" spans="1:74" ht="19.899999999999999" customHeight="1" outlineLevel="1">
      <c r="A124" s="189"/>
      <c r="B124" s="14" t="str">
        <f>IF('0'!A1=1,"Херсонська","Kherson")</f>
        <v>Херсонська</v>
      </c>
      <c r="C124" s="105" t="s">
        <v>0</v>
      </c>
      <c r="D124" s="105" t="s">
        <v>0</v>
      </c>
      <c r="E124" s="105" t="s">
        <v>0</v>
      </c>
      <c r="F124" s="105" t="s">
        <v>0</v>
      </c>
      <c r="G124" s="105" t="s">
        <v>0</v>
      </c>
      <c r="H124" s="105" t="s">
        <v>0</v>
      </c>
      <c r="I124" s="105" t="s">
        <v>0</v>
      </c>
      <c r="J124" s="105" t="s">
        <v>0</v>
      </c>
      <c r="K124" s="105" t="s">
        <v>0</v>
      </c>
      <c r="L124" s="105" t="s">
        <v>0</v>
      </c>
      <c r="M124" s="105" t="s">
        <v>0</v>
      </c>
      <c r="N124" s="105" t="s">
        <v>0</v>
      </c>
      <c r="O124" s="105" t="s">
        <v>0</v>
      </c>
      <c r="P124" s="105" t="s">
        <v>0</v>
      </c>
      <c r="Q124" s="105" t="s">
        <v>0</v>
      </c>
      <c r="R124" s="105" t="s">
        <v>0</v>
      </c>
      <c r="S124" s="106">
        <v>64.900000000000006</v>
      </c>
      <c r="T124" s="106">
        <v>64.7</v>
      </c>
      <c r="U124" s="106">
        <v>65.099999999999994</v>
      </c>
      <c r="V124" s="106">
        <v>64.900000000000006</v>
      </c>
      <c r="W124" s="106">
        <v>63.3</v>
      </c>
      <c r="X124" s="106">
        <v>64.099999999999994</v>
      </c>
      <c r="Y124" s="106">
        <v>64.900000000000006</v>
      </c>
      <c r="Z124" s="106">
        <v>64</v>
      </c>
      <c r="AA124" s="106">
        <v>63.8</v>
      </c>
      <c r="AB124" s="106">
        <v>64.7</v>
      </c>
      <c r="AC124" s="106">
        <v>65.2</v>
      </c>
      <c r="AD124" s="106">
        <v>64.400000000000006</v>
      </c>
      <c r="AE124" s="106">
        <v>64.400000000000006</v>
      </c>
      <c r="AF124" s="106">
        <v>64.8</v>
      </c>
      <c r="AG124" s="106">
        <v>64.900000000000006</v>
      </c>
      <c r="AH124" s="106">
        <v>64.3</v>
      </c>
      <c r="AI124" s="106">
        <v>64.3</v>
      </c>
      <c r="AJ124" s="106">
        <v>64.7</v>
      </c>
      <c r="AK124" s="106">
        <v>65</v>
      </c>
      <c r="AL124" s="106">
        <v>64.3</v>
      </c>
      <c r="AM124" s="106">
        <v>64.5</v>
      </c>
      <c r="AN124" s="106">
        <v>65.3</v>
      </c>
      <c r="AO124" s="106">
        <v>65.599999999999994</v>
      </c>
      <c r="AP124" s="106">
        <v>65.2</v>
      </c>
      <c r="AQ124" s="106">
        <v>63.9</v>
      </c>
      <c r="AR124" s="106">
        <v>63.9</v>
      </c>
      <c r="AS124" s="106">
        <v>63.5</v>
      </c>
      <c r="AT124" s="106">
        <v>62.561021404431095</v>
      </c>
      <c r="AU124" s="106">
        <v>61.2</v>
      </c>
      <c r="AV124" s="116">
        <v>62.1</v>
      </c>
      <c r="AW124" s="123">
        <v>62.6</v>
      </c>
      <c r="AX124" s="108">
        <v>62.5</v>
      </c>
      <c r="AY124" s="108">
        <v>61.9</v>
      </c>
      <c r="AZ124" s="108">
        <v>62.5</v>
      </c>
      <c r="BA124" s="108">
        <v>63.2</v>
      </c>
      <c r="BB124" s="108">
        <v>62.8</v>
      </c>
      <c r="BC124" s="108">
        <v>62.2</v>
      </c>
      <c r="BD124" s="108">
        <v>62.9</v>
      </c>
      <c r="BE124" s="108">
        <v>63.6</v>
      </c>
      <c r="BF124" s="108">
        <v>63.1</v>
      </c>
      <c r="BG124" s="108">
        <v>62.9</v>
      </c>
      <c r="BH124" s="108">
        <v>63.7</v>
      </c>
      <c r="BI124" s="108">
        <v>64.3</v>
      </c>
      <c r="BJ124" s="108">
        <v>64.099999999999994</v>
      </c>
      <c r="BK124" s="108">
        <v>64.599999999999994</v>
      </c>
      <c r="BL124" s="108">
        <v>65</v>
      </c>
      <c r="BM124" s="108">
        <v>65.3</v>
      </c>
      <c r="BN124" s="108">
        <v>65.2</v>
      </c>
      <c r="BO124" s="108">
        <v>65.400000000000006</v>
      </c>
      <c r="BP124" s="108">
        <v>64.3</v>
      </c>
      <c r="BQ124" s="108">
        <v>64.2</v>
      </c>
      <c r="BR124" s="108">
        <v>64.099999999999994</v>
      </c>
      <c r="BS124" s="108">
        <v>63.4</v>
      </c>
      <c r="BT124" s="108">
        <v>63.7</v>
      </c>
      <c r="BU124" s="108">
        <v>63.9</v>
      </c>
      <c r="BV124" s="108">
        <v>63.7</v>
      </c>
    </row>
    <row r="125" spans="1:74" ht="19.899999999999999" customHeight="1" outlineLevel="1">
      <c r="A125" s="189"/>
      <c r="B125" s="14" t="str">
        <f>IF('0'!A1=1,"Хмельницька","Khmelnytskiy")</f>
        <v>Хмельницька</v>
      </c>
      <c r="C125" s="105" t="s">
        <v>0</v>
      </c>
      <c r="D125" s="105" t="s">
        <v>0</v>
      </c>
      <c r="E125" s="105" t="s">
        <v>0</v>
      </c>
      <c r="F125" s="105" t="s">
        <v>0</v>
      </c>
      <c r="G125" s="105" t="s">
        <v>0</v>
      </c>
      <c r="H125" s="105" t="s">
        <v>0</v>
      </c>
      <c r="I125" s="105" t="s">
        <v>0</v>
      </c>
      <c r="J125" s="105" t="s">
        <v>0</v>
      </c>
      <c r="K125" s="105" t="s">
        <v>0</v>
      </c>
      <c r="L125" s="105" t="s">
        <v>0</v>
      </c>
      <c r="M125" s="105" t="s">
        <v>0</v>
      </c>
      <c r="N125" s="105" t="s">
        <v>0</v>
      </c>
      <c r="O125" s="105" t="s">
        <v>0</v>
      </c>
      <c r="P125" s="105" t="s">
        <v>0</v>
      </c>
      <c r="Q125" s="105" t="s">
        <v>0</v>
      </c>
      <c r="R125" s="105" t="s">
        <v>0</v>
      </c>
      <c r="S125" s="106">
        <v>64.2</v>
      </c>
      <c r="T125" s="106">
        <v>64.900000000000006</v>
      </c>
      <c r="U125" s="106">
        <v>65</v>
      </c>
      <c r="V125" s="106">
        <v>64.599999999999994</v>
      </c>
      <c r="W125" s="106">
        <v>64.599999999999994</v>
      </c>
      <c r="X125" s="106">
        <v>64.599999999999994</v>
      </c>
      <c r="Y125" s="106">
        <v>64.900000000000006</v>
      </c>
      <c r="Z125" s="106">
        <v>64.599999999999994</v>
      </c>
      <c r="AA125" s="106">
        <v>65.099999999999994</v>
      </c>
      <c r="AB125" s="106">
        <v>64.8</v>
      </c>
      <c r="AC125" s="106">
        <v>64.8</v>
      </c>
      <c r="AD125" s="106">
        <v>64.7</v>
      </c>
      <c r="AE125" s="106">
        <v>65.7</v>
      </c>
      <c r="AF125" s="106">
        <v>65</v>
      </c>
      <c r="AG125" s="106">
        <v>64.900000000000006</v>
      </c>
      <c r="AH125" s="106">
        <v>64.400000000000006</v>
      </c>
      <c r="AI125" s="106">
        <v>64.7</v>
      </c>
      <c r="AJ125" s="106">
        <v>65</v>
      </c>
      <c r="AK125" s="106">
        <v>64.900000000000006</v>
      </c>
      <c r="AL125" s="106">
        <v>64.599999999999994</v>
      </c>
      <c r="AM125" s="106">
        <v>64.8</v>
      </c>
      <c r="AN125" s="106">
        <v>65.400000000000006</v>
      </c>
      <c r="AO125" s="106">
        <v>65.5</v>
      </c>
      <c r="AP125" s="106">
        <v>64.900000000000006</v>
      </c>
      <c r="AQ125" s="106">
        <v>62.5</v>
      </c>
      <c r="AR125" s="106">
        <v>62.1</v>
      </c>
      <c r="AS125" s="106">
        <v>61.1</v>
      </c>
      <c r="AT125" s="106">
        <v>60.309980102628543</v>
      </c>
      <c r="AU125" s="106">
        <v>59.2</v>
      </c>
      <c r="AV125" s="116">
        <v>58.3</v>
      </c>
      <c r="AW125" s="123">
        <v>58.5</v>
      </c>
      <c r="AX125" s="108">
        <v>58.6</v>
      </c>
      <c r="AY125" s="108">
        <v>60.1</v>
      </c>
      <c r="AZ125" s="108">
        <v>59.9</v>
      </c>
      <c r="BA125" s="108">
        <v>59.9</v>
      </c>
      <c r="BB125" s="108">
        <v>59.5</v>
      </c>
      <c r="BC125" s="108">
        <v>59.2</v>
      </c>
      <c r="BD125" s="108">
        <v>60.4</v>
      </c>
      <c r="BE125" s="108">
        <v>60.6</v>
      </c>
      <c r="BF125" s="108">
        <v>60.1</v>
      </c>
      <c r="BG125" s="108">
        <v>60</v>
      </c>
      <c r="BH125" s="108">
        <v>61</v>
      </c>
      <c r="BI125" s="108">
        <v>61.2</v>
      </c>
      <c r="BJ125" s="108">
        <v>61</v>
      </c>
      <c r="BK125" s="108">
        <v>61.1</v>
      </c>
      <c r="BL125" s="108">
        <v>62</v>
      </c>
      <c r="BM125" s="108">
        <v>62.2</v>
      </c>
      <c r="BN125" s="108">
        <v>61.9</v>
      </c>
      <c r="BO125" s="108">
        <v>62.4</v>
      </c>
      <c r="BP125" s="108">
        <v>61.1</v>
      </c>
      <c r="BQ125" s="108">
        <v>61</v>
      </c>
      <c r="BR125" s="108">
        <v>60.9</v>
      </c>
      <c r="BS125" s="108">
        <v>60.1</v>
      </c>
      <c r="BT125" s="108">
        <v>60.5</v>
      </c>
      <c r="BU125" s="108">
        <v>60.7</v>
      </c>
      <c r="BV125" s="108">
        <v>60.2</v>
      </c>
    </row>
    <row r="126" spans="1:74" ht="19.899999999999999" customHeight="1" outlineLevel="1">
      <c r="A126" s="189"/>
      <c r="B126" s="14" t="str">
        <f>IF('0'!A1=1,"Черкаська","Cherkasy")</f>
        <v>Черкаська</v>
      </c>
      <c r="C126" s="105" t="s">
        <v>0</v>
      </c>
      <c r="D126" s="105" t="s">
        <v>0</v>
      </c>
      <c r="E126" s="105" t="s">
        <v>0</v>
      </c>
      <c r="F126" s="105" t="s">
        <v>0</v>
      </c>
      <c r="G126" s="105" t="s">
        <v>0</v>
      </c>
      <c r="H126" s="105" t="s">
        <v>0</v>
      </c>
      <c r="I126" s="105" t="s">
        <v>0</v>
      </c>
      <c r="J126" s="105" t="s">
        <v>0</v>
      </c>
      <c r="K126" s="105" t="s">
        <v>0</v>
      </c>
      <c r="L126" s="105" t="s">
        <v>0</v>
      </c>
      <c r="M126" s="105" t="s">
        <v>0</v>
      </c>
      <c r="N126" s="105" t="s">
        <v>0</v>
      </c>
      <c r="O126" s="105" t="s">
        <v>0</v>
      </c>
      <c r="P126" s="105" t="s">
        <v>0</v>
      </c>
      <c r="Q126" s="105" t="s">
        <v>0</v>
      </c>
      <c r="R126" s="105" t="s">
        <v>0</v>
      </c>
      <c r="S126" s="106">
        <v>64.7</v>
      </c>
      <c r="T126" s="106">
        <v>65.099999999999994</v>
      </c>
      <c r="U126" s="106">
        <v>65.3</v>
      </c>
      <c r="V126" s="106">
        <v>63.9</v>
      </c>
      <c r="W126" s="106">
        <v>63.6</v>
      </c>
      <c r="X126" s="106">
        <v>64.400000000000006</v>
      </c>
      <c r="Y126" s="106">
        <v>64.900000000000006</v>
      </c>
      <c r="Z126" s="106">
        <v>64.3</v>
      </c>
      <c r="AA126" s="106">
        <v>64.8</v>
      </c>
      <c r="AB126" s="106">
        <v>65.099999999999994</v>
      </c>
      <c r="AC126" s="106">
        <v>65.400000000000006</v>
      </c>
      <c r="AD126" s="106">
        <v>64.900000000000006</v>
      </c>
      <c r="AE126" s="106">
        <v>65.5</v>
      </c>
      <c r="AF126" s="106">
        <v>65.3</v>
      </c>
      <c r="AG126" s="106">
        <v>65.599999999999994</v>
      </c>
      <c r="AH126" s="106">
        <v>65.3</v>
      </c>
      <c r="AI126" s="106">
        <v>65.099999999999994</v>
      </c>
      <c r="AJ126" s="106">
        <v>65.099999999999994</v>
      </c>
      <c r="AK126" s="106">
        <v>65.2</v>
      </c>
      <c r="AL126" s="106">
        <v>65.3</v>
      </c>
      <c r="AM126" s="106">
        <v>65.5</v>
      </c>
      <c r="AN126" s="106">
        <v>65.900000000000006</v>
      </c>
      <c r="AO126" s="106">
        <v>65.8</v>
      </c>
      <c r="AP126" s="106">
        <v>65.8</v>
      </c>
      <c r="AQ126" s="106">
        <v>64.3</v>
      </c>
      <c r="AR126" s="106">
        <v>64.5</v>
      </c>
      <c r="AS126" s="106">
        <v>63.7</v>
      </c>
      <c r="AT126" s="106">
        <v>62.767214523579327</v>
      </c>
      <c r="AU126" s="106">
        <v>61.7</v>
      </c>
      <c r="AV126" s="116">
        <v>62.9</v>
      </c>
      <c r="AW126" s="123">
        <v>63</v>
      </c>
      <c r="AX126" s="108">
        <v>62.6</v>
      </c>
      <c r="AY126" s="108">
        <v>61.1</v>
      </c>
      <c r="AZ126" s="108">
        <v>62.2</v>
      </c>
      <c r="BA126" s="108">
        <v>62.6</v>
      </c>
      <c r="BB126" s="108">
        <v>62.7</v>
      </c>
      <c r="BC126" s="108">
        <v>61.7</v>
      </c>
      <c r="BD126" s="108">
        <v>62.7</v>
      </c>
      <c r="BE126" s="108">
        <v>63.1</v>
      </c>
      <c r="BF126" s="108">
        <v>63.2</v>
      </c>
      <c r="BG126" s="108">
        <v>62.4</v>
      </c>
      <c r="BH126" s="108">
        <v>63.2</v>
      </c>
      <c r="BI126" s="108">
        <v>63.7</v>
      </c>
      <c r="BJ126" s="108">
        <v>63.8</v>
      </c>
      <c r="BK126" s="108">
        <v>63.9</v>
      </c>
      <c r="BL126" s="108">
        <v>64.099999999999994</v>
      </c>
      <c r="BM126" s="108">
        <v>64.5</v>
      </c>
      <c r="BN126" s="108">
        <v>64.7</v>
      </c>
      <c r="BO126" s="108">
        <v>65.2</v>
      </c>
      <c r="BP126" s="108">
        <v>63.5</v>
      </c>
      <c r="BQ126" s="108">
        <v>63.3</v>
      </c>
      <c r="BR126" s="108">
        <v>63</v>
      </c>
      <c r="BS126" s="108">
        <v>62.3</v>
      </c>
      <c r="BT126" s="108">
        <v>62.2</v>
      </c>
      <c r="BU126" s="108">
        <v>62.7</v>
      </c>
      <c r="BV126" s="108">
        <v>62.3</v>
      </c>
    </row>
    <row r="127" spans="1:74" ht="19.899999999999999" customHeight="1" outlineLevel="1">
      <c r="A127" s="189"/>
      <c r="B127" s="14" t="str">
        <f>IF('0'!A1=1,"Чернівецька","Chernivtsi")</f>
        <v>Чернівецька</v>
      </c>
      <c r="C127" s="105" t="s">
        <v>0</v>
      </c>
      <c r="D127" s="105" t="s">
        <v>0</v>
      </c>
      <c r="E127" s="105" t="s">
        <v>0</v>
      </c>
      <c r="F127" s="105" t="s">
        <v>0</v>
      </c>
      <c r="G127" s="105" t="s">
        <v>0</v>
      </c>
      <c r="H127" s="105" t="s">
        <v>0</v>
      </c>
      <c r="I127" s="105" t="s">
        <v>0</v>
      </c>
      <c r="J127" s="105" t="s">
        <v>0</v>
      </c>
      <c r="K127" s="105" t="s">
        <v>0</v>
      </c>
      <c r="L127" s="105" t="s">
        <v>0</v>
      </c>
      <c r="M127" s="105" t="s">
        <v>0</v>
      </c>
      <c r="N127" s="105" t="s">
        <v>0</v>
      </c>
      <c r="O127" s="105" t="s">
        <v>0</v>
      </c>
      <c r="P127" s="105" t="s">
        <v>0</v>
      </c>
      <c r="Q127" s="105" t="s">
        <v>0</v>
      </c>
      <c r="R127" s="105" t="s">
        <v>0</v>
      </c>
      <c r="S127" s="106">
        <v>59.8</v>
      </c>
      <c r="T127" s="106">
        <v>61.6</v>
      </c>
      <c r="U127" s="106">
        <v>62.7</v>
      </c>
      <c r="V127" s="106">
        <v>62.4</v>
      </c>
      <c r="W127" s="106">
        <v>61.7</v>
      </c>
      <c r="X127" s="106">
        <v>62.1</v>
      </c>
      <c r="Y127" s="106">
        <v>62.4</v>
      </c>
      <c r="Z127" s="106">
        <v>62.3</v>
      </c>
      <c r="AA127" s="106">
        <v>62.2</v>
      </c>
      <c r="AB127" s="106">
        <v>62.3</v>
      </c>
      <c r="AC127" s="106">
        <v>63</v>
      </c>
      <c r="AD127" s="106">
        <v>62.7</v>
      </c>
      <c r="AE127" s="106">
        <v>62.4</v>
      </c>
      <c r="AF127" s="106">
        <v>62.6</v>
      </c>
      <c r="AG127" s="106">
        <v>62.9</v>
      </c>
      <c r="AH127" s="106">
        <v>62.9</v>
      </c>
      <c r="AI127" s="106">
        <v>62.7</v>
      </c>
      <c r="AJ127" s="106">
        <v>63</v>
      </c>
      <c r="AK127" s="106">
        <v>63.2</v>
      </c>
      <c r="AL127" s="106">
        <v>63</v>
      </c>
      <c r="AM127" s="106">
        <v>62.7</v>
      </c>
      <c r="AN127" s="106">
        <v>63.6</v>
      </c>
      <c r="AO127" s="106">
        <v>63.8</v>
      </c>
      <c r="AP127" s="106">
        <v>63.4</v>
      </c>
      <c r="AQ127" s="106">
        <v>61.4</v>
      </c>
      <c r="AR127" s="106">
        <v>62.1</v>
      </c>
      <c r="AS127" s="106">
        <v>61.9</v>
      </c>
      <c r="AT127" s="106">
        <v>60.96064641628012</v>
      </c>
      <c r="AU127" s="106">
        <v>59.3</v>
      </c>
      <c r="AV127" s="116">
        <v>59.9</v>
      </c>
      <c r="AW127" s="123">
        <v>60.4</v>
      </c>
      <c r="AX127" s="108">
        <v>60.5</v>
      </c>
      <c r="AY127" s="108">
        <v>60.6</v>
      </c>
      <c r="AZ127" s="108">
        <v>61.6</v>
      </c>
      <c r="BA127" s="108">
        <v>61.7</v>
      </c>
      <c r="BB127" s="108">
        <v>61.5</v>
      </c>
      <c r="BC127" s="108">
        <v>60.9</v>
      </c>
      <c r="BD127" s="108">
        <v>62.1</v>
      </c>
      <c r="BE127" s="108">
        <v>62.1</v>
      </c>
      <c r="BF127" s="108">
        <v>61.8</v>
      </c>
      <c r="BG127" s="108">
        <v>61.3</v>
      </c>
      <c r="BH127" s="108">
        <v>62.1</v>
      </c>
      <c r="BI127" s="108">
        <v>62.3</v>
      </c>
      <c r="BJ127" s="108">
        <v>62.1</v>
      </c>
      <c r="BK127" s="108">
        <v>62.5</v>
      </c>
      <c r="BL127" s="108">
        <v>63.2</v>
      </c>
      <c r="BM127" s="108">
        <v>63.5</v>
      </c>
      <c r="BN127" s="108">
        <v>63.4</v>
      </c>
      <c r="BO127" s="108">
        <v>63.6</v>
      </c>
      <c r="BP127" s="108">
        <v>62.6</v>
      </c>
      <c r="BQ127" s="108">
        <v>62.4</v>
      </c>
      <c r="BR127" s="108">
        <v>62</v>
      </c>
      <c r="BS127" s="108">
        <v>61</v>
      </c>
      <c r="BT127" s="108">
        <v>61.4</v>
      </c>
      <c r="BU127" s="108">
        <v>61.6</v>
      </c>
      <c r="BV127" s="108">
        <v>61.3</v>
      </c>
    </row>
    <row r="128" spans="1:74" ht="19.899999999999999" customHeight="1" outlineLevel="1">
      <c r="A128" s="189"/>
      <c r="B128" s="14" t="str">
        <f>IF('0'!A1=1,"Чернігівська","Chernihiv")</f>
        <v>Чернігівська</v>
      </c>
      <c r="C128" s="105" t="s">
        <v>0</v>
      </c>
      <c r="D128" s="105" t="s">
        <v>0</v>
      </c>
      <c r="E128" s="105" t="s">
        <v>0</v>
      </c>
      <c r="F128" s="105" t="s">
        <v>0</v>
      </c>
      <c r="G128" s="105" t="s">
        <v>0</v>
      </c>
      <c r="H128" s="105" t="s">
        <v>0</v>
      </c>
      <c r="I128" s="105" t="s">
        <v>0</v>
      </c>
      <c r="J128" s="105" t="s">
        <v>0</v>
      </c>
      <c r="K128" s="105" t="s">
        <v>0</v>
      </c>
      <c r="L128" s="105" t="s">
        <v>0</v>
      </c>
      <c r="M128" s="105" t="s">
        <v>0</v>
      </c>
      <c r="N128" s="105" t="s">
        <v>0</v>
      </c>
      <c r="O128" s="105" t="s">
        <v>0</v>
      </c>
      <c r="P128" s="105" t="s">
        <v>0</v>
      </c>
      <c r="Q128" s="105" t="s">
        <v>0</v>
      </c>
      <c r="R128" s="105" t="s">
        <v>0</v>
      </c>
      <c r="S128" s="106">
        <v>64.900000000000006</v>
      </c>
      <c r="T128" s="106">
        <v>64.900000000000006</v>
      </c>
      <c r="U128" s="106">
        <v>65.099999999999994</v>
      </c>
      <c r="V128" s="106">
        <v>64.8</v>
      </c>
      <c r="W128" s="106">
        <v>65.3</v>
      </c>
      <c r="X128" s="106">
        <v>65.599999999999994</v>
      </c>
      <c r="Y128" s="106">
        <v>65.8</v>
      </c>
      <c r="Z128" s="106">
        <v>65.599999999999994</v>
      </c>
      <c r="AA128" s="106">
        <v>65.900000000000006</v>
      </c>
      <c r="AB128" s="106">
        <v>66.3</v>
      </c>
      <c r="AC128" s="106">
        <v>66.599999999999994</v>
      </c>
      <c r="AD128" s="106">
        <v>66.2</v>
      </c>
      <c r="AE128" s="106">
        <v>66.400000000000006</v>
      </c>
      <c r="AF128" s="106">
        <v>66.599999999999994</v>
      </c>
      <c r="AG128" s="106">
        <v>66.7</v>
      </c>
      <c r="AH128" s="106">
        <v>66.400000000000006</v>
      </c>
      <c r="AI128" s="106">
        <v>66.5</v>
      </c>
      <c r="AJ128" s="106">
        <v>66.599999999999994</v>
      </c>
      <c r="AK128" s="106">
        <v>67</v>
      </c>
      <c r="AL128" s="106">
        <v>66.7</v>
      </c>
      <c r="AM128" s="106">
        <v>66.599999999999994</v>
      </c>
      <c r="AN128" s="106">
        <v>66.900000000000006</v>
      </c>
      <c r="AO128" s="106">
        <v>67.2</v>
      </c>
      <c r="AP128" s="106">
        <v>66.8</v>
      </c>
      <c r="AQ128" s="106">
        <v>65.8</v>
      </c>
      <c r="AR128" s="106">
        <v>65.599999999999994</v>
      </c>
      <c r="AS128" s="106">
        <v>64.7</v>
      </c>
      <c r="AT128" s="106">
        <v>63.911134073882714</v>
      </c>
      <c r="AU128" s="106">
        <v>62.1</v>
      </c>
      <c r="AV128" s="116">
        <v>62.9</v>
      </c>
      <c r="AW128" s="123">
        <v>63.3</v>
      </c>
      <c r="AX128" s="108">
        <v>62.9</v>
      </c>
      <c r="AY128" s="108">
        <v>60.9</v>
      </c>
      <c r="AZ128" s="108">
        <v>62.5</v>
      </c>
      <c r="BA128" s="108">
        <v>62.9</v>
      </c>
      <c r="BB128" s="108">
        <v>62.6</v>
      </c>
      <c r="BC128" s="108">
        <v>61.4</v>
      </c>
      <c r="BD128" s="108">
        <v>62.9</v>
      </c>
      <c r="BE128" s="108">
        <v>63.4</v>
      </c>
      <c r="BF128" s="108">
        <v>63.1</v>
      </c>
      <c r="BG128" s="108">
        <v>62.3</v>
      </c>
      <c r="BH128" s="108">
        <v>63.7</v>
      </c>
      <c r="BI128" s="108">
        <v>64.2</v>
      </c>
      <c r="BJ128" s="108">
        <v>64.099999999999994</v>
      </c>
      <c r="BK128" s="108">
        <v>63.9</v>
      </c>
      <c r="BL128" s="108">
        <v>65.099999999999994</v>
      </c>
      <c r="BM128" s="108">
        <v>65.599999999999994</v>
      </c>
      <c r="BN128" s="108">
        <v>65.599999999999994</v>
      </c>
      <c r="BO128" s="108">
        <v>65.400000000000006</v>
      </c>
      <c r="BP128" s="108">
        <v>64.2</v>
      </c>
      <c r="BQ128" s="108">
        <v>64.099999999999994</v>
      </c>
      <c r="BR128" s="108">
        <v>64</v>
      </c>
      <c r="BS128" s="108">
        <v>62.5</v>
      </c>
      <c r="BT128" s="108">
        <v>63.4</v>
      </c>
      <c r="BU128" s="108">
        <v>63.6</v>
      </c>
      <c r="BV128" s="108">
        <v>63.3</v>
      </c>
    </row>
    <row r="129" spans="1:74" ht="19.899999999999999" customHeight="1" outlineLevel="1">
      <c r="A129" s="189"/>
      <c r="B129" s="14" t="str">
        <f>IF('0'!A1=1,"м. Київ","Kyiv city")</f>
        <v>м. Київ</v>
      </c>
      <c r="C129" s="105" t="s">
        <v>0</v>
      </c>
      <c r="D129" s="105" t="s">
        <v>0</v>
      </c>
      <c r="E129" s="105" t="s">
        <v>0</v>
      </c>
      <c r="F129" s="105" t="s">
        <v>0</v>
      </c>
      <c r="G129" s="105" t="s">
        <v>0</v>
      </c>
      <c r="H129" s="105" t="s">
        <v>0</v>
      </c>
      <c r="I129" s="105" t="s">
        <v>0</v>
      </c>
      <c r="J129" s="105" t="s">
        <v>0</v>
      </c>
      <c r="K129" s="105" t="s">
        <v>0</v>
      </c>
      <c r="L129" s="105" t="s">
        <v>0</v>
      </c>
      <c r="M129" s="105" t="s">
        <v>0</v>
      </c>
      <c r="N129" s="105" t="s">
        <v>0</v>
      </c>
      <c r="O129" s="105" t="s">
        <v>0</v>
      </c>
      <c r="P129" s="105" t="s">
        <v>0</v>
      </c>
      <c r="Q129" s="105" t="s">
        <v>0</v>
      </c>
      <c r="R129" s="105" t="s">
        <v>0</v>
      </c>
      <c r="S129" s="106">
        <v>65.599999999999994</v>
      </c>
      <c r="T129" s="106">
        <v>67</v>
      </c>
      <c r="U129" s="106">
        <v>67.2</v>
      </c>
      <c r="V129" s="106">
        <v>66.900000000000006</v>
      </c>
      <c r="W129" s="106">
        <v>67.5</v>
      </c>
      <c r="X129" s="106">
        <v>67.8</v>
      </c>
      <c r="Y129" s="106">
        <v>68</v>
      </c>
      <c r="Z129" s="106">
        <v>67.5</v>
      </c>
      <c r="AA129" s="106">
        <v>67.8</v>
      </c>
      <c r="AB129" s="106">
        <v>67.8</v>
      </c>
      <c r="AC129" s="106">
        <v>67.8</v>
      </c>
      <c r="AD129" s="106">
        <v>67.5</v>
      </c>
      <c r="AE129" s="106">
        <v>68.099999999999994</v>
      </c>
      <c r="AF129" s="106">
        <v>68.2</v>
      </c>
      <c r="AG129" s="106">
        <v>68.400000000000006</v>
      </c>
      <c r="AH129" s="106">
        <v>68.2</v>
      </c>
      <c r="AI129" s="106">
        <v>67.7</v>
      </c>
      <c r="AJ129" s="106">
        <v>68.099999999999994</v>
      </c>
      <c r="AK129" s="106">
        <v>68.599999999999994</v>
      </c>
      <c r="AL129" s="106">
        <v>68.2</v>
      </c>
      <c r="AM129" s="106">
        <v>67.7</v>
      </c>
      <c r="AN129" s="106">
        <v>68.099999999999994</v>
      </c>
      <c r="AO129" s="106">
        <v>68.7</v>
      </c>
      <c r="AP129" s="106">
        <v>68.400000000000006</v>
      </c>
      <c r="AQ129" s="106">
        <v>66.5</v>
      </c>
      <c r="AR129" s="106">
        <v>66.400000000000006</v>
      </c>
      <c r="AS129" s="106">
        <v>67.3</v>
      </c>
      <c r="AT129" s="106">
        <v>67.145799954222923</v>
      </c>
      <c r="AU129" s="106">
        <v>66.8</v>
      </c>
      <c r="AV129" s="116">
        <v>66.3</v>
      </c>
      <c r="AW129" s="123">
        <v>66.8</v>
      </c>
      <c r="AX129" s="110">
        <v>66.7</v>
      </c>
      <c r="AY129" s="110">
        <v>66.400000000000006</v>
      </c>
      <c r="AZ129" s="110">
        <v>66.599999999999994</v>
      </c>
      <c r="BA129" s="110">
        <v>66.7</v>
      </c>
      <c r="BB129" s="110">
        <v>66.7</v>
      </c>
      <c r="BC129" s="110">
        <v>65.5</v>
      </c>
      <c r="BD129" s="110">
        <v>66.2</v>
      </c>
      <c r="BE129" s="110">
        <v>66.400000000000006</v>
      </c>
      <c r="BF129" s="110">
        <v>66.400000000000006</v>
      </c>
      <c r="BG129" s="110">
        <v>66.099999999999994</v>
      </c>
      <c r="BH129" s="110">
        <v>66.599999999999994</v>
      </c>
      <c r="BI129" s="108">
        <v>66.7</v>
      </c>
      <c r="BJ129" s="108">
        <v>66.8</v>
      </c>
      <c r="BK129" s="108">
        <v>66.900000000000006</v>
      </c>
      <c r="BL129" s="108">
        <v>67</v>
      </c>
      <c r="BM129" s="108">
        <v>67</v>
      </c>
      <c r="BN129" s="108">
        <v>67</v>
      </c>
      <c r="BO129" s="108">
        <v>67.5</v>
      </c>
      <c r="BP129" s="108">
        <v>66.400000000000006</v>
      </c>
      <c r="BQ129" s="108">
        <v>66.2</v>
      </c>
      <c r="BR129" s="108">
        <v>66.2</v>
      </c>
      <c r="BS129" s="108">
        <v>66.400000000000006</v>
      </c>
      <c r="BT129" s="108">
        <v>66.3</v>
      </c>
      <c r="BU129" s="108">
        <v>66.400000000000006</v>
      </c>
      <c r="BV129" s="108">
        <v>66.3</v>
      </c>
    </row>
    <row r="130" spans="1:74" ht="19.899999999999999" customHeight="1" outlineLevel="1" thickBot="1">
      <c r="A130" s="191"/>
      <c r="B130" s="15" t="str">
        <f>IF('0'!A1=1,"м. Севастополь","Sevastopol city")</f>
        <v>м. Севастополь</v>
      </c>
      <c r="C130" s="111" t="s">
        <v>0</v>
      </c>
      <c r="D130" s="111" t="s">
        <v>0</v>
      </c>
      <c r="E130" s="111" t="s">
        <v>0</v>
      </c>
      <c r="F130" s="111" t="s">
        <v>0</v>
      </c>
      <c r="G130" s="111" t="s">
        <v>0</v>
      </c>
      <c r="H130" s="111" t="s">
        <v>0</v>
      </c>
      <c r="I130" s="111" t="s">
        <v>0</v>
      </c>
      <c r="J130" s="111" t="s">
        <v>0</v>
      </c>
      <c r="K130" s="111" t="s">
        <v>0</v>
      </c>
      <c r="L130" s="111" t="s">
        <v>0</v>
      </c>
      <c r="M130" s="111" t="s">
        <v>0</v>
      </c>
      <c r="N130" s="111" t="s">
        <v>0</v>
      </c>
      <c r="O130" s="111" t="s">
        <v>0</v>
      </c>
      <c r="P130" s="111" t="s">
        <v>0</v>
      </c>
      <c r="Q130" s="111" t="s">
        <v>0</v>
      </c>
      <c r="R130" s="111" t="s">
        <v>0</v>
      </c>
      <c r="S130" s="104">
        <v>64.900000000000006</v>
      </c>
      <c r="T130" s="104">
        <v>66.599999999999994</v>
      </c>
      <c r="U130" s="104">
        <v>66.599999999999994</v>
      </c>
      <c r="V130" s="104">
        <v>65.2</v>
      </c>
      <c r="W130" s="104">
        <v>65.5</v>
      </c>
      <c r="X130" s="104">
        <v>65.599999999999994</v>
      </c>
      <c r="Y130" s="104">
        <v>66.400000000000006</v>
      </c>
      <c r="Z130" s="104">
        <v>65.400000000000006</v>
      </c>
      <c r="AA130" s="104">
        <v>66.5</v>
      </c>
      <c r="AB130" s="104">
        <v>66.3</v>
      </c>
      <c r="AC130" s="104">
        <v>67.099999999999994</v>
      </c>
      <c r="AD130" s="104">
        <v>66</v>
      </c>
      <c r="AE130" s="104">
        <v>67.2</v>
      </c>
      <c r="AF130" s="104">
        <v>66.3</v>
      </c>
      <c r="AG130" s="104">
        <v>67</v>
      </c>
      <c r="AH130" s="104">
        <v>66</v>
      </c>
      <c r="AI130" s="104">
        <v>67.5</v>
      </c>
      <c r="AJ130" s="104">
        <v>67</v>
      </c>
      <c r="AK130" s="104">
        <v>67.2</v>
      </c>
      <c r="AL130" s="104">
        <v>66.099999999999994</v>
      </c>
      <c r="AM130" s="104">
        <v>67.400000000000006</v>
      </c>
      <c r="AN130" s="104">
        <v>67.099999999999994</v>
      </c>
      <c r="AO130" s="104">
        <v>67.400000000000006</v>
      </c>
      <c r="AP130" s="104">
        <v>66.3</v>
      </c>
      <c r="AQ130" s="104">
        <v>66.7</v>
      </c>
      <c r="AR130" s="112" t="s">
        <v>0</v>
      </c>
      <c r="AS130" s="112" t="s">
        <v>0</v>
      </c>
      <c r="AT130" s="112" t="s">
        <v>0</v>
      </c>
      <c r="AU130" s="111" t="s">
        <v>0</v>
      </c>
      <c r="AV130" s="111" t="s">
        <v>0</v>
      </c>
      <c r="AW130" s="111" t="s">
        <v>0</v>
      </c>
      <c r="AX130" s="111" t="s">
        <v>0</v>
      </c>
      <c r="AY130" s="111" t="s">
        <v>0</v>
      </c>
      <c r="AZ130" s="111" t="s">
        <v>0</v>
      </c>
      <c r="BA130" s="111" t="s">
        <v>0</v>
      </c>
      <c r="BB130" s="111" t="s">
        <v>0</v>
      </c>
      <c r="BC130" s="111" t="s">
        <v>0</v>
      </c>
      <c r="BD130" s="111" t="s">
        <v>0</v>
      </c>
      <c r="BE130" s="111" t="s">
        <v>0</v>
      </c>
      <c r="BF130" s="111" t="s">
        <v>0</v>
      </c>
      <c r="BG130" s="111" t="s">
        <v>0</v>
      </c>
      <c r="BH130" s="111" t="s">
        <v>0</v>
      </c>
      <c r="BI130" s="111" t="s">
        <v>0</v>
      </c>
      <c r="BJ130" s="111" t="s">
        <v>0</v>
      </c>
      <c r="BK130" s="111" t="s">
        <v>0</v>
      </c>
      <c r="BL130" s="111" t="s">
        <v>0</v>
      </c>
      <c r="BM130" s="111" t="s">
        <v>0</v>
      </c>
      <c r="BN130" s="111" t="s">
        <v>0</v>
      </c>
      <c r="BO130" s="111" t="s">
        <v>0</v>
      </c>
      <c r="BP130" s="111" t="s">
        <v>0</v>
      </c>
      <c r="BQ130" s="111" t="s">
        <v>0</v>
      </c>
      <c r="BR130" s="111" t="s">
        <v>0</v>
      </c>
      <c r="BS130" s="111" t="s">
        <v>0</v>
      </c>
      <c r="BT130" s="111" t="s">
        <v>0</v>
      </c>
      <c r="BU130" s="111" t="s">
        <v>0</v>
      </c>
      <c r="BV130" s="111" t="s">
        <v>0</v>
      </c>
    </row>
    <row r="131" spans="1:74" ht="39.75" customHeight="1" thickTop="1">
      <c r="A131" s="192" t="str">
        <f>IF('0'!A1=1,"Рівень зайнятості, у % до населення у віці 15-70 років кумулятивно","Employment rate of population (percent of the total population aged 15-70 cumulative)")</f>
        <v>Рівень зайнятості, у % до населення у віці 15-70 років кумулятивно</v>
      </c>
      <c r="B131" s="193"/>
      <c r="C131" s="97">
        <v>55.8</v>
      </c>
      <c r="D131" s="97">
        <v>56.4</v>
      </c>
      <c r="E131" s="97">
        <v>56.8</v>
      </c>
      <c r="F131" s="97">
        <v>56.7</v>
      </c>
      <c r="G131" s="97">
        <v>55.9</v>
      </c>
      <c r="H131" s="97">
        <v>56.8</v>
      </c>
      <c r="I131" s="97">
        <v>57.9</v>
      </c>
      <c r="J131" s="97">
        <v>57.7</v>
      </c>
      <c r="K131" s="97">
        <v>57.1</v>
      </c>
      <c r="L131" s="97">
        <v>57.9</v>
      </c>
      <c r="M131" s="97">
        <v>58.3</v>
      </c>
      <c r="N131" s="97">
        <v>57.9</v>
      </c>
      <c r="O131" s="97">
        <v>57.6</v>
      </c>
      <c r="P131" s="97">
        <v>58.5</v>
      </c>
      <c r="Q131" s="97">
        <v>59.1</v>
      </c>
      <c r="R131" s="97">
        <v>58.7</v>
      </c>
      <c r="S131" s="97">
        <v>58.6</v>
      </c>
      <c r="T131" s="97">
        <v>59.6</v>
      </c>
      <c r="U131" s="97">
        <v>60.1</v>
      </c>
      <c r="V131" s="97">
        <v>59.3</v>
      </c>
      <c r="W131" s="97">
        <v>57.2</v>
      </c>
      <c r="X131" s="97">
        <v>57.7</v>
      </c>
      <c r="Y131" s="97">
        <v>58.2</v>
      </c>
      <c r="Z131" s="97">
        <v>57.7</v>
      </c>
      <c r="AA131" s="97">
        <v>58</v>
      </c>
      <c r="AB131" s="97">
        <v>58.4</v>
      </c>
      <c r="AC131" s="97">
        <v>58.9</v>
      </c>
      <c r="AD131" s="97">
        <v>58.5</v>
      </c>
      <c r="AE131" s="97">
        <v>58.6</v>
      </c>
      <c r="AF131" s="97">
        <v>59</v>
      </c>
      <c r="AG131" s="97">
        <v>59.5</v>
      </c>
      <c r="AH131" s="97">
        <v>59.2</v>
      </c>
      <c r="AI131" s="97">
        <v>58.8</v>
      </c>
      <c r="AJ131" s="97">
        <v>59.6</v>
      </c>
      <c r="AK131" s="97">
        <v>60.1</v>
      </c>
      <c r="AL131" s="97">
        <v>59.7</v>
      </c>
      <c r="AM131" s="97">
        <v>59.3</v>
      </c>
      <c r="AN131" s="97">
        <v>60.2</v>
      </c>
      <c r="AO131" s="97">
        <v>60.7</v>
      </c>
      <c r="AP131" s="97">
        <v>60.3</v>
      </c>
      <c r="AQ131" s="97">
        <v>57.6</v>
      </c>
      <c r="AR131" s="97">
        <v>57.9</v>
      </c>
      <c r="AS131" s="97">
        <v>57.4</v>
      </c>
      <c r="AT131" s="97">
        <v>56.6</v>
      </c>
      <c r="AU131" s="97">
        <v>56</v>
      </c>
      <c r="AV131" s="97">
        <v>56.5</v>
      </c>
      <c r="AW131" s="97">
        <v>56.9</v>
      </c>
      <c r="AX131" s="97">
        <v>56.7</v>
      </c>
      <c r="AY131" s="97">
        <v>55.6</v>
      </c>
      <c r="AZ131" s="97">
        <v>56.2</v>
      </c>
      <c r="BA131" s="97">
        <v>56.5</v>
      </c>
      <c r="BB131" s="97">
        <v>56.3</v>
      </c>
      <c r="BC131" s="97">
        <v>55.2</v>
      </c>
      <c r="BD131" s="97">
        <v>56</v>
      </c>
      <c r="BE131" s="97">
        <v>56.3</v>
      </c>
      <c r="BF131" s="97">
        <v>56.1</v>
      </c>
      <c r="BG131" s="97">
        <v>55.9</v>
      </c>
      <c r="BH131" s="97">
        <v>56.8</v>
      </c>
      <c r="BI131" s="97">
        <v>57.2</v>
      </c>
      <c r="BJ131" s="97">
        <v>57.1</v>
      </c>
      <c r="BK131" s="97">
        <v>57.1</v>
      </c>
      <c r="BL131" s="97">
        <v>57.9</v>
      </c>
      <c r="BM131" s="97">
        <v>58.3</v>
      </c>
      <c r="BN131" s="97">
        <v>58.2</v>
      </c>
      <c r="BO131" s="97">
        <v>58.2</v>
      </c>
      <c r="BP131" s="97">
        <v>56.7</v>
      </c>
      <c r="BQ131" s="97">
        <v>56.5</v>
      </c>
      <c r="BR131" s="97">
        <v>56.2</v>
      </c>
      <c r="BS131" s="97">
        <v>55</v>
      </c>
      <c r="BT131" s="97">
        <v>55.6</v>
      </c>
      <c r="BU131" s="97">
        <v>56</v>
      </c>
      <c r="BV131" s="97">
        <v>55.7</v>
      </c>
    </row>
    <row r="132" spans="1:74" s="6" customFormat="1" ht="27" customHeight="1">
      <c r="A132" s="12"/>
      <c r="B132" s="12" t="str">
        <f>IF('0'!A1=1,"Жінки","Females")</f>
        <v>Жінки</v>
      </c>
      <c r="C132" s="110">
        <v>53.2</v>
      </c>
      <c r="D132" s="110">
        <v>53.6</v>
      </c>
      <c r="E132" s="110">
        <v>53.4</v>
      </c>
      <c r="F132" s="113">
        <v>52.9</v>
      </c>
      <c r="G132" s="110">
        <v>51.3</v>
      </c>
      <c r="H132" s="110">
        <v>52.4</v>
      </c>
      <c r="I132" s="110">
        <v>53.4</v>
      </c>
      <c r="J132" s="110">
        <v>53.1</v>
      </c>
      <c r="K132" s="110">
        <v>52.3</v>
      </c>
      <c r="L132" s="110">
        <v>52.9</v>
      </c>
      <c r="M132" s="110">
        <v>53.4</v>
      </c>
      <c r="N132" s="110">
        <v>53</v>
      </c>
      <c r="O132" s="110">
        <v>52.7</v>
      </c>
      <c r="P132" s="110">
        <v>53.4</v>
      </c>
      <c r="Q132" s="110">
        <v>54.1</v>
      </c>
      <c r="R132" s="110">
        <v>53.7</v>
      </c>
      <c r="S132" s="110">
        <v>53.3</v>
      </c>
      <c r="T132" s="110">
        <v>54.4</v>
      </c>
      <c r="U132" s="110">
        <v>54.8</v>
      </c>
      <c r="V132" s="110">
        <v>54</v>
      </c>
      <c r="W132" s="110">
        <v>53.9</v>
      </c>
      <c r="X132" s="110">
        <v>54.2</v>
      </c>
      <c r="Y132" s="110">
        <v>54.4</v>
      </c>
      <c r="Z132" s="110">
        <v>53.9</v>
      </c>
      <c r="AA132" s="113">
        <v>54.2</v>
      </c>
      <c r="AB132" s="113">
        <v>54.5</v>
      </c>
      <c r="AC132" s="113">
        <v>54.9</v>
      </c>
      <c r="AD132" s="113">
        <v>54.4</v>
      </c>
      <c r="AE132" s="113">
        <v>54.6</v>
      </c>
      <c r="AF132" s="113">
        <v>54.7</v>
      </c>
      <c r="AG132" s="99">
        <v>55</v>
      </c>
      <c r="AH132" s="98">
        <v>54.5</v>
      </c>
      <c r="AI132" s="98">
        <v>54.8</v>
      </c>
      <c r="AJ132" s="99">
        <v>55.1</v>
      </c>
      <c r="AK132" s="98">
        <v>55.4</v>
      </c>
      <c r="AL132" s="98">
        <v>54.8</v>
      </c>
      <c r="AM132" s="113">
        <v>54.6</v>
      </c>
      <c r="AN132" s="113">
        <v>55.5</v>
      </c>
      <c r="AO132" s="113">
        <v>55.8</v>
      </c>
      <c r="AP132" s="113">
        <v>55.3</v>
      </c>
      <c r="AQ132" s="113">
        <v>53.1</v>
      </c>
      <c r="AR132" s="106">
        <v>53.1</v>
      </c>
      <c r="AS132" s="106">
        <v>52.8</v>
      </c>
      <c r="AT132" s="106">
        <v>51.902539497339063</v>
      </c>
      <c r="AU132" s="106">
        <v>51.5</v>
      </c>
      <c r="AV132" s="106">
        <v>51.7</v>
      </c>
      <c r="AW132" s="106">
        <v>51.9</v>
      </c>
      <c r="AX132" s="106">
        <v>51.7</v>
      </c>
      <c r="AY132" s="106">
        <v>51.3</v>
      </c>
      <c r="AZ132" s="106">
        <v>51.5</v>
      </c>
      <c r="BA132" s="106">
        <v>51.8</v>
      </c>
      <c r="BB132" s="106">
        <v>51.6</v>
      </c>
      <c r="BC132" s="106">
        <v>50.4</v>
      </c>
      <c r="BD132" s="106">
        <v>51.4</v>
      </c>
      <c r="BE132" s="106">
        <v>51.7</v>
      </c>
      <c r="BF132" s="106">
        <v>51.4</v>
      </c>
      <c r="BG132" s="106">
        <v>51.2</v>
      </c>
      <c r="BH132" s="106">
        <v>52.4</v>
      </c>
      <c r="BI132" s="106">
        <v>52.7</v>
      </c>
      <c r="BJ132" s="106">
        <v>52.5</v>
      </c>
      <c r="BK132" s="106">
        <v>52.5</v>
      </c>
      <c r="BL132" s="106">
        <v>53</v>
      </c>
      <c r="BM132" s="106">
        <v>53.2</v>
      </c>
      <c r="BN132" s="106">
        <v>52.9</v>
      </c>
      <c r="BO132" s="106">
        <v>53.2</v>
      </c>
      <c r="BP132" s="106">
        <v>51.7</v>
      </c>
      <c r="BQ132" s="106">
        <v>51.5</v>
      </c>
      <c r="BR132" s="106">
        <v>51.2</v>
      </c>
      <c r="BS132" s="106">
        <v>50</v>
      </c>
      <c r="BT132" s="106">
        <v>50.4</v>
      </c>
      <c r="BU132" s="106">
        <v>50.7</v>
      </c>
      <c r="BV132" s="106">
        <v>50.4</v>
      </c>
    </row>
    <row r="133" spans="1:74" s="6" customFormat="1" ht="23.45" customHeight="1">
      <c r="A133" s="12"/>
      <c r="B133" s="12" t="str">
        <f>IF('0'!A1=1,"Чоловіки","Males")</f>
        <v>Чоловіки</v>
      </c>
      <c r="C133" s="110">
        <v>58.7</v>
      </c>
      <c r="D133" s="110">
        <v>59.6</v>
      </c>
      <c r="E133" s="110">
        <v>60.7</v>
      </c>
      <c r="F133" s="113">
        <v>60.9</v>
      </c>
      <c r="G133" s="110">
        <v>61</v>
      </c>
      <c r="H133" s="110">
        <v>61.8</v>
      </c>
      <c r="I133" s="110">
        <v>63</v>
      </c>
      <c r="J133" s="110">
        <v>62.8</v>
      </c>
      <c r="K133" s="110">
        <v>62.4</v>
      </c>
      <c r="L133" s="110">
        <v>63.6</v>
      </c>
      <c r="M133" s="110">
        <v>64</v>
      </c>
      <c r="N133" s="110">
        <v>63.5</v>
      </c>
      <c r="O133" s="110">
        <v>63.2</v>
      </c>
      <c r="P133" s="110">
        <v>64.099999999999994</v>
      </c>
      <c r="Q133" s="110">
        <v>64.8</v>
      </c>
      <c r="R133" s="110">
        <v>64.3</v>
      </c>
      <c r="S133" s="110">
        <v>64.5</v>
      </c>
      <c r="T133" s="110">
        <v>65.400000000000006</v>
      </c>
      <c r="U133" s="110">
        <v>66</v>
      </c>
      <c r="V133" s="110">
        <v>65.2</v>
      </c>
      <c r="W133" s="110">
        <v>60.9</v>
      </c>
      <c r="X133" s="110">
        <v>61.6</v>
      </c>
      <c r="Y133" s="110">
        <v>62.5</v>
      </c>
      <c r="Z133" s="110">
        <v>62.1</v>
      </c>
      <c r="AA133" s="113">
        <v>62.3</v>
      </c>
      <c r="AB133" s="113">
        <v>62.7</v>
      </c>
      <c r="AC133" s="113">
        <v>63.5</v>
      </c>
      <c r="AD133" s="113">
        <v>63.1</v>
      </c>
      <c r="AE133" s="113">
        <v>63.1</v>
      </c>
      <c r="AF133" s="113">
        <v>63.8</v>
      </c>
      <c r="AG133" s="98">
        <v>64.5</v>
      </c>
      <c r="AH133" s="98">
        <v>64.400000000000006</v>
      </c>
      <c r="AI133" s="98">
        <v>63.3</v>
      </c>
      <c r="AJ133" s="99">
        <v>64.5</v>
      </c>
      <c r="AK133" s="98">
        <v>65.400000000000006</v>
      </c>
      <c r="AL133" s="98">
        <v>65.2</v>
      </c>
      <c r="AM133" s="113">
        <v>64.599999999999994</v>
      </c>
      <c r="AN133" s="113">
        <v>65.400000000000006</v>
      </c>
      <c r="AO133" s="113">
        <v>66.2</v>
      </c>
      <c r="AP133" s="113">
        <v>65.900000000000006</v>
      </c>
      <c r="AQ133" s="113">
        <v>62.5</v>
      </c>
      <c r="AR133" s="106">
        <v>63.2</v>
      </c>
      <c r="AS133" s="106">
        <v>62.6</v>
      </c>
      <c r="AT133" s="106">
        <v>61.764375746931385</v>
      </c>
      <c r="AU133" s="106">
        <v>61</v>
      </c>
      <c r="AV133" s="106">
        <v>61.9</v>
      </c>
      <c r="AW133" s="106">
        <v>62.5</v>
      </c>
      <c r="AX133" s="106">
        <v>62.2</v>
      </c>
      <c r="AY133" s="106">
        <v>60.3</v>
      </c>
      <c r="AZ133" s="106">
        <v>61.4</v>
      </c>
      <c r="BA133" s="106">
        <v>61.8</v>
      </c>
      <c r="BB133" s="106">
        <v>61.6</v>
      </c>
      <c r="BC133" s="106">
        <v>60.4</v>
      </c>
      <c r="BD133" s="106">
        <v>61.1</v>
      </c>
      <c r="BE133" s="106">
        <v>61.4</v>
      </c>
      <c r="BF133" s="106">
        <v>61.4</v>
      </c>
      <c r="BG133" s="106">
        <v>61.2</v>
      </c>
      <c r="BH133" s="106">
        <v>61.6</v>
      </c>
      <c r="BI133" s="106">
        <v>62.2</v>
      </c>
      <c r="BJ133" s="106">
        <v>62.1</v>
      </c>
      <c r="BK133" s="106">
        <v>62.2</v>
      </c>
      <c r="BL133" s="106">
        <v>63.2</v>
      </c>
      <c r="BM133" s="106">
        <v>64.099999999999994</v>
      </c>
      <c r="BN133" s="106">
        <v>64</v>
      </c>
      <c r="BO133" s="106">
        <v>63.8</v>
      </c>
      <c r="BP133" s="106">
        <v>62.2</v>
      </c>
      <c r="BQ133" s="106">
        <v>62</v>
      </c>
      <c r="BR133" s="106">
        <v>61.8</v>
      </c>
      <c r="BS133" s="106">
        <v>60.5</v>
      </c>
      <c r="BT133" s="106">
        <v>61.4</v>
      </c>
      <c r="BU133" s="106">
        <v>61.9</v>
      </c>
      <c r="BV133" s="106">
        <v>61.5</v>
      </c>
    </row>
    <row r="134" spans="1:74" s="6" customFormat="1" ht="27" customHeight="1">
      <c r="A134" s="12"/>
      <c r="B134" s="12" t="str">
        <f>IF('0'!A1=1,"Міські поселення ","Urban settlements")</f>
        <v xml:space="preserve">Міські поселення </v>
      </c>
      <c r="C134" s="110">
        <v>57.3</v>
      </c>
      <c r="D134" s="110">
        <v>57</v>
      </c>
      <c r="E134" s="110">
        <v>57</v>
      </c>
      <c r="F134" s="113">
        <v>56.9</v>
      </c>
      <c r="G134" s="110">
        <v>55.7</v>
      </c>
      <c r="H134" s="110">
        <v>55.9</v>
      </c>
      <c r="I134" s="110">
        <v>56.6</v>
      </c>
      <c r="J134" s="110">
        <v>56.5</v>
      </c>
      <c r="K134" s="110">
        <v>56.1</v>
      </c>
      <c r="L134" s="110">
        <v>56.7</v>
      </c>
      <c r="M134" s="110">
        <v>57</v>
      </c>
      <c r="N134" s="110">
        <v>56.8</v>
      </c>
      <c r="O134" s="110">
        <v>56.7</v>
      </c>
      <c r="P134" s="110">
        <v>57.2</v>
      </c>
      <c r="Q134" s="110">
        <v>57.7</v>
      </c>
      <c r="R134" s="110">
        <v>57.4</v>
      </c>
      <c r="S134" s="110">
        <v>57.5</v>
      </c>
      <c r="T134" s="110">
        <v>58.3</v>
      </c>
      <c r="U134" s="110">
        <v>58.7</v>
      </c>
      <c r="V134" s="110">
        <v>58.2</v>
      </c>
      <c r="W134" s="110">
        <v>55.9</v>
      </c>
      <c r="X134" s="110">
        <v>55.9</v>
      </c>
      <c r="Y134" s="110">
        <v>56.2</v>
      </c>
      <c r="Z134" s="110">
        <v>55.8</v>
      </c>
      <c r="AA134" s="113">
        <v>56.7</v>
      </c>
      <c r="AB134" s="113">
        <v>56.7</v>
      </c>
      <c r="AC134" s="113">
        <v>57.2</v>
      </c>
      <c r="AD134" s="113">
        <v>56.8</v>
      </c>
      <c r="AE134" s="113">
        <v>57.5</v>
      </c>
      <c r="AF134" s="113">
        <v>57.5</v>
      </c>
      <c r="AG134" s="98">
        <v>57.9</v>
      </c>
      <c r="AH134" s="98">
        <v>57.6</v>
      </c>
      <c r="AI134" s="98">
        <v>58.5</v>
      </c>
      <c r="AJ134" s="99">
        <v>58.7</v>
      </c>
      <c r="AK134" s="98">
        <v>58.9</v>
      </c>
      <c r="AL134" s="98">
        <v>58.5</v>
      </c>
      <c r="AM134" s="113">
        <v>58.4</v>
      </c>
      <c r="AN134" s="110">
        <v>59</v>
      </c>
      <c r="AO134" s="113">
        <v>59.3</v>
      </c>
      <c r="AP134" s="113">
        <v>58.9</v>
      </c>
      <c r="AQ134" s="113">
        <v>57.7</v>
      </c>
      <c r="AR134" s="106">
        <v>58.1</v>
      </c>
      <c r="AS134" s="106">
        <v>57.5</v>
      </c>
      <c r="AT134" s="106">
        <v>56.861113829891352</v>
      </c>
      <c r="AU134" s="106">
        <v>57.1</v>
      </c>
      <c r="AV134" s="106">
        <v>57.3</v>
      </c>
      <c r="AW134" s="106">
        <v>57.6</v>
      </c>
      <c r="AX134" s="106">
        <v>57.4</v>
      </c>
      <c r="AY134" s="106">
        <v>56.8</v>
      </c>
      <c r="AZ134" s="106">
        <v>57.1</v>
      </c>
      <c r="BA134" s="106">
        <v>57.2</v>
      </c>
      <c r="BB134" s="106">
        <v>57</v>
      </c>
      <c r="BC134" s="106">
        <v>56.4</v>
      </c>
      <c r="BD134" s="106">
        <v>56.9</v>
      </c>
      <c r="BE134" s="106">
        <v>57.1</v>
      </c>
      <c r="BF134" s="106">
        <v>56.9</v>
      </c>
      <c r="BG134" s="106">
        <v>57.4</v>
      </c>
      <c r="BH134" s="106">
        <v>58</v>
      </c>
      <c r="BI134" s="106">
        <v>58.3</v>
      </c>
      <c r="BJ134" s="106">
        <v>58.1</v>
      </c>
      <c r="BK134" s="106">
        <v>58.4</v>
      </c>
      <c r="BL134" s="106">
        <v>59</v>
      </c>
      <c r="BM134" s="106">
        <v>59.4</v>
      </c>
      <c r="BN134" s="106">
        <v>59.1</v>
      </c>
      <c r="BO134" s="106">
        <v>59.3</v>
      </c>
      <c r="BP134" s="106">
        <v>57.8</v>
      </c>
      <c r="BQ134" s="106">
        <v>57.5</v>
      </c>
      <c r="BR134" s="106">
        <v>57.2</v>
      </c>
      <c r="BS134" s="106">
        <v>56</v>
      </c>
      <c r="BT134" s="106">
        <v>56.5</v>
      </c>
      <c r="BU134" s="106">
        <v>56.9</v>
      </c>
      <c r="BV134" s="106">
        <v>56.7</v>
      </c>
    </row>
    <row r="135" spans="1:74" s="6" customFormat="1" ht="25.15" customHeight="1" thickBot="1">
      <c r="A135" s="13"/>
      <c r="B135" s="13" t="str">
        <f>IF('0'!A1=1,"Сільська місцевість","Rural areas")</f>
        <v>Сільська місцевість</v>
      </c>
      <c r="C135" s="124">
        <v>52.1</v>
      </c>
      <c r="D135" s="114">
        <v>55.1</v>
      </c>
      <c r="E135" s="114">
        <v>56.4</v>
      </c>
      <c r="F135" s="115">
        <v>56.1</v>
      </c>
      <c r="G135" s="114">
        <v>56.2</v>
      </c>
      <c r="H135" s="114">
        <v>59</v>
      </c>
      <c r="I135" s="114">
        <v>60.9</v>
      </c>
      <c r="J135" s="114">
        <v>60.5</v>
      </c>
      <c r="K135" s="114">
        <v>59.5</v>
      </c>
      <c r="L135" s="114">
        <v>60.7</v>
      </c>
      <c r="M135" s="114">
        <v>61.4</v>
      </c>
      <c r="N135" s="114">
        <v>60.5</v>
      </c>
      <c r="O135" s="114">
        <v>59.8</v>
      </c>
      <c r="P135" s="114">
        <v>61.4</v>
      </c>
      <c r="Q135" s="114">
        <v>62.5</v>
      </c>
      <c r="R135" s="114">
        <v>61.5</v>
      </c>
      <c r="S135" s="114">
        <v>61.1</v>
      </c>
      <c r="T135" s="114">
        <v>62.6</v>
      </c>
      <c r="U135" s="114">
        <v>63.3</v>
      </c>
      <c r="V135" s="114">
        <v>61.8</v>
      </c>
      <c r="W135" s="114">
        <v>60.3</v>
      </c>
      <c r="X135" s="114">
        <v>61.9</v>
      </c>
      <c r="Y135" s="114">
        <v>63</v>
      </c>
      <c r="Z135" s="114">
        <v>62.2</v>
      </c>
      <c r="AA135" s="115">
        <v>61.1</v>
      </c>
      <c r="AB135" s="115">
        <v>62.3</v>
      </c>
      <c r="AC135" s="114">
        <v>63</v>
      </c>
      <c r="AD135" s="115">
        <v>62.7</v>
      </c>
      <c r="AE135" s="114">
        <v>61</v>
      </c>
      <c r="AF135" s="115">
        <v>62.4</v>
      </c>
      <c r="AG135" s="101">
        <v>63.3</v>
      </c>
      <c r="AH135" s="102">
        <v>63</v>
      </c>
      <c r="AI135" s="101">
        <v>59.7</v>
      </c>
      <c r="AJ135" s="102">
        <v>61.6</v>
      </c>
      <c r="AK135" s="102">
        <v>63</v>
      </c>
      <c r="AL135" s="101">
        <v>62.7</v>
      </c>
      <c r="AM135" s="115">
        <v>61.6</v>
      </c>
      <c r="AN135" s="115">
        <v>63.1</v>
      </c>
      <c r="AO135" s="114">
        <v>64</v>
      </c>
      <c r="AP135" s="115">
        <v>63.5</v>
      </c>
      <c r="AQ135" s="115">
        <v>57.3</v>
      </c>
      <c r="AR135" s="104">
        <v>57.4</v>
      </c>
      <c r="AS135" s="104">
        <v>57.1</v>
      </c>
      <c r="AT135" s="104">
        <v>55.906618074261871</v>
      </c>
      <c r="AU135" s="104">
        <v>53.7</v>
      </c>
      <c r="AV135" s="104">
        <v>54.9</v>
      </c>
      <c r="AW135" s="104">
        <v>55.5</v>
      </c>
      <c r="AX135" s="104">
        <v>55.1</v>
      </c>
      <c r="AY135" s="104">
        <v>53</v>
      </c>
      <c r="AZ135" s="104">
        <v>54.3</v>
      </c>
      <c r="BA135" s="104">
        <v>55.2</v>
      </c>
      <c r="BB135" s="104">
        <v>54.9</v>
      </c>
      <c r="BC135" s="104">
        <v>52.6</v>
      </c>
      <c r="BD135" s="104">
        <v>54</v>
      </c>
      <c r="BE135" s="104">
        <v>60.7</v>
      </c>
      <c r="BF135" s="104">
        <v>54.4</v>
      </c>
      <c r="BG135" s="104">
        <v>52.8</v>
      </c>
      <c r="BH135" s="104">
        <v>54.4</v>
      </c>
      <c r="BI135" s="104">
        <v>55.1</v>
      </c>
      <c r="BJ135" s="104">
        <v>55</v>
      </c>
      <c r="BK135" s="104">
        <v>54.2</v>
      </c>
      <c r="BL135" s="104">
        <v>55.5</v>
      </c>
      <c r="BM135" s="104">
        <v>56.2</v>
      </c>
      <c r="BN135" s="104">
        <v>56.2</v>
      </c>
      <c r="BO135" s="104">
        <v>56</v>
      </c>
      <c r="BP135" s="104">
        <v>54.4</v>
      </c>
      <c r="BQ135" s="104">
        <v>54.4</v>
      </c>
      <c r="BR135" s="104">
        <v>54.1</v>
      </c>
      <c r="BS135" s="104">
        <v>53</v>
      </c>
      <c r="BT135" s="104">
        <v>53.6</v>
      </c>
      <c r="BU135" s="104">
        <v>54.2</v>
      </c>
      <c r="BV135" s="104">
        <v>53.6</v>
      </c>
    </row>
    <row r="136" spans="1:74" ht="19.899999999999999" customHeight="1" outlineLevel="1" thickTop="1">
      <c r="A136" s="188" t="str">
        <f>IF('0'!A1=1,"РЕГІОНИ","OBLAST")</f>
        <v>РЕГІОНИ</v>
      </c>
      <c r="B136" s="14" t="str">
        <f>IF('0'!A1=1,"АР Крим","AR Crimea")</f>
        <v>АР Крим</v>
      </c>
      <c r="C136" s="105" t="s">
        <v>0</v>
      </c>
      <c r="D136" s="105" t="s">
        <v>0</v>
      </c>
      <c r="E136" s="105" t="s">
        <v>0</v>
      </c>
      <c r="F136" s="105" t="s">
        <v>0</v>
      </c>
      <c r="G136" s="105" t="s">
        <v>0</v>
      </c>
      <c r="H136" s="105" t="s">
        <v>0</v>
      </c>
      <c r="I136" s="105" t="s">
        <v>0</v>
      </c>
      <c r="J136" s="105" t="s">
        <v>0</v>
      </c>
      <c r="K136" s="105" t="s">
        <v>0</v>
      </c>
      <c r="L136" s="105" t="s">
        <v>0</v>
      </c>
      <c r="M136" s="105" t="s">
        <v>0</v>
      </c>
      <c r="N136" s="105" t="s">
        <v>0</v>
      </c>
      <c r="O136" s="105" t="s">
        <v>0</v>
      </c>
      <c r="P136" s="105" t="s">
        <v>0</v>
      </c>
      <c r="Q136" s="105" t="s">
        <v>0</v>
      </c>
      <c r="R136" s="105" t="s">
        <v>0</v>
      </c>
      <c r="S136" s="118">
        <v>60</v>
      </c>
      <c r="T136" s="118">
        <v>60.4</v>
      </c>
      <c r="U136" s="118">
        <v>60.7</v>
      </c>
      <c r="V136" s="118">
        <v>60.2</v>
      </c>
      <c r="W136" s="118">
        <v>59.9</v>
      </c>
      <c r="X136" s="118">
        <v>60</v>
      </c>
      <c r="Y136" s="118">
        <v>60.3</v>
      </c>
      <c r="Z136" s="118">
        <v>60</v>
      </c>
      <c r="AA136" s="118">
        <v>60.1</v>
      </c>
      <c r="AB136" s="118">
        <v>60.3</v>
      </c>
      <c r="AC136" s="118">
        <v>60.6</v>
      </c>
      <c r="AD136" s="118">
        <v>60.5</v>
      </c>
      <c r="AE136" s="118">
        <v>60.8</v>
      </c>
      <c r="AF136" s="118">
        <v>61.3</v>
      </c>
      <c r="AG136" s="118">
        <v>62.1</v>
      </c>
      <c r="AH136" s="118">
        <v>61.7</v>
      </c>
      <c r="AI136" s="118">
        <v>60.6</v>
      </c>
      <c r="AJ136" s="118">
        <v>61.8</v>
      </c>
      <c r="AK136" s="118">
        <v>62.6</v>
      </c>
      <c r="AL136" s="118">
        <v>62.1</v>
      </c>
      <c r="AM136" s="118">
        <v>61.1</v>
      </c>
      <c r="AN136" s="118">
        <v>62.3</v>
      </c>
      <c r="AO136" s="118">
        <v>62.8</v>
      </c>
      <c r="AP136" s="118">
        <v>62.3</v>
      </c>
      <c r="AQ136" s="118">
        <v>58.5</v>
      </c>
      <c r="AR136" s="105" t="s">
        <v>0</v>
      </c>
      <c r="AS136" s="105" t="s">
        <v>0</v>
      </c>
      <c r="AT136" s="105" t="s">
        <v>0</v>
      </c>
      <c r="AU136" s="105" t="s">
        <v>0</v>
      </c>
      <c r="AV136" s="105" t="s">
        <v>0</v>
      </c>
      <c r="AW136" s="105" t="s">
        <v>0</v>
      </c>
      <c r="AX136" s="105" t="s">
        <v>0</v>
      </c>
      <c r="AY136" s="105" t="s">
        <v>0</v>
      </c>
      <c r="AZ136" s="105" t="s">
        <v>0</v>
      </c>
      <c r="BA136" s="105" t="s">
        <v>0</v>
      </c>
      <c r="BB136" s="105" t="s">
        <v>0</v>
      </c>
      <c r="BC136" s="105" t="s">
        <v>0</v>
      </c>
      <c r="BD136" s="105" t="s">
        <v>0</v>
      </c>
      <c r="BE136" s="105" t="s">
        <v>0</v>
      </c>
      <c r="BF136" s="105" t="s">
        <v>0</v>
      </c>
      <c r="BG136" s="105" t="s">
        <v>0</v>
      </c>
      <c r="BH136" s="105" t="s">
        <v>0</v>
      </c>
      <c r="BI136" s="105" t="s">
        <v>0</v>
      </c>
      <c r="BJ136" s="105" t="s">
        <v>0</v>
      </c>
      <c r="BK136" s="105" t="s">
        <v>0</v>
      </c>
      <c r="BL136" s="105" t="s">
        <v>0</v>
      </c>
      <c r="BM136" s="105" t="s">
        <v>0</v>
      </c>
      <c r="BN136" s="105" t="s">
        <v>0</v>
      </c>
      <c r="BO136" s="105" t="s">
        <v>0</v>
      </c>
      <c r="BP136" s="105" t="s">
        <v>0</v>
      </c>
      <c r="BQ136" s="105" t="s">
        <v>0</v>
      </c>
      <c r="BR136" s="105" t="s">
        <v>0</v>
      </c>
      <c r="BS136" s="105" t="s">
        <v>0</v>
      </c>
      <c r="BT136" s="105" t="s">
        <v>0</v>
      </c>
      <c r="BU136" s="105" t="s">
        <v>0</v>
      </c>
      <c r="BV136" s="105" t="s">
        <v>0</v>
      </c>
    </row>
    <row r="137" spans="1:74" ht="19.899999999999999" customHeight="1" outlineLevel="1">
      <c r="A137" s="189"/>
      <c r="B137" s="14" t="str">
        <f>IF('0'!A1=1,"Вінницька","Vinnytsya")</f>
        <v>Вінницька</v>
      </c>
      <c r="C137" s="105" t="s">
        <v>0</v>
      </c>
      <c r="D137" s="105" t="s">
        <v>0</v>
      </c>
      <c r="E137" s="105" t="s">
        <v>0</v>
      </c>
      <c r="F137" s="105" t="s">
        <v>0</v>
      </c>
      <c r="G137" s="105" t="s">
        <v>0</v>
      </c>
      <c r="H137" s="105" t="s">
        <v>0</v>
      </c>
      <c r="I137" s="105" t="s">
        <v>0</v>
      </c>
      <c r="J137" s="105" t="s">
        <v>0</v>
      </c>
      <c r="K137" s="105" t="s">
        <v>0</v>
      </c>
      <c r="L137" s="105" t="s">
        <v>0</v>
      </c>
      <c r="M137" s="105" t="s">
        <v>0</v>
      </c>
      <c r="N137" s="105" t="s">
        <v>0</v>
      </c>
      <c r="O137" s="105" t="s">
        <v>0</v>
      </c>
      <c r="P137" s="105" t="s">
        <v>0</v>
      </c>
      <c r="Q137" s="105" t="s">
        <v>0</v>
      </c>
      <c r="R137" s="105" t="s">
        <v>0</v>
      </c>
      <c r="S137" s="118">
        <v>58.7</v>
      </c>
      <c r="T137" s="118">
        <v>59.5</v>
      </c>
      <c r="U137" s="118">
        <v>59.8</v>
      </c>
      <c r="V137" s="118">
        <v>58.7</v>
      </c>
      <c r="W137" s="118">
        <v>56.4</v>
      </c>
      <c r="X137" s="118">
        <v>57</v>
      </c>
      <c r="Y137" s="118">
        <v>57.3</v>
      </c>
      <c r="Z137" s="118">
        <v>56.9</v>
      </c>
      <c r="AA137" s="118">
        <v>57.3</v>
      </c>
      <c r="AB137" s="118">
        <v>57.6</v>
      </c>
      <c r="AC137" s="118">
        <v>57.8</v>
      </c>
      <c r="AD137" s="118">
        <v>57.5</v>
      </c>
      <c r="AE137" s="118">
        <v>57.9</v>
      </c>
      <c r="AF137" s="118">
        <v>58.2</v>
      </c>
      <c r="AG137" s="118">
        <v>58.7</v>
      </c>
      <c r="AH137" s="118">
        <v>58.4</v>
      </c>
      <c r="AI137" s="118">
        <v>57.6</v>
      </c>
      <c r="AJ137" s="118">
        <v>58.4</v>
      </c>
      <c r="AK137" s="118">
        <v>59.2</v>
      </c>
      <c r="AL137" s="118">
        <v>58.9</v>
      </c>
      <c r="AM137" s="118">
        <v>58.2</v>
      </c>
      <c r="AN137" s="118">
        <v>59</v>
      </c>
      <c r="AO137" s="118">
        <v>59.9</v>
      </c>
      <c r="AP137" s="118">
        <v>59.6</v>
      </c>
      <c r="AQ137" s="118">
        <v>56.4</v>
      </c>
      <c r="AR137" s="118">
        <v>57</v>
      </c>
      <c r="AS137" s="118">
        <v>57.1</v>
      </c>
      <c r="AT137" s="118">
        <v>56.339947202588782</v>
      </c>
      <c r="AU137" s="106">
        <v>56.8</v>
      </c>
      <c r="AV137" s="117">
        <v>57.8</v>
      </c>
      <c r="AW137" s="117">
        <v>58.3</v>
      </c>
      <c r="AX137" s="108">
        <v>57.7</v>
      </c>
      <c r="AY137" s="108">
        <v>56.2</v>
      </c>
      <c r="AZ137" s="108">
        <v>56.9</v>
      </c>
      <c r="BA137" s="108">
        <v>57.3</v>
      </c>
      <c r="BB137" s="108">
        <v>56.6</v>
      </c>
      <c r="BC137" s="108">
        <v>55.5</v>
      </c>
      <c r="BD137" s="108">
        <v>55.9</v>
      </c>
      <c r="BE137" s="108">
        <v>55.8</v>
      </c>
      <c r="BF137" s="108">
        <v>55.3</v>
      </c>
      <c r="BG137" s="108">
        <v>56.1</v>
      </c>
      <c r="BH137" s="108">
        <v>56.8</v>
      </c>
      <c r="BI137" s="108">
        <v>56.9</v>
      </c>
      <c r="BJ137" s="108">
        <v>56.8</v>
      </c>
      <c r="BK137" s="108">
        <v>57.1</v>
      </c>
      <c r="BL137" s="108">
        <v>57.9</v>
      </c>
      <c r="BM137" s="108">
        <v>58.2</v>
      </c>
      <c r="BN137" s="108">
        <v>58</v>
      </c>
      <c r="BO137" s="108">
        <v>58.1</v>
      </c>
      <c r="BP137" s="108">
        <v>56.9</v>
      </c>
      <c r="BQ137" s="108">
        <v>56.8</v>
      </c>
      <c r="BR137" s="108">
        <v>56.2</v>
      </c>
      <c r="BS137" s="108">
        <v>54.5</v>
      </c>
      <c r="BT137" s="108">
        <v>55.7</v>
      </c>
      <c r="BU137" s="108">
        <v>56.2</v>
      </c>
      <c r="BV137" s="108">
        <v>55.6</v>
      </c>
    </row>
    <row r="138" spans="1:74" ht="19.899999999999999" customHeight="1" outlineLevel="1">
      <c r="A138" s="189"/>
      <c r="B138" s="14" t="str">
        <f>IF('0'!A1=1,"Волинська","Volyn")</f>
        <v>Волинська</v>
      </c>
      <c r="C138" s="105" t="s">
        <v>0</v>
      </c>
      <c r="D138" s="105" t="s">
        <v>0</v>
      </c>
      <c r="E138" s="105" t="s">
        <v>0</v>
      </c>
      <c r="F138" s="105" t="s">
        <v>0</v>
      </c>
      <c r="G138" s="105" t="s">
        <v>0</v>
      </c>
      <c r="H138" s="105" t="s">
        <v>0</v>
      </c>
      <c r="I138" s="105" t="s">
        <v>0</v>
      </c>
      <c r="J138" s="105" t="s">
        <v>0</v>
      </c>
      <c r="K138" s="105" t="s">
        <v>0</v>
      </c>
      <c r="L138" s="105" t="s">
        <v>0</v>
      </c>
      <c r="M138" s="105" t="s">
        <v>0</v>
      </c>
      <c r="N138" s="105" t="s">
        <v>0</v>
      </c>
      <c r="O138" s="105" t="s">
        <v>0</v>
      </c>
      <c r="P138" s="105" t="s">
        <v>0</v>
      </c>
      <c r="Q138" s="105" t="s">
        <v>0</v>
      </c>
      <c r="R138" s="105" t="s">
        <v>0</v>
      </c>
      <c r="S138" s="118">
        <v>58.2</v>
      </c>
      <c r="T138" s="118">
        <v>59.8</v>
      </c>
      <c r="U138" s="118">
        <v>59.9</v>
      </c>
      <c r="V138" s="118">
        <v>58.8</v>
      </c>
      <c r="W138" s="118">
        <v>57.1</v>
      </c>
      <c r="X138" s="118">
        <v>57.8</v>
      </c>
      <c r="Y138" s="118">
        <v>58.3</v>
      </c>
      <c r="Z138" s="118">
        <v>57.4</v>
      </c>
      <c r="AA138" s="118">
        <v>57.7</v>
      </c>
      <c r="AB138" s="118">
        <v>58.4</v>
      </c>
      <c r="AC138" s="118">
        <v>58.7</v>
      </c>
      <c r="AD138" s="118">
        <v>58.2</v>
      </c>
      <c r="AE138" s="118">
        <v>58.1</v>
      </c>
      <c r="AF138" s="118">
        <v>59</v>
      </c>
      <c r="AG138" s="118">
        <v>59.5</v>
      </c>
      <c r="AH138" s="118">
        <v>59</v>
      </c>
      <c r="AI138" s="118">
        <v>58.2</v>
      </c>
      <c r="AJ138" s="118">
        <v>59.2</v>
      </c>
      <c r="AK138" s="118">
        <v>59.7</v>
      </c>
      <c r="AL138" s="118">
        <v>59.3</v>
      </c>
      <c r="AM138" s="118">
        <v>58.7</v>
      </c>
      <c r="AN138" s="118">
        <v>59.4</v>
      </c>
      <c r="AO138" s="118">
        <v>60</v>
      </c>
      <c r="AP138" s="118">
        <v>59.7</v>
      </c>
      <c r="AQ138" s="118">
        <v>55.7</v>
      </c>
      <c r="AR138" s="118">
        <v>55.9</v>
      </c>
      <c r="AS138" s="118">
        <v>55.8</v>
      </c>
      <c r="AT138" s="118">
        <v>54.938436830835116</v>
      </c>
      <c r="AU138" s="106">
        <v>52</v>
      </c>
      <c r="AV138" s="117">
        <v>52.4</v>
      </c>
      <c r="AW138" s="117">
        <v>53.3</v>
      </c>
      <c r="AX138" s="108">
        <v>53.1</v>
      </c>
      <c r="AY138" s="108">
        <v>49.9</v>
      </c>
      <c r="AZ138" s="108">
        <v>50.3</v>
      </c>
      <c r="BA138" s="108">
        <v>51.2</v>
      </c>
      <c r="BB138" s="108">
        <v>51</v>
      </c>
      <c r="BC138" s="108">
        <v>48</v>
      </c>
      <c r="BD138" s="108">
        <v>48.8</v>
      </c>
      <c r="BE138" s="108">
        <v>48.9</v>
      </c>
      <c r="BF138" s="108">
        <v>48.8</v>
      </c>
      <c r="BG138" s="108">
        <v>48.6</v>
      </c>
      <c r="BH138" s="108">
        <v>49.3</v>
      </c>
      <c r="BI138" s="108">
        <v>49.6</v>
      </c>
      <c r="BJ138" s="108">
        <v>49.5</v>
      </c>
      <c r="BK138" s="108">
        <v>49.5</v>
      </c>
      <c r="BL138" s="108">
        <v>50.2</v>
      </c>
      <c r="BM138" s="108">
        <v>51</v>
      </c>
      <c r="BN138" s="108">
        <v>50.9</v>
      </c>
      <c r="BO138" s="108">
        <v>51.4</v>
      </c>
      <c r="BP138" s="108">
        <v>49.2</v>
      </c>
      <c r="BQ138" s="108">
        <v>49.1</v>
      </c>
      <c r="BR138" s="108">
        <v>48.9</v>
      </c>
      <c r="BS138" s="108">
        <v>47.6</v>
      </c>
      <c r="BT138" s="108">
        <v>48.7</v>
      </c>
      <c r="BU138" s="108">
        <v>48.9</v>
      </c>
      <c r="BV138" s="108">
        <v>48.5</v>
      </c>
    </row>
    <row r="139" spans="1:74" ht="19.899999999999999" customHeight="1" outlineLevel="1">
      <c r="A139" s="189"/>
      <c r="B139" s="14" t="str">
        <f>IF('0'!A1=1,"Дніпропетровська","Dnipropetrovsk")</f>
        <v>Дніпропетровська</v>
      </c>
      <c r="C139" s="105" t="s">
        <v>0</v>
      </c>
      <c r="D139" s="105" t="s">
        <v>0</v>
      </c>
      <c r="E139" s="105" t="s">
        <v>0</v>
      </c>
      <c r="F139" s="105" t="s">
        <v>0</v>
      </c>
      <c r="G139" s="105" t="s">
        <v>0</v>
      </c>
      <c r="H139" s="105" t="s">
        <v>0</v>
      </c>
      <c r="I139" s="105" t="s">
        <v>0</v>
      </c>
      <c r="J139" s="105" t="s">
        <v>0</v>
      </c>
      <c r="K139" s="105" t="s">
        <v>0</v>
      </c>
      <c r="L139" s="105" t="s">
        <v>0</v>
      </c>
      <c r="M139" s="105" t="s">
        <v>0</v>
      </c>
      <c r="N139" s="105" t="s">
        <v>0</v>
      </c>
      <c r="O139" s="105" t="s">
        <v>0</v>
      </c>
      <c r="P139" s="105" t="s">
        <v>0</v>
      </c>
      <c r="Q139" s="105" t="s">
        <v>0</v>
      </c>
      <c r="R139" s="105" t="s">
        <v>0</v>
      </c>
      <c r="S139" s="118">
        <v>59.7</v>
      </c>
      <c r="T139" s="118">
        <v>60.5</v>
      </c>
      <c r="U139" s="118">
        <v>60.9</v>
      </c>
      <c r="V139" s="118">
        <v>59.9</v>
      </c>
      <c r="W139" s="118">
        <v>59.7</v>
      </c>
      <c r="X139" s="118">
        <v>59.9</v>
      </c>
      <c r="Y139" s="118">
        <v>60</v>
      </c>
      <c r="Z139" s="118">
        <v>59.3</v>
      </c>
      <c r="AA139" s="118">
        <v>60.3</v>
      </c>
      <c r="AB139" s="118">
        <v>60.5</v>
      </c>
      <c r="AC139" s="118">
        <v>60.9</v>
      </c>
      <c r="AD139" s="118">
        <v>60.3</v>
      </c>
      <c r="AE139" s="118">
        <v>60.6</v>
      </c>
      <c r="AF139" s="118">
        <v>61</v>
      </c>
      <c r="AG139" s="118">
        <v>61.4</v>
      </c>
      <c r="AH139" s="118">
        <v>60.7</v>
      </c>
      <c r="AI139" s="118">
        <v>60.8</v>
      </c>
      <c r="AJ139" s="118">
        <v>61.7</v>
      </c>
      <c r="AK139" s="118">
        <v>61.9</v>
      </c>
      <c r="AL139" s="118">
        <v>61.4</v>
      </c>
      <c r="AM139" s="118">
        <v>61.2</v>
      </c>
      <c r="AN139" s="118">
        <v>62.4</v>
      </c>
      <c r="AO139" s="118">
        <v>62.6</v>
      </c>
      <c r="AP139" s="118">
        <v>62.1</v>
      </c>
      <c r="AQ139" s="118">
        <v>60.2</v>
      </c>
      <c r="AR139" s="118">
        <v>61.2</v>
      </c>
      <c r="AS139" s="118">
        <v>60.7</v>
      </c>
      <c r="AT139" s="118">
        <v>60.234755224735181</v>
      </c>
      <c r="AU139" s="106">
        <v>61.3</v>
      </c>
      <c r="AV139" s="117">
        <v>61.7</v>
      </c>
      <c r="AW139" s="117">
        <v>61.1</v>
      </c>
      <c r="AX139" s="108">
        <v>60.9</v>
      </c>
      <c r="AY139" s="108">
        <v>59.2</v>
      </c>
      <c r="AZ139" s="108">
        <v>59</v>
      </c>
      <c r="BA139" s="108">
        <v>59.1</v>
      </c>
      <c r="BB139" s="108">
        <v>59.1</v>
      </c>
      <c r="BC139" s="108">
        <v>57.8</v>
      </c>
      <c r="BD139" s="108">
        <v>57.9</v>
      </c>
      <c r="BE139" s="108">
        <v>58.2</v>
      </c>
      <c r="BF139" s="108">
        <v>58</v>
      </c>
      <c r="BG139" s="108">
        <v>58.5</v>
      </c>
      <c r="BH139" s="108">
        <v>58.7</v>
      </c>
      <c r="BI139" s="108">
        <v>58.9</v>
      </c>
      <c r="BJ139" s="108">
        <v>58.6</v>
      </c>
      <c r="BK139" s="108">
        <v>59</v>
      </c>
      <c r="BL139" s="108">
        <v>59.5</v>
      </c>
      <c r="BM139" s="108">
        <v>59.8</v>
      </c>
      <c r="BN139" s="108">
        <v>59.5</v>
      </c>
      <c r="BO139" s="108">
        <v>60.1</v>
      </c>
      <c r="BP139" s="108">
        <v>58.4</v>
      </c>
      <c r="BQ139" s="108">
        <v>58.3</v>
      </c>
      <c r="BR139" s="108">
        <v>58</v>
      </c>
      <c r="BS139" s="108">
        <v>56.9</v>
      </c>
      <c r="BT139" s="108">
        <v>57.5</v>
      </c>
      <c r="BU139" s="108">
        <v>58.3</v>
      </c>
      <c r="BV139" s="108">
        <v>57.9</v>
      </c>
    </row>
    <row r="140" spans="1:74" ht="19.899999999999999" customHeight="1" outlineLevel="1">
      <c r="A140" s="189"/>
      <c r="B140" s="14" t="str">
        <f>IF('0'!A1=1,"Донецька","Donetsk")</f>
        <v>Донецька</v>
      </c>
      <c r="C140" s="105" t="s">
        <v>0</v>
      </c>
      <c r="D140" s="105" t="s">
        <v>0</v>
      </c>
      <c r="E140" s="105" t="s">
        <v>0</v>
      </c>
      <c r="F140" s="105" t="s">
        <v>0</v>
      </c>
      <c r="G140" s="105" t="s">
        <v>0</v>
      </c>
      <c r="H140" s="105" t="s">
        <v>0</v>
      </c>
      <c r="I140" s="105" t="s">
        <v>0</v>
      </c>
      <c r="J140" s="105" t="s">
        <v>0</v>
      </c>
      <c r="K140" s="105" t="s">
        <v>0</v>
      </c>
      <c r="L140" s="105" t="s">
        <v>0</v>
      </c>
      <c r="M140" s="105" t="s">
        <v>0</v>
      </c>
      <c r="N140" s="105" t="s">
        <v>0</v>
      </c>
      <c r="O140" s="105" t="s">
        <v>0</v>
      </c>
      <c r="P140" s="105" t="s">
        <v>0</v>
      </c>
      <c r="Q140" s="105" t="s">
        <v>0</v>
      </c>
      <c r="R140" s="105" t="s">
        <v>0</v>
      </c>
      <c r="S140" s="118">
        <v>60.1</v>
      </c>
      <c r="T140" s="118">
        <v>60.6</v>
      </c>
      <c r="U140" s="118">
        <v>61</v>
      </c>
      <c r="V140" s="118">
        <v>60.7</v>
      </c>
      <c r="W140" s="118">
        <v>56.9</v>
      </c>
      <c r="X140" s="118">
        <v>57.1</v>
      </c>
      <c r="Y140" s="118">
        <v>57.4</v>
      </c>
      <c r="Z140" s="118">
        <v>57.3</v>
      </c>
      <c r="AA140" s="118">
        <v>57.6</v>
      </c>
      <c r="AB140" s="118">
        <v>57.8</v>
      </c>
      <c r="AC140" s="118">
        <v>58.2</v>
      </c>
      <c r="AD140" s="118">
        <v>58.3</v>
      </c>
      <c r="AE140" s="118">
        <v>58.5</v>
      </c>
      <c r="AF140" s="118">
        <v>59.2</v>
      </c>
      <c r="AG140" s="118">
        <v>59.7</v>
      </c>
      <c r="AH140" s="118">
        <v>59.5</v>
      </c>
      <c r="AI140" s="118">
        <v>58.8</v>
      </c>
      <c r="AJ140" s="118">
        <v>59.5</v>
      </c>
      <c r="AK140" s="118">
        <v>60.1</v>
      </c>
      <c r="AL140" s="118">
        <v>60</v>
      </c>
      <c r="AM140" s="118">
        <v>59.3</v>
      </c>
      <c r="AN140" s="118">
        <v>60.4</v>
      </c>
      <c r="AO140" s="118">
        <v>60.6</v>
      </c>
      <c r="AP140" s="118">
        <v>60.3</v>
      </c>
      <c r="AQ140" s="118">
        <v>58.7</v>
      </c>
      <c r="AR140" s="119">
        <v>57.8</v>
      </c>
      <c r="AS140" s="119">
        <v>56.1</v>
      </c>
      <c r="AT140" s="119">
        <v>54.16834100955149</v>
      </c>
      <c r="AU140" s="106">
        <v>50.5</v>
      </c>
      <c r="AV140" s="117">
        <v>50.7</v>
      </c>
      <c r="AW140" s="117">
        <v>50.6</v>
      </c>
      <c r="AX140" s="109">
        <v>50.3</v>
      </c>
      <c r="AY140" s="109">
        <v>49.7</v>
      </c>
      <c r="AZ140" s="109">
        <v>50</v>
      </c>
      <c r="BA140" s="109">
        <v>50.2</v>
      </c>
      <c r="BB140" s="109">
        <v>50</v>
      </c>
      <c r="BC140" s="109">
        <v>49.2</v>
      </c>
      <c r="BD140" s="109">
        <v>49.5</v>
      </c>
      <c r="BE140" s="109">
        <v>49.5</v>
      </c>
      <c r="BF140" s="109">
        <v>49.4</v>
      </c>
      <c r="BG140" s="109">
        <v>49.7</v>
      </c>
      <c r="BH140" s="109">
        <v>49.9</v>
      </c>
      <c r="BI140" s="109">
        <v>50</v>
      </c>
      <c r="BJ140" s="109">
        <v>50</v>
      </c>
      <c r="BK140" s="109">
        <v>50.6</v>
      </c>
      <c r="BL140" s="109">
        <v>50.9</v>
      </c>
      <c r="BM140" s="109">
        <v>51</v>
      </c>
      <c r="BN140" s="109">
        <v>50.9</v>
      </c>
      <c r="BO140" s="109">
        <v>51.6</v>
      </c>
      <c r="BP140" s="109">
        <v>49.8</v>
      </c>
      <c r="BQ140" s="109">
        <v>49.5</v>
      </c>
      <c r="BR140" s="109">
        <v>49.2</v>
      </c>
      <c r="BS140" s="109">
        <v>48.9</v>
      </c>
      <c r="BT140" s="109">
        <v>48.9</v>
      </c>
      <c r="BU140" s="109">
        <v>49.1</v>
      </c>
      <c r="BV140" s="109">
        <v>48.9</v>
      </c>
    </row>
    <row r="141" spans="1:74" ht="19.899999999999999" customHeight="1" outlineLevel="1">
      <c r="A141" s="189"/>
      <c r="B141" s="14" t="str">
        <f>IF('0'!A1=1,"Житомирська","Zhytomyr")</f>
        <v>Житомирська</v>
      </c>
      <c r="C141" s="105" t="s">
        <v>0</v>
      </c>
      <c r="D141" s="105" t="s">
        <v>0</v>
      </c>
      <c r="E141" s="105" t="s">
        <v>0</v>
      </c>
      <c r="F141" s="105" t="s">
        <v>0</v>
      </c>
      <c r="G141" s="105" t="s">
        <v>0</v>
      </c>
      <c r="H141" s="105" t="s">
        <v>0</v>
      </c>
      <c r="I141" s="105" t="s">
        <v>0</v>
      </c>
      <c r="J141" s="105" t="s">
        <v>0</v>
      </c>
      <c r="K141" s="105" t="s">
        <v>0</v>
      </c>
      <c r="L141" s="105" t="s">
        <v>0</v>
      </c>
      <c r="M141" s="105" t="s">
        <v>0</v>
      </c>
      <c r="N141" s="105" t="s">
        <v>0</v>
      </c>
      <c r="O141" s="105" t="s">
        <v>0</v>
      </c>
      <c r="P141" s="105" t="s">
        <v>0</v>
      </c>
      <c r="Q141" s="105" t="s">
        <v>0</v>
      </c>
      <c r="R141" s="105" t="s">
        <v>0</v>
      </c>
      <c r="S141" s="118">
        <v>59</v>
      </c>
      <c r="T141" s="118">
        <v>59.9</v>
      </c>
      <c r="U141" s="118">
        <v>60.3</v>
      </c>
      <c r="V141" s="118">
        <v>58.9</v>
      </c>
      <c r="W141" s="118">
        <v>58.1</v>
      </c>
      <c r="X141" s="118">
        <v>58.4</v>
      </c>
      <c r="Y141" s="118">
        <v>59.1</v>
      </c>
      <c r="Z141" s="118">
        <v>58.3</v>
      </c>
      <c r="AA141" s="118">
        <v>59.3</v>
      </c>
      <c r="AB141" s="118">
        <v>59.3</v>
      </c>
      <c r="AC141" s="118">
        <v>59.9</v>
      </c>
      <c r="AD141" s="118">
        <v>59.5</v>
      </c>
      <c r="AE141" s="118">
        <v>59.7</v>
      </c>
      <c r="AF141" s="118">
        <v>59.6</v>
      </c>
      <c r="AG141" s="118">
        <v>59.6</v>
      </c>
      <c r="AH141" s="118">
        <v>59.2</v>
      </c>
      <c r="AI141" s="118">
        <v>59.1</v>
      </c>
      <c r="AJ141" s="118">
        <v>59.7</v>
      </c>
      <c r="AK141" s="118">
        <v>59.8</v>
      </c>
      <c r="AL141" s="118">
        <v>59.3</v>
      </c>
      <c r="AM141" s="118">
        <v>59.2</v>
      </c>
      <c r="AN141" s="118">
        <v>60.1</v>
      </c>
      <c r="AO141" s="118">
        <v>60.5</v>
      </c>
      <c r="AP141" s="118">
        <v>59.9</v>
      </c>
      <c r="AQ141" s="118">
        <v>57.2</v>
      </c>
      <c r="AR141" s="118">
        <v>57.3</v>
      </c>
      <c r="AS141" s="118">
        <v>56.9</v>
      </c>
      <c r="AT141" s="118">
        <v>56.102877070618995</v>
      </c>
      <c r="AU141" s="106">
        <v>55.4</v>
      </c>
      <c r="AV141" s="117">
        <v>55.6</v>
      </c>
      <c r="AW141" s="117">
        <v>56</v>
      </c>
      <c r="AX141" s="108">
        <v>55.5</v>
      </c>
      <c r="AY141" s="108">
        <v>52.5</v>
      </c>
      <c r="AZ141" s="108">
        <v>55.1</v>
      </c>
      <c r="BA141" s="108">
        <v>56.6</v>
      </c>
      <c r="BB141" s="108">
        <v>55.9</v>
      </c>
      <c r="BC141" s="108">
        <v>52.7</v>
      </c>
      <c r="BD141" s="108">
        <v>55.3</v>
      </c>
      <c r="BE141" s="108">
        <v>57</v>
      </c>
      <c r="BF141" s="108">
        <v>56.4</v>
      </c>
      <c r="BG141" s="108">
        <v>53.7</v>
      </c>
      <c r="BH141" s="108">
        <v>56.2</v>
      </c>
      <c r="BI141" s="108">
        <v>57.8</v>
      </c>
      <c r="BJ141" s="108">
        <v>57.5</v>
      </c>
      <c r="BK141" s="108">
        <v>55.4</v>
      </c>
      <c r="BL141" s="108">
        <v>57.3</v>
      </c>
      <c r="BM141" s="108">
        <v>58.7</v>
      </c>
      <c r="BN141" s="108">
        <v>58.5</v>
      </c>
      <c r="BO141" s="108">
        <v>56.7</v>
      </c>
      <c r="BP141" s="108">
        <v>55.8</v>
      </c>
      <c r="BQ141" s="108">
        <v>55.7</v>
      </c>
      <c r="BR141" s="108">
        <v>55.3</v>
      </c>
      <c r="BS141" s="108">
        <v>54</v>
      </c>
      <c r="BT141" s="108">
        <v>54.9</v>
      </c>
      <c r="BU141" s="108">
        <v>55.4</v>
      </c>
      <c r="BV141" s="108">
        <v>54.8</v>
      </c>
    </row>
    <row r="142" spans="1:74" ht="19.899999999999999" customHeight="1" outlineLevel="1">
      <c r="A142" s="189"/>
      <c r="B142" s="14" t="str">
        <f>IF('0'!A1=1,"Закарпатська","Zakarpattya")</f>
        <v>Закарпатська</v>
      </c>
      <c r="C142" s="105" t="s">
        <v>0</v>
      </c>
      <c r="D142" s="105" t="s">
        <v>0</v>
      </c>
      <c r="E142" s="105" t="s">
        <v>0</v>
      </c>
      <c r="F142" s="105" t="s">
        <v>0</v>
      </c>
      <c r="G142" s="105" t="s">
        <v>0</v>
      </c>
      <c r="H142" s="105" t="s">
        <v>0</v>
      </c>
      <c r="I142" s="105" t="s">
        <v>0</v>
      </c>
      <c r="J142" s="105" t="s">
        <v>0</v>
      </c>
      <c r="K142" s="105" t="s">
        <v>0</v>
      </c>
      <c r="L142" s="105" t="s">
        <v>0</v>
      </c>
      <c r="M142" s="105" t="s">
        <v>0</v>
      </c>
      <c r="N142" s="105" t="s">
        <v>0</v>
      </c>
      <c r="O142" s="105" t="s">
        <v>0</v>
      </c>
      <c r="P142" s="105" t="s">
        <v>0</v>
      </c>
      <c r="Q142" s="105" t="s">
        <v>0</v>
      </c>
      <c r="R142" s="105" t="s">
        <v>0</v>
      </c>
      <c r="S142" s="118">
        <v>59.6</v>
      </c>
      <c r="T142" s="118">
        <v>60.1</v>
      </c>
      <c r="U142" s="118">
        <v>60.7</v>
      </c>
      <c r="V142" s="118">
        <v>59.9</v>
      </c>
      <c r="W142" s="118">
        <v>56.5</v>
      </c>
      <c r="X142" s="118">
        <v>56.8</v>
      </c>
      <c r="Y142" s="118">
        <v>57.3</v>
      </c>
      <c r="Z142" s="118">
        <v>56.9</v>
      </c>
      <c r="AA142" s="118">
        <v>57.4</v>
      </c>
      <c r="AB142" s="118">
        <v>57.5</v>
      </c>
      <c r="AC142" s="118">
        <v>58.1</v>
      </c>
      <c r="AD142" s="118">
        <v>57.7</v>
      </c>
      <c r="AE142" s="118">
        <v>57.9</v>
      </c>
      <c r="AF142" s="118">
        <v>57.7</v>
      </c>
      <c r="AG142" s="118">
        <v>57.1</v>
      </c>
      <c r="AH142" s="118">
        <v>56.6</v>
      </c>
      <c r="AI142" s="118">
        <v>58</v>
      </c>
      <c r="AJ142" s="118">
        <v>58.1</v>
      </c>
      <c r="AK142" s="118">
        <v>58.2</v>
      </c>
      <c r="AL142" s="118">
        <v>57.5</v>
      </c>
      <c r="AM142" s="118">
        <v>58.1</v>
      </c>
      <c r="AN142" s="118">
        <v>58.8</v>
      </c>
      <c r="AO142" s="118">
        <v>59.1</v>
      </c>
      <c r="AP142" s="118">
        <v>58.6</v>
      </c>
      <c r="AQ142" s="118">
        <v>56.7</v>
      </c>
      <c r="AR142" s="118">
        <v>57.8</v>
      </c>
      <c r="AS142" s="118">
        <v>57.9</v>
      </c>
      <c r="AT142" s="118">
        <v>56.434679077822267</v>
      </c>
      <c r="AU142" s="106">
        <v>55.2</v>
      </c>
      <c r="AV142" s="117">
        <v>56.3</v>
      </c>
      <c r="AW142" s="117">
        <v>56.9</v>
      </c>
      <c r="AX142" s="108">
        <v>56.2</v>
      </c>
      <c r="AY142" s="108">
        <v>53.4</v>
      </c>
      <c r="AZ142" s="108">
        <v>54.7</v>
      </c>
      <c r="BA142" s="108">
        <v>55</v>
      </c>
      <c r="BB142" s="108">
        <v>54.8</v>
      </c>
      <c r="BC142" s="108">
        <v>53.6</v>
      </c>
      <c r="BD142" s="108">
        <v>54.2</v>
      </c>
      <c r="BE142" s="108">
        <v>54</v>
      </c>
      <c r="BF142" s="108">
        <v>53.8</v>
      </c>
      <c r="BG142" s="108">
        <v>54</v>
      </c>
      <c r="BH142" s="108">
        <v>54.6</v>
      </c>
      <c r="BI142" s="108">
        <v>54.7</v>
      </c>
      <c r="BJ142" s="108">
        <v>54.5</v>
      </c>
      <c r="BK142" s="108">
        <v>54.7</v>
      </c>
      <c r="BL142" s="108">
        <v>55.3</v>
      </c>
      <c r="BM142" s="108">
        <v>55.5</v>
      </c>
      <c r="BN142" s="108">
        <v>55.4</v>
      </c>
      <c r="BO142" s="108">
        <v>55.2</v>
      </c>
      <c r="BP142" s="108">
        <v>54.3</v>
      </c>
      <c r="BQ142" s="108">
        <v>54.1</v>
      </c>
      <c r="BR142" s="108">
        <v>53.7</v>
      </c>
      <c r="BS142" s="108">
        <v>51.6</v>
      </c>
      <c r="BT142" s="108">
        <v>52.6</v>
      </c>
      <c r="BU142" s="108">
        <v>53.1</v>
      </c>
      <c r="BV142" s="108">
        <v>52.8</v>
      </c>
    </row>
    <row r="143" spans="1:74" ht="19.899999999999999" customHeight="1" outlineLevel="1">
      <c r="A143" s="189"/>
      <c r="B143" s="14" t="str">
        <f>IF('0'!A1=1,"Запорізька","Zaporizhzhya")</f>
        <v>Запорізька</v>
      </c>
      <c r="C143" s="105" t="s">
        <v>0</v>
      </c>
      <c r="D143" s="105" t="s">
        <v>0</v>
      </c>
      <c r="E143" s="105" t="s">
        <v>0</v>
      </c>
      <c r="F143" s="105" t="s">
        <v>0</v>
      </c>
      <c r="G143" s="105" t="s">
        <v>0</v>
      </c>
      <c r="H143" s="105" t="s">
        <v>0</v>
      </c>
      <c r="I143" s="105" t="s">
        <v>0</v>
      </c>
      <c r="J143" s="105" t="s">
        <v>0</v>
      </c>
      <c r="K143" s="105" t="s">
        <v>0</v>
      </c>
      <c r="L143" s="105" t="s">
        <v>0</v>
      </c>
      <c r="M143" s="105" t="s">
        <v>0</v>
      </c>
      <c r="N143" s="105" t="s">
        <v>0</v>
      </c>
      <c r="O143" s="105" t="s">
        <v>0</v>
      </c>
      <c r="P143" s="105" t="s">
        <v>0</v>
      </c>
      <c r="Q143" s="105" t="s">
        <v>0</v>
      </c>
      <c r="R143" s="105" t="s">
        <v>0</v>
      </c>
      <c r="S143" s="118">
        <v>59.4</v>
      </c>
      <c r="T143" s="118">
        <v>60</v>
      </c>
      <c r="U143" s="118">
        <v>60.5</v>
      </c>
      <c r="V143" s="118">
        <v>59.5</v>
      </c>
      <c r="W143" s="118">
        <v>58.1</v>
      </c>
      <c r="X143" s="118">
        <v>58.8</v>
      </c>
      <c r="Y143" s="118">
        <v>59.4</v>
      </c>
      <c r="Z143" s="118">
        <v>58.6</v>
      </c>
      <c r="AA143" s="118">
        <v>59.1</v>
      </c>
      <c r="AB143" s="118">
        <v>59.5</v>
      </c>
      <c r="AC143" s="118">
        <v>59.9</v>
      </c>
      <c r="AD143" s="118">
        <v>59.5</v>
      </c>
      <c r="AE143" s="118">
        <v>59.6</v>
      </c>
      <c r="AF143" s="118">
        <v>60.1</v>
      </c>
      <c r="AG143" s="118">
        <v>60.8</v>
      </c>
      <c r="AH143" s="118">
        <v>60.4</v>
      </c>
      <c r="AI143" s="118">
        <v>59.4</v>
      </c>
      <c r="AJ143" s="118">
        <v>60.4</v>
      </c>
      <c r="AK143" s="118">
        <v>61.2</v>
      </c>
      <c r="AL143" s="118">
        <v>60.6</v>
      </c>
      <c r="AM143" s="118">
        <v>60.2</v>
      </c>
      <c r="AN143" s="118">
        <v>61.3</v>
      </c>
      <c r="AO143" s="118">
        <v>62.1</v>
      </c>
      <c r="AP143" s="118">
        <v>61.3</v>
      </c>
      <c r="AQ143" s="118">
        <v>58.3</v>
      </c>
      <c r="AR143" s="118">
        <v>59</v>
      </c>
      <c r="AS143" s="118">
        <v>58.9</v>
      </c>
      <c r="AT143" s="118">
        <v>58.192897983749624</v>
      </c>
      <c r="AU143" s="106">
        <v>56.5</v>
      </c>
      <c r="AV143" s="117">
        <v>56.7</v>
      </c>
      <c r="AW143" s="117">
        <v>56.7</v>
      </c>
      <c r="AX143" s="108">
        <v>56.4</v>
      </c>
      <c r="AY143" s="108">
        <v>55.8</v>
      </c>
      <c r="AZ143" s="108">
        <v>56.4</v>
      </c>
      <c r="BA143" s="108">
        <v>56.2</v>
      </c>
      <c r="BB143" s="108">
        <v>56</v>
      </c>
      <c r="BC143" s="108">
        <v>55.1</v>
      </c>
      <c r="BD143" s="108">
        <v>55.5</v>
      </c>
      <c r="BE143" s="108">
        <v>55.5</v>
      </c>
      <c r="BF143" s="108">
        <v>55.2</v>
      </c>
      <c r="BG143" s="108">
        <v>55.8</v>
      </c>
      <c r="BH143" s="108">
        <v>56.8</v>
      </c>
      <c r="BI143" s="108">
        <v>56.8</v>
      </c>
      <c r="BJ143" s="108">
        <v>56.7</v>
      </c>
      <c r="BK143" s="108">
        <v>57</v>
      </c>
      <c r="BL143" s="108">
        <v>57.8</v>
      </c>
      <c r="BM143" s="108">
        <v>58.2</v>
      </c>
      <c r="BN143" s="108">
        <v>58.1</v>
      </c>
      <c r="BO143" s="108">
        <v>58.2</v>
      </c>
      <c r="BP143" s="108">
        <v>56.5</v>
      </c>
      <c r="BQ143" s="108">
        <v>56.4</v>
      </c>
      <c r="BR143" s="108">
        <v>56</v>
      </c>
      <c r="BS143" s="108">
        <v>54.8</v>
      </c>
      <c r="BT143" s="108">
        <v>55.8</v>
      </c>
      <c r="BU143" s="108">
        <v>56.3</v>
      </c>
      <c r="BV143" s="108">
        <v>55.8</v>
      </c>
    </row>
    <row r="144" spans="1:74" ht="19.899999999999999" customHeight="1" outlineLevel="1">
      <c r="A144" s="189"/>
      <c r="B144" s="14" t="str">
        <f>IF('0'!A1=1,"Івано-Франківська","Ivano-Frankivsk")</f>
        <v>Івано-Франківська</v>
      </c>
      <c r="C144" s="105" t="s">
        <v>0</v>
      </c>
      <c r="D144" s="105" t="s">
        <v>0</v>
      </c>
      <c r="E144" s="105" t="s">
        <v>0</v>
      </c>
      <c r="F144" s="105" t="s">
        <v>0</v>
      </c>
      <c r="G144" s="105" t="s">
        <v>0</v>
      </c>
      <c r="H144" s="105" t="s">
        <v>0</v>
      </c>
      <c r="I144" s="105" t="s">
        <v>0</v>
      </c>
      <c r="J144" s="105" t="s">
        <v>0</v>
      </c>
      <c r="K144" s="105" t="s">
        <v>0</v>
      </c>
      <c r="L144" s="105" t="s">
        <v>0</v>
      </c>
      <c r="M144" s="105" t="s">
        <v>0</v>
      </c>
      <c r="N144" s="105" t="s">
        <v>0</v>
      </c>
      <c r="O144" s="105" t="s">
        <v>0</v>
      </c>
      <c r="P144" s="105" t="s">
        <v>0</v>
      </c>
      <c r="Q144" s="105" t="s">
        <v>0</v>
      </c>
      <c r="R144" s="105" t="s">
        <v>0</v>
      </c>
      <c r="S144" s="118">
        <v>52.7</v>
      </c>
      <c r="T144" s="118">
        <v>54.1</v>
      </c>
      <c r="U144" s="118">
        <v>55.4</v>
      </c>
      <c r="V144" s="118">
        <v>53.4</v>
      </c>
      <c r="W144" s="118">
        <v>51.4</v>
      </c>
      <c r="X144" s="118">
        <v>52.1</v>
      </c>
      <c r="Y144" s="118">
        <v>52.6</v>
      </c>
      <c r="Z144" s="118">
        <v>51.9</v>
      </c>
      <c r="AA144" s="118">
        <v>52</v>
      </c>
      <c r="AB144" s="118">
        <v>52.8</v>
      </c>
      <c r="AC144" s="118">
        <v>53.1</v>
      </c>
      <c r="AD144" s="118">
        <v>52.3</v>
      </c>
      <c r="AE144" s="118">
        <v>52.2</v>
      </c>
      <c r="AF144" s="118">
        <v>52.9</v>
      </c>
      <c r="AG144" s="118">
        <v>52.7</v>
      </c>
      <c r="AH144" s="118">
        <v>52.2</v>
      </c>
      <c r="AI144" s="118">
        <v>52.6</v>
      </c>
      <c r="AJ144" s="118">
        <v>54.1</v>
      </c>
      <c r="AK144" s="118">
        <v>54.7</v>
      </c>
      <c r="AL144" s="118">
        <v>54.1</v>
      </c>
      <c r="AM144" s="118">
        <v>53.8</v>
      </c>
      <c r="AN144" s="118">
        <v>55.4</v>
      </c>
      <c r="AO144" s="118">
        <v>56.2</v>
      </c>
      <c r="AP144" s="118">
        <v>55.4</v>
      </c>
      <c r="AQ144" s="118">
        <v>53.2</v>
      </c>
      <c r="AR144" s="118">
        <v>54</v>
      </c>
      <c r="AS144" s="118">
        <v>54.2</v>
      </c>
      <c r="AT144" s="118">
        <v>53.89080177078209</v>
      </c>
      <c r="AU144" s="106">
        <v>53.8</v>
      </c>
      <c r="AV144" s="117">
        <v>54.4</v>
      </c>
      <c r="AW144" s="117">
        <v>54.9</v>
      </c>
      <c r="AX144" s="108">
        <v>54.8</v>
      </c>
      <c r="AY144" s="108">
        <v>52.5</v>
      </c>
      <c r="AZ144" s="108">
        <v>53.3</v>
      </c>
      <c r="BA144" s="108">
        <v>54.7</v>
      </c>
      <c r="BB144" s="108">
        <v>54.7</v>
      </c>
      <c r="BC144" s="108">
        <v>53.4</v>
      </c>
      <c r="BD144" s="108">
        <v>53.7</v>
      </c>
      <c r="BE144" s="108">
        <v>55</v>
      </c>
      <c r="BF144" s="108">
        <v>55</v>
      </c>
      <c r="BG144" s="108">
        <v>54.2</v>
      </c>
      <c r="BH144" s="108">
        <v>54.6</v>
      </c>
      <c r="BI144" s="108">
        <v>55.6</v>
      </c>
      <c r="BJ144" s="108">
        <v>55.6</v>
      </c>
      <c r="BK144" s="108">
        <v>55.5</v>
      </c>
      <c r="BL144" s="108">
        <v>55.8</v>
      </c>
      <c r="BM144" s="108">
        <v>56.6</v>
      </c>
      <c r="BN144" s="108">
        <v>56.6</v>
      </c>
      <c r="BO144" s="108">
        <v>56.1</v>
      </c>
      <c r="BP144" s="108">
        <v>54.4</v>
      </c>
      <c r="BQ144" s="108">
        <v>54.2</v>
      </c>
      <c r="BR144" s="108">
        <v>54.1</v>
      </c>
      <c r="BS144" s="108">
        <v>53</v>
      </c>
      <c r="BT144" s="108">
        <v>53.9</v>
      </c>
      <c r="BU144" s="108">
        <v>53.9</v>
      </c>
      <c r="BV144" s="108">
        <v>53.8</v>
      </c>
    </row>
    <row r="145" spans="1:74" ht="19.899999999999999" customHeight="1" outlineLevel="1">
      <c r="A145" s="189"/>
      <c r="B145" s="14" t="str">
        <f>IF('0'!A1=1,"Київська","Kyiv")</f>
        <v>Київська</v>
      </c>
      <c r="C145" s="105" t="s">
        <v>0</v>
      </c>
      <c r="D145" s="105" t="s">
        <v>0</v>
      </c>
      <c r="E145" s="105" t="s">
        <v>0</v>
      </c>
      <c r="F145" s="105" t="s">
        <v>0</v>
      </c>
      <c r="G145" s="105" t="s">
        <v>0</v>
      </c>
      <c r="H145" s="105" t="s">
        <v>0</v>
      </c>
      <c r="I145" s="105" t="s">
        <v>0</v>
      </c>
      <c r="J145" s="105" t="s">
        <v>0</v>
      </c>
      <c r="K145" s="105" t="s">
        <v>0</v>
      </c>
      <c r="L145" s="105" t="s">
        <v>0</v>
      </c>
      <c r="M145" s="105" t="s">
        <v>0</v>
      </c>
      <c r="N145" s="105" t="s">
        <v>0</v>
      </c>
      <c r="O145" s="105" t="s">
        <v>0</v>
      </c>
      <c r="P145" s="105" t="s">
        <v>0</v>
      </c>
      <c r="Q145" s="105" t="s">
        <v>0</v>
      </c>
      <c r="R145" s="105" t="s">
        <v>0</v>
      </c>
      <c r="S145" s="118">
        <v>59.7</v>
      </c>
      <c r="T145" s="118">
        <v>60.4</v>
      </c>
      <c r="U145" s="118">
        <v>60.6</v>
      </c>
      <c r="V145" s="118">
        <v>60.1</v>
      </c>
      <c r="W145" s="118">
        <v>56.4</v>
      </c>
      <c r="X145" s="118">
        <v>57.1</v>
      </c>
      <c r="Y145" s="118">
        <v>57.9</v>
      </c>
      <c r="Z145" s="118">
        <v>57.7</v>
      </c>
      <c r="AA145" s="118">
        <v>57.3</v>
      </c>
      <c r="AB145" s="118">
        <v>57.7</v>
      </c>
      <c r="AC145" s="118">
        <v>58.4</v>
      </c>
      <c r="AD145" s="118">
        <v>58.6</v>
      </c>
      <c r="AE145" s="118">
        <v>58</v>
      </c>
      <c r="AF145" s="118">
        <v>57.9</v>
      </c>
      <c r="AG145" s="118">
        <v>59</v>
      </c>
      <c r="AH145" s="118">
        <v>58.8</v>
      </c>
      <c r="AI145" s="118">
        <v>58.3</v>
      </c>
      <c r="AJ145" s="118">
        <v>58.6</v>
      </c>
      <c r="AK145" s="118">
        <v>59.3</v>
      </c>
      <c r="AL145" s="118">
        <v>59.2</v>
      </c>
      <c r="AM145" s="118">
        <v>58.9</v>
      </c>
      <c r="AN145" s="118">
        <v>59.3</v>
      </c>
      <c r="AO145" s="118">
        <v>59.8</v>
      </c>
      <c r="AP145" s="118">
        <v>59.5</v>
      </c>
      <c r="AQ145" s="118">
        <v>57.3</v>
      </c>
      <c r="AR145" s="118">
        <v>57.5</v>
      </c>
      <c r="AS145" s="118">
        <v>57.1</v>
      </c>
      <c r="AT145" s="118">
        <v>56.910505225111962</v>
      </c>
      <c r="AU145" s="106">
        <v>57.6</v>
      </c>
      <c r="AV145" s="117">
        <v>57.8</v>
      </c>
      <c r="AW145" s="117">
        <v>58.1</v>
      </c>
      <c r="AX145" s="108">
        <v>58.1</v>
      </c>
      <c r="AY145" s="108">
        <v>57.9</v>
      </c>
      <c r="AZ145" s="108">
        <v>58.1</v>
      </c>
      <c r="BA145" s="108">
        <v>57.9</v>
      </c>
      <c r="BB145" s="108">
        <v>57.8</v>
      </c>
      <c r="BC145" s="108">
        <v>58</v>
      </c>
      <c r="BD145" s="108">
        <v>58.3</v>
      </c>
      <c r="BE145" s="108">
        <v>58</v>
      </c>
      <c r="BF145" s="108">
        <v>58</v>
      </c>
      <c r="BG145" s="108">
        <v>58.6</v>
      </c>
      <c r="BH145" s="108">
        <v>58.8</v>
      </c>
      <c r="BI145" s="108">
        <v>58.5</v>
      </c>
      <c r="BJ145" s="108">
        <v>58.5</v>
      </c>
      <c r="BK145" s="108">
        <v>58.7</v>
      </c>
      <c r="BL145" s="108">
        <v>59.3</v>
      </c>
      <c r="BM145" s="108">
        <v>59.5</v>
      </c>
      <c r="BN145" s="108">
        <v>59.3</v>
      </c>
      <c r="BO145" s="108">
        <v>59.3</v>
      </c>
      <c r="BP145" s="108">
        <v>58.2</v>
      </c>
      <c r="BQ145" s="108">
        <v>58.1</v>
      </c>
      <c r="BR145" s="108">
        <v>57.8</v>
      </c>
      <c r="BS145" s="108">
        <v>56</v>
      </c>
      <c r="BT145" s="108">
        <v>56.6</v>
      </c>
      <c r="BU145" s="108">
        <v>57.2</v>
      </c>
      <c r="BV145" s="108">
        <v>56.8</v>
      </c>
    </row>
    <row r="146" spans="1:74" ht="19.899999999999999" customHeight="1" outlineLevel="1">
      <c r="A146" s="189"/>
      <c r="B146" s="14" t="str">
        <f>IF('0'!A1=1,"Кіровоградська","Kirovohrad")</f>
        <v>Кіровоградська</v>
      </c>
      <c r="C146" s="105" t="s">
        <v>0</v>
      </c>
      <c r="D146" s="105" t="s">
        <v>0</v>
      </c>
      <c r="E146" s="105" t="s">
        <v>0</v>
      </c>
      <c r="F146" s="105" t="s">
        <v>0</v>
      </c>
      <c r="G146" s="105" t="s">
        <v>0</v>
      </c>
      <c r="H146" s="105" t="s">
        <v>0</v>
      </c>
      <c r="I146" s="105" t="s">
        <v>0</v>
      </c>
      <c r="J146" s="105" t="s">
        <v>0</v>
      </c>
      <c r="K146" s="105" t="s">
        <v>0</v>
      </c>
      <c r="L146" s="105" t="s">
        <v>0</v>
      </c>
      <c r="M146" s="105" t="s">
        <v>0</v>
      </c>
      <c r="N146" s="105" t="s">
        <v>0</v>
      </c>
      <c r="O146" s="105" t="s">
        <v>0</v>
      </c>
      <c r="P146" s="105" t="s">
        <v>0</v>
      </c>
      <c r="Q146" s="105" t="s">
        <v>0</v>
      </c>
      <c r="R146" s="105" t="s">
        <v>0</v>
      </c>
      <c r="S146" s="118">
        <v>57.5</v>
      </c>
      <c r="T146" s="118">
        <v>59.3</v>
      </c>
      <c r="U146" s="118">
        <v>59.7</v>
      </c>
      <c r="V146" s="118">
        <v>58.5</v>
      </c>
      <c r="W146" s="118">
        <v>55.9</v>
      </c>
      <c r="X146" s="118">
        <v>56.5</v>
      </c>
      <c r="Y146" s="118">
        <v>57</v>
      </c>
      <c r="Z146" s="118">
        <v>56.2</v>
      </c>
      <c r="AA146" s="118">
        <v>57</v>
      </c>
      <c r="AB146" s="118">
        <v>57.2</v>
      </c>
      <c r="AC146" s="118">
        <v>57.4</v>
      </c>
      <c r="AD146" s="118">
        <v>56.9</v>
      </c>
      <c r="AE146" s="118">
        <v>57.3</v>
      </c>
      <c r="AF146" s="118">
        <v>57.4</v>
      </c>
      <c r="AG146" s="118">
        <v>57.9</v>
      </c>
      <c r="AH146" s="118">
        <v>57.8</v>
      </c>
      <c r="AI146" s="118">
        <v>57.6</v>
      </c>
      <c r="AJ146" s="118">
        <v>58</v>
      </c>
      <c r="AK146" s="118">
        <v>58.7</v>
      </c>
      <c r="AL146" s="118">
        <v>58.6</v>
      </c>
      <c r="AM146" s="118">
        <v>58.5</v>
      </c>
      <c r="AN146" s="118">
        <v>59</v>
      </c>
      <c r="AO146" s="118">
        <v>59.7</v>
      </c>
      <c r="AP146" s="118">
        <v>59.5</v>
      </c>
      <c r="AQ146" s="118">
        <v>55.1</v>
      </c>
      <c r="AR146" s="118">
        <v>55.4</v>
      </c>
      <c r="AS146" s="118">
        <v>54.9</v>
      </c>
      <c r="AT146" s="118">
        <v>54.153973968429803</v>
      </c>
      <c r="AU146" s="106">
        <v>53.7</v>
      </c>
      <c r="AV146" s="117">
        <v>54.6</v>
      </c>
      <c r="AW146" s="117">
        <v>54.3</v>
      </c>
      <c r="AX146" s="108">
        <v>54</v>
      </c>
      <c r="AY146" s="108">
        <v>52.8</v>
      </c>
      <c r="AZ146" s="108">
        <v>53.1</v>
      </c>
      <c r="BA146" s="108">
        <v>53</v>
      </c>
      <c r="BB146" s="108">
        <v>52.9</v>
      </c>
      <c r="BC146" s="108">
        <v>53.2</v>
      </c>
      <c r="BD146" s="108">
        <v>53.6</v>
      </c>
      <c r="BE146" s="108">
        <v>53.6</v>
      </c>
      <c r="BF146" s="108">
        <v>53.3</v>
      </c>
      <c r="BG146" s="108">
        <v>53.9</v>
      </c>
      <c r="BH146" s="108">
        <v>54.5</v>
      </c>
      <c r="BI146" s="108">
        <v>54.7</v>
      </c>
      <c r="BJ146" s="108">
        <v>54.5</v>
      </c>
      <c r="BK146" s="108">
        <v>54.9</v>
      </c>
      <c r="BL146" s="108">
        <v>55.6</v>
      </c>
      <c r="BM146" s="108">
        <v>56</v>
      </c>
      <c r="BN146" s="108">
        <v>55.6</v>
      </c>
      <c r="BO146" s="108">
        <v>56.8</v>
      </c>
      <c r="BP146" s="108">
        <v>54.2</v>
      </c>
      <c r="BQ146" s="108">
        <v>53.6</v>
      </c>
      <c r="BR146" s="108">
        <v>53.1</v>
      </c>
      <c r="BS146" s="108">
        <v>51.5</v>
      </c>
      <c r="BT146" s="108">
        <v>52.6</v>
      </c>
      <c r="BU146" s="108">
        <v>53</v>
      </c>
      <c r="BV146" s="108">
        <v>52.6</v>
      </c>
    </row>
    <row r="147" spans="1:74" ht="19.899999999999999" customHeight="1" outlineLevel="1">
      <c r="A147" s="189"/>
      <c r="B147" s="14" t="str">
        <f>IF('0'!A1=1,"Луганська","Luhansk")</f>
        <v>Луганська</v>
      </c>
      <c r="C147" s="105" t="s">
        <v>0</v>
      </c>
      <c r="D147" s="105" t="s">
        <v>0</v>
      </c>
      <c r="E147" s="105" t="s">
        <v>0</v>
      </c>
      <c r="F147" s="105" t="s">
        <v>0</v>
      </c>
      <c r="G147" s="105" t="s">
        <v>0</v>
      </c>
      <c r="H147" s="105" t="s">
        <v>0</v>
      </c>
      <c r="I147" s="105" t="s">
        <v>0</v>
      </c>
      <c r="J147" s="105" t="s">
        <v>0</v>
      </c>
      <c r="K147" s="105" t="s">
        <v>0</v>
      </c>
      <c r="L147" s="105" t="s">
        <v>0</v>
      </c>
      <c r="M147" s="105" t="s">
        <v>0</v>
      </c>
      <c r="N147" s="105" t="s">
        <v>0</v>
      </c>
      <c r="O147" s="105" t="s">
        <v>0</v>
      </c>
      <c r="P147" s="105" t="s">
        <v>0</v>
      </c>
      <c r="Q147" s="105" t="s">
        <v>0</v>
      </c>
      <c r="R147" s="105" t="s">
        <v>0</v>
      </c>
      <c r="S147" s="118">
        <v>56.8</v>
      </c>
      <c r="T147" s="118">
        <v>57.7</v>
      </c>
      <c r="U147" s="118">
        <v>58.5</v>
      </c>
      <c r="V147" s="118">
        <v>58</v>
      </c>
      <c r="W147" s="118">
        <v>56.1</v>
      </c>
      <c r="X147" s="118">
        <v>56.7</v>
      </c>
      <c r="Y147" s="118">
        <v>57.2</v>
      </c>
      <c r="Z147" s="118">
        <v>56.7</v>
      </c>
      <c r="AA147" s="118">
        <v>56.9</v>
      </c>
      <c r="AB147" s="118">
        <v>57.5</v>
      </c>
      <c r="AC147" s="118">
        <v>57.6</v>
      </c>
      <c r="AD147" s="118">
        <v>57.1</v>
      </c>
      <c r="AE147" s="118">
        <v>57.4</v>
      </c>
      <c r="AF147" s="118">
        <v>57.8</v>
      </c>
      <c r="AG147" s="118">
        <v>57.9</v>
      </c>
      <c r="AH147" s="118">
        <v>57.3</v>
      </c>
      <c r="AI147" s="118">
        <v>57.2</v>
      </c>
      <c r="AJ147" s="118">
        <v>58.4</v>
      </c>
      <c r="AK147" s="118">
        <v>58.9</v>
      </c>
      <c r="AL147" s="118">
        <v>58.5</v>
      </c>
      <c r="AM147" s="118">
        <v>58.1</v>
      </c>
      <c r="AN147" s="118">
        <v>59.4</v>
      </c>
      <c r="AO147" s="118">
        <v>59.8</v>
      </c>
      <c r="AP147" s="118">
        <v>59.4</v>
      </c>
      <c r="AQ147" s="118">
        <v>56.5</v>
      </c>
      <c r="AR147" s="119">
        <v>56.1</v>
      </c>
      <c r="AS147" s="119">
        <v>54.1</v>
      </c>
      <c r="AT147" s="119">
        <v>52.021339656194435</v>
      </c>
      <c r="AU147" s="106">
        <v>55.4</v>
      </c>
      <c r="AV147" s="117">
        <v>55.2</v>
      </c>
      <c r="AW147" s="117">
        <v>55.2</v>
      </c>
      <c r="AX147" s="109">
        <v>54.6</v>
      </c>
      <c r="AY147" s="109">
        <v>54.3</v>
      </c>
      <c r="AZ147" s="109">
        <v>55.1</v>
      </c>
      <c r="BA147" s="109">
        <v>55.8</v>
      </c>
      <c r="BB147" s="109">
        <v>55.6</v>
      </c>
      <c r="BC147" s="109">
        <v>54</v>
      </c>
      <c r="BD147" s="109">
        <v>54.7</v>
      </c>
      <c r="BE147" s="109">
        <v>55.2</v>
      </c>
      <c r="BF147" s="109">
        <v>54.7</v>
      </c>
      <c r="BG147" s="109">
        <v>55.2</v>
      </c>
      <c r="BH147" s="109">
        <v>56.6</v>
      </c>
      <c r="BI147" s="109">
        <v>57.2</v>
      </c>
      <c r="BJ147" s="109">
        <v>56.9</v>
      </c>
      <c r="BK147" s="109">
        <v>57</v>
      </c>
      <c r="BL147" s="109">
        <v>58.4</v>
      </c>
      <c r="BM147" s="109">
        <v>59.1</v>
      </c>
      <c r="BN147" s="109">
        <v>58.8</v>
      </c>
      <c r="BO147" s="109">
        <v>58.8</v>
      </c>
      <c r="BP147" s="109">
        <v>57.3</v>
      </c>
      <c r="BQ147" s="109">
        <v>56.9</v>
      </c>
      <c r="BR147" s="109">
        <v>56.4</v>
      </c>
      <c r="BS147" s="109">
        <v>54.9</v>
      </c>
      <c r="BT147" s="109">
        <v>55.6</v>
      </c>
      <c r="BU147" s="109">
        <v>56.1</v>
      </c>
      <c r="BV147" s="109">
        <v>55.7</v>
      </c>
    </row>
    <row r="148" spans="1:74" ht="19.899999999999999" customHeight="1" outlineLevel="1">
      <c r="A148" s="189"/>
      <c r="B148" s="14" t="str">
        <f>IF('0'!A1=1,"Львівська","Lviv")</f>
        <v>Львівська</v>
      </c>
      <c r="C148" s="105" t="s">
        <v>0</v>
      </c>
      <c r="D148" s="105" t="s">
        <v>0</v>
      </c>
      <c r="E148" s="105" t="s">
        <v>0</v>
      </c>
      <c r="F148" s="105" t="s">
        <v>0</v>
      </c>
      <c r="G148" s="105" t="s">
        <v>0</v>
      </c>
      <c r="H148" s="105" t="s">
        <v>0</v>
      </c>
      <c r="I148" s="105" t="s">
        <v>0</v>
      </c>
      <c r="J148" s="105" t="s">
        <v>0</v>
      </c>
      <c r="K148" s="105" t="s">
        <v>0</v>
      </c>
      <c r="L148" s="105" t="s">
        <v>0</v>
      </c>
      <c r="M148" s="105" t="s">
        <v>0</v>
      </c>
      <c r="N148" s="105" t="s">
        <v>0</v>
      </c>
      <c r="O148" s="105" t="s">
        <v>0</v>
      </c>
      <c r="P148" s="105" t="s">
        <v>0</v>
      </c>
      <c r="Q148" s="105" t="s">
        <v>0</v>
      </c>
      <c r="R148" s="105" t="s">
        <v>0</v>
      </c>
      <c r="S148" s="118">
        <v>55.7</v>
      </c>
      <c r="T148" s="118">
        <v>56.8</v>
      </c>
      <c r="U148" s="118">
        <v>57.8</v>
      </c>
      <c r="V148" s="118">
        <v>57.5</v>
      </c>
      <c r="W148" s="118">
        <v>57.1</v>
      </c>
      <c r="X148" s="118">
        <v>56.8</v>
      </c>
      <c r="Y148" s="118">
        <v>57.3</v>
      </c>
      <c r="Z148" s="118">
        <v>57.2</v>
      </c>
      <c r="AA148" s="118">
        <v>57.7</v>
      </c>
      <c r="AB148" s="118">
        <v>57.7</v>
      </c>
      <c r="AC148" s="118">
        <v>58.2</v>
      </c>
      <c r="AD148" s="118">
        <v>58</v>
      </c>
      <c r="AE148" s="118">
        <v>58.4</v>
      </c>
      <c r="AF148" s="118">
        <v>58</v>
      </c>
      <c r="AG148" s="118">
        <v>58.1</v>
      </c>
      <c r="AH148" s="118">
        <v>58.3</v>
      </c>
      <c r="AI148" s="118">
        <v>57.8</v>
      </c>
      <c r="AJ148" s="118">
        <v>58.1</v>
      </c>
      <c r="AK148" s="118">
        <v>58.4</v>
      </c>
      <c r="AL148" s="118">
        <v>58.4</v>
      </c>
      <c r="AM148" s="118">
        <v>58.1</v>
      </c>
      <c r="AN148" s="118">
        <v>58.4</v>
      </c>
      <c r="AO148" s="118">
        <v>58.8</v>
      </c>
      <c r="AP148" s="118">
        <v>58.8</v>
      </c>
      <c r="AQ148" s="118">
        <v>55.2</v>
      </c>
      <c r="AR148" s="118">
        <v>56</v>
      </c>
      <c r="AS148" s="118">
        <v>55.9</v>
      </c>
      <c r="AT148" s="118">
        <v>55.320509404806309</v>
      </c>
      <c r="AU148" s="106">
        <v>54.1</v>
      </c>
      <c r="AV148" s="117">
        <v>55</v>
      </c>
      <c r="AW148" s="117">
        <v>55.6</v>
      </c>
      <c r="AX148" s="108">
        <v>55.5</v>
      </c>
      <c r="AY148" s="108">
        <v>54.9</v>
      </c>
      <c r="AZ148" s="108">
        <v>55.4</v>
      </c>
      <c r="BA148" s="108">
        <v>55.9</v>
      </c>
      <c r="BB148" s="108">
        <v>55.9</v>
      </c>
      <c r="BC148" s="108">
        <v>55.2</v>
      </c>
      <c r="BD148" s="108">
        <v>55.7</v>
      </c>
      <c r="BE148" s="108">
        <v>56.3</v>
      </c>
      <c r="BF148" s="108">
        <v>56.2</v>
      </c>
      <c r="BG148" s="108">
        <v>55.9</v>
      </c>
      <c r="BH148" s="108">
        <v>56.4</v>
      </c>
      <c r="BI148" s="108">
        <v>56.9</v>
      </c>
      <c r="BJ148" s="108">
        <v>56.8</v>
      </c>
      <c r="BK148" s="108">
        <v>56.9</v>
      </c>
      <c r="BL148" s="108">
        <v>57.5</v>
      </c>
      <c r="BM148" s="108">
        <v>57.9</v>
      </c>
      <c r="BN148" s="108">
        <v>57.8</v>
      </c>
      <c r="BO148" s="108">
        <v>57.5</v>
      </c>
      <c r="BP148" s="108">
        <v>56.2</v>
      </c>
      <c r="BQ148" s="108">
        <v>56.1</v>
      </c>
      <c r="BR148" s="108">
        <v>56</v>
      </c>
      <c r="BS148" s="108">
        <v>55.2</v>
      </c>
      <c r="BT148" s="108">
        <v>55.7</v>
      </c>
      <c r="BU148" s="108">
        <v>55.9</v>
      </c>
      <c r="BV148" s="108">
        <v>55.8</v>
      </c>
    </row>
    <row r="149" spans="1:74" ht="19.899999999999999" customHeight="1" outlineLevel="1">
      <c r="A149" s="189"/>
      <c r="B149" s="14" t="str">
        <f>IF('0'!A1=1,"Миколаївська","Mykolayiv")</f>
        <v>Миколаївська</v>
      </c>
      <c r="C149" s="105" t="s">
        <v>0</v>
      </c>
      <c r="D149" s="105" t="s">
        <v>0</v>
      </c>
      <c r="E149" s="105" t="s">
        <v>0</v>
      </c>
      <c r="F149" s="105" t="s">
        <v>0</v>
      </c>
      <c r="G149" s="105" t="s">
        <v>0</v>
      </c>
      <c r="H149" s="105" t="s">
        <v>0</v>
      </c>
      <c r="I149" s="105" t="s">
        <v>0</v>
      </c>
      <c r="J149" s="105" t="s">
        <v>0</v>
      </c>
      <c r="K149" s="105" t="s">
        <v>0</v>
      </c>
      <c r="L149" s="105" t="s">
        <v>0</v>
      </c>
      <c r="M149" s="105" t="s">
        <v>0</v>
      </c>
      <c r="N149" s="105" t="s">
        <v>0</v>
      </c>
      <c r="O149" s="105" t="s">
        <v>0</v>
      </c>
      <c r="P149" s="105" t="s">
        <v>0</v>
      </c>
      <c r="Q149" s="105" t="s">
        <v>0</v>
      </c>
      <c r="R149" s="105" t="s">
        <v>0</v>
      </c>
      <c r="S149" s="118">
        <v>58.4</v>
      </c>
      <c r="T149" s="118">
        <v>59.7</v>
      </c>
      <c r="U149" s="118">
        <v>60.1</v>
      </c>
      <c r="V149" s="118">
        <v>58.9</v>
      </c>
      <c r="W149" s="118">
        <v>57.7</v>
      </c>
      <c r="X149" s="118">
        <v>58.2</v>
      </c>
      <c r="Y149" s="118">
        <v>58.8</v>
      </c>
      <c r="Z149" s="118">
        <v>58.2</v>
      </c>
      <c r="AA149" s="118">
        <v>58.7</v>
      </c>
      <c r="AB149" s="118">
        <v>59.1</v>
      </c>
      <c r="AC149" s="118">
        <v>59.4</v>
      </c>
      <c r="AD149" s="118">
        <v>59.1</v>
      </c>
      <c r="AE149" s="118">
        <v>59.2</v>
      </c>
      <c r="AF149" s="118">
        <v>59.4</v>
      </c>
      <c r="AG149" s="118">
        <v>59.9</v>
      </c>
      <c r="AH149" s="118">
        <v>59.8</v>
      </c>
      <c r="AI149" s="118">
        <v>59.5</v>
      </c>
      <c r="AJ149" s="118">
        <v>59.8</v>
      </c>
      <c r="AK149" s="118">
        <v>60.2</v>
      </c>
      <c r="AL149" s="118">
        <v>59.9</v>
      </c>
      <c r="AM149" s="118">
        <v>59.8</v>
      </c>
      <c r="AN149" s="118">
        <v>60.4</v>
      </c>
      <c r="AO149" s="118">
        <v>60.7</v>
      </c>
      <c r="AP149" s="118">
        <v>60.6</v>
      </c>
      <c r="AQ149" s="118">
        <v>57.4</v>
      </c>
      <c r="AR149" s="118">
        <v>57.7</v>
      </c>
      <c r="AS149" s="118">
        <v>57.5</v>
      </c>
      <c r="AT149" s="118">
        <v>57.288096870002278</v>
      </c>
      <c r="AU149" s="106">
        <v>58.5</v>
      </c>
      <c r="AV149" s="117">
        <v>58.4</v>
      </c>
      <c r="AW149" s="117">
        <v>58.7</v>
      </c>
      <c r="AX149" s="108">
        <v>58.4</v>
      </c>
      <c r="AY149" s="108">
        <v>59</v>
      </c>
      <c r="AZ149" s="108">
        <v>58</v>
      </c>
      <c r="BA149" s="108">
        <v>57.8</v>
      </c>
      <c r="BB149" s="108">
        <v>57.5</v>
      </c>
      <c r="BC149" s="108">
        <v>57.1</v>
      </c>
      <c r="BD149" s="108">
        <v>57.3</v>
      </c>
      <c r="BE149" s="108">
        <v>57.1</v>
      </c>
      <c r="BF149" s="108">
        <v>56.8</v>
      </c>
      <c r="BG149" s="108">
        <v>57.8</v>
      </c>
      <c r="BH149" s="108">
        <v>58.1</v>
      </c>
      <c r="BI149" s="108">
        <v>58.3</v>
      </c>
      <c r="BJ149" s="108">
        <v>58.1</v>
      </c>
      <c r="BK149" s="108">
        <v>58.5</v>
      </c>
      <c r="BL149" s="108">
        <v>58.9</v>
      </c>
      <c r="BM149" s="108">
        <v>59.2</v>
      </c>
      <c r="BN149" s="108">
        <v>59.1</v>
      </c>
      <c r="BO149" s="108">
        <v>59.7</v>
      </c>
      <c r="BP149" s="108">
        <v>57.9</v>
      </c>
      <c r="BQ149" s="108">
        <v>57.7</v>
      </c>
      <c r="BR149" s="108">
        <v>57.3</v>
      </c>
      <c r="BS149" s="108">
        <v>55.7</v>
      </c>
      <c r="BT149" s="108">
        <v>56</v>
      </c>
      <c r="BU149" s="108">
        <v>56.8</v>
      </c>
      <c r="BV149" s="108">
        <v>56.4</v>
      </c>
    </row>
    <row r="150" spans="1:74" ht="19.899999999999999" customHeight="1" outlineLevel="1">
      <c r="A150" s="189"/>
      <c r="B150" s="14" t="str">
        <f>IF('0'!A1=1,"Одеська","Odesa")</f>
        <v>Одеська</v>
      </c>
      <c r="C150" s="105" t="s">
        <v>0</v>
      </c>
      <c r="D150" s="105" t="s">
        <v>0</v>
      </c>
      <c r="E150" s="105" t="s">
        <v>0</v>
      </c>
      <c r="F150" s="105" t="s">
        <v>0</v>
      </c>
      <c r="G150" s="105" t="s">
        <v>0</v>
      </c>
      <c r="H150" s="105" t="s">
        <v>0</v>
      </c>
      <c r="I150" s="105" t="s">
        <v>0</v>
      </c>
      <c r="J150" s="105" t="s">
        <v>0</v>
      </c>
      <c r="K150" s="105" t="s">
        <v>0</v>
      </c>
      <c r="L150" s="105" t="s">
        <v>0</v>
      </c>
      <c r="M150" s="105" t="s">
        <v>0</v>
      </c>
      <c r="N150" s="105" t="s">
        <v>0</v>
      </c>
      <c r="O150" s="105" t="s">
        <v>0</v>
      </c>
      <c r="P150" s="105" t="s">
        <v>0</v>
      </c>
      <c r="Q150" s="105" t="s">
        <v>0</v>
      </c>
      <c r="R150" s="105" t="s">
        <v>0</v>
      </c>
      <c r="S150" s="118">
        <v>55.9</v>
      </c>
      <c r="T150" s="118">
        <v>57.5</v>
      </c>
      <c r="U150" s="118">
        <v>58.5</v>
      </c>
      <c r="V150" s="118">
        <v>57.9</v>
      </c>
      <c r="W150" s="118">
        <v>56.1</v>
      </c>
      <c r="X150" s="118">
        <v>56.8</v>
      </c>
      <c r="Y150" s="118">
        <v>57.2</v>
      </c>
      <c r="Z150" s="118">
        <v>56.9</v>
      </c>
      <c r="AA150" s="118">
        <v>57.7</v>
      </c>
      <c r="AB150" s="118">
        <v>57.7</v>
      </c>
      <c r="AC150" s="118">
        <v>58</v>
      </c>
      <c r="AD150" s="118">
        <v>57.5</v>
      </c>
      <c r="AE150" s="118">
        <v>57.9</v>
      </c>
      <c r="AF150" s="118">
        <v>58</v>
      </c>
      <c r="AG150" s="118">
        <v>58.3</v>
      </c>
      <c r="AH150" s="118">
        <v>58.1</v>
      </c>
      <c r="AI150" s="118">
        <v>58.2</v>
      </c>
      <c r="AJ150" s="118">
        <v>59.1</v>
      </c>
      <c r="AK150" s="118">
        <v>59.6</v>
      </c>
      <c r="AL150" s="118">
        <v>59.2</v>
      </c>
      <c r="AM150" s="118">
        <v>58.8</v>
      </c>
      <c r="AN150" s="118">
        <v>59.6</v>
      </c>
      <c r="AO150" s="118">
        <v>60.1</v>
      </c>
      <c r="AP150" s="118">
        <v>59.6</v>
      </c>
      <c r="AQ150" s="118">
        <v>57.2</v>
      </c>
      <c r="AR150" s="118">
        <v>57.6</v>
      </c>
      <c r="AS150" s="118">
        <v>57.2</v>
      </c>
      <c r="AT150" s="118">
        <v>56.7429310247906</v>
      </c>
      <c r="AU150" s="106">
        <v>56</v>
      </c>
      <c r="AV150" s="117">
        <v>57.1</v>
      </c>
      <c r="AW150" s="117">
        <v>57.5</v>
      </c>
      <c r="AX150" s="108">
        <v>57.3</v>
      </c>
      <c r="AY150" s="108">
        <v>56.8</v>
      </c>
      <c r="AZ150" s="108">
        <v>57.4</v>
      </c>
      <c r="BA150" s="108">
        <v>57</v>
      </c>
      <c r="BB150" s="108">
        <v>56.7</v>
      </c>
      <c r="BC150" s="108">
        <v>55.5</v>
      </c>
      <c r="BD150" s="108">
        <v>56.2</v>
      </c>
      <c r="BE150" s="108">
        <v>56.3</v>
      </c>
      <c r="BF150" s="108">
        <v>56.1</v>
      </c>
      <c r="BG150" s="108">
        <v>56</v>
      </c>
      <c r="BH150" s="108">
        <v>56.7</v>
      </c>
      <c r="BI150" s="108">
        <v>57.3</v>
      </c>
      <c r="BJ150" s="108">
        <v>57.2</v>
      </c>
      <c r="BK150" s="108">
        <v>57.2</v>
      </c>
      <c r="BL150" s="108">
        <v>57.9</v>
      </c>
      <c r="BM150" s="108">
        <v>58.4</v>
      </c>
      <c r="BN150" s="108">
        <v>58.3</v>
      </c>
      <c r="BO150" s="108">
        <v>57.9</v>
      </c>
      <c r="BP150" s="108">
        <v>57</v>
      </c>
      <c r="BQ150" s="108">
        <v>57</v>
      </c>
      <c r="BR150" s="108">
        <v>56.8</v>
      </c>
      <c r="BS150" s="108">
        <v>55.9</v>
      </c>
      <c r="BT150" s="108">
        <v>56.4</v>
      </c>
      <c r="BU150" s="108">
        <v>56.8</v>
      </c>
      <c r="BV150" s="108">
        <v>56.5</v>
      </c>
    </row>
    <row r="151" spans="1:74" ht="19.899999999999999" customHeight="1" outlineLevel="1">
      <c r="A151" s="189"/>
      <c r="B151" s="14" t="str">
        <f>IF('0'!A1=1,"Полтавська","Poltava")</f>
        <v>Полтавська</v>
      </c>
      <c r="C151" s="105" t="s">
        <v>0</v>
      </c>
      <c r="D151" s="105" t="s">
        <v>0</v>
      </c>
      <c r="E151" s="105" t="s">
        <v>0</v>
      </c>
      <c r="F151" s="105" t="s">
        <v>0</v>
      </c>
      <c r="G151" s="105" t="s">
        <v>0</v>
      </c>
      <c r="H151" s="105" t="s">
        <v>0</v>
      </c>
      <c r="I151" s="105" t="s">
        <v>0</v>
      </c>
      <c r="J151" s="105" t="s">
        <v>0</v>
      </c>
      <c r="K151" s="105" t="s">
        <v>0</v>
      </c>
      <c r="L151" s="105" t="s">
        <v>0</v>
      </c>
      <c r="M151" s="105" t="s">
        <v>0</v>
      </c>
      <c r="N151" s="105" t="s">
        <v>0</v>
      </c>
      <c r="O151" s="105" t="s">
        <v>0</v>
      </c>
      <c r="P151" s="105" t="s">
        <v>0</v>
      </c>
      <c r="Q151" s="105" t="s">
        <v>0</v>
      </c>
      <c r="R151" s="105" t="s">
        <v>0</v>
      </c>
      <c r="S151" s="118">
        <v>59.4</v>
      </c>
      <c r="T151" s="118">
        <v>60</v>
      </c>
      <c r="U151" s="118">
        <v>60.3</v>
      </c>
      <c r="V151" s="118">
        <v>59.6</v>
      </c>
      <c r="W151" s="118">
        <v>55.7</v>
      </c>
      <c r="X151" s="118">
        <v>56.5</v>
      </c>
      <c r="Y151" s="118">
        <v>57</v>
      </c>
      <c r="Z151" s="118">
        <v>56.7</v>
      </c>
      <c r="AA151" s="118">
        <v>56.9</v>
      </c>
      <c r="AB151" s="118">
        <v>57.4</v>
      </c>
      <c r="AC151" s="118">
        <v>57.7</v>
      </c>
      <c r="AD151" s="118">
        <v>57.3</v>
      </c>
      <c r="AE151" s="118">
        <v>57.3</v>
      </c>
      <c r="AF151" s="118">
        <v>57.5</v>
      </c>
      <c r="AG151" s="118">
        <v>58.2</v>
      </c>
      <c r="AH151" s="118">
        <v>58.8</v>
      </c>
      <c r="AI151" s="118">
        <v>58.1</v>
      </c>
      <c r="AJ151" s="118">
        <v>58.9</v>
      </c>
      <c r="AK151" s="118">
        <v>59.5</v>
      </c>
      <c r="AL151" s="118">
        <v>59.3</v>
      </c>
      <c r="AM151" s="118">
        <v>59</v>
      </c>
      <c r="AN151" s="118">
        <v>59.5</v>
      </c>
      <c r="AO151" s="118">
        <v>59.9</v>
      </c>
      <c r="AP151" s="118">
        <v>59.4</v>
      </c>
      <c r="AQ151" s="118">
        <v>56.2</v>
      </c>
      <c r="AR151" s="118">
        <v>56.7</v>
      </c>
      <c r="AS151" s="118">
        <v>56.2</v>
      </c>
      <c r="AT151" s="118">
        <v>55.705442114016449</v>
      </c>
      <c r="AU151" s="106">
        <v>51.9</v>
      </c>
      <c r="AV151" s="117">
        <v>53.3</v>
      </c>
      <c r="AW151" s="117">
        <v>54</v>
      </c>
      <c r="AX151" s="108">
        <v>54.2</v>
      </c>
      <c r="AY151" s="108">
        <v>53.2</v>
      </c>
      <c r="AZ151" s="108">
        <v>52.6</v>
      </c>
      <c r="BA151" s="108">
        <v>53</v>
      </c>
      <c r="BB151" s="108">
        <v>53.3</v>
      </c>
      <c r="BC151" s="108">
        <v>53.6</v>
      </c>
      <c r="BD151" s="108">
        <v>53.7</v>
      </c>
      <c r="BE151" s="108">
        <v>54</v>
      </c>
      <c r="BF151" s="108">
        <v>54</v>
      </c>
      <c r="BG151" s="108">
        <v>54.4</v>
      </c>
      <c r="BH151" s="108">
        <v>54.6</v>
      </c>
      <c r="BI151" s="108">
        <v>55.1</v>
      </c>
      <c r="BJ151" s="108">
        <v>55.1</v>
      </c>
      <c r="BK151" s="108">
        <v>55.6</v>
      </c>
      <c r="BL151" s="108">
        <v>56.1</v>
      </c>
      <c r="BM151" s="108">
        <v>56.6</v>
      </c>
      <c r="BN151" s="108">
        <v>56.6</v>
      </c>
      <c r="BO151" s="108">
        <v>57</v>
      </c>
      <c r="BP151" s="108">
        <v>55.2</v>
      </c>
      <c r="BQ151" s="108">
        <v>55</v>
      </c>
      <c r="BR151" s="108">
        <v>54.8</v>
      </c>
      <c r="BS151" s="108">
        <v>53.2</v>
      </c>
      <c r="BT151" s="108">
        <v>54</v>
      </c>
      <c r="BU151" s="108">
        <v>54.3</v>
      </c>
      <c r="BV151" s="108">
        <v>54</v>
      </c>
    </row>
    <row r="152" spans="1:74" ht="19.899999999999999" customHeight="1" outlineLevel="1">
      <c r="A152" s="189"/>
      <c r="B152" s="14" t="str">
        <f>IF('0'!A1=1,"Рівненська","Rivne")</f>
        <v>Рівненська</v>
      </c>
      <c r="C152" s="105" t="s">
        <v>0</v>
      </c>
      <c r="D152" s="105" t="s">
        <v>0</v>
      </c>
      <c r="E152" s="105" t="s">
        <v>0</v>
      </c>
      <c r="F152" s="105" t="s">
        <v>0</v>
      </c>
      <c r="G152" s="105" t="s">
        <v>0</v>
      </c>
      <c r="H152" s="105" t="s">
        <v>0</v>
      </c>
      <c r="I152" s="105" t="s">
        <v>0</v>
      </c>
      <c r="J152" s="105" t="s">
        <v>0</v>
      </c>
      <c r="K152" s="105" t="s">
        <v>0</v>
      </c>
      <c r="L152" s="105" t="s">
        <v>0</v>
      </c>
      <c r="M152" s="105" t="s">
        <v>0</v>
      </c>
      <c r="N152" s="105" t="s">
        <v>0</v>
      </c>
      <c r="O152" s="105" t="s">
        <v>0</v>
      </c>
      <c r="P152" s="105" t="s">
        <v>0</v>
      </c>
      <c r="Q152" s="105" t="s">
        <v>0</v>
      </c>
      <c r="R152" s="105" t="s">
        <v>0</v>
      </c>
      <c r="S152" s="118">
        <v>55.2</v>
      </c>
      <c r="T152" s="118">
        <v>57.3</v>
      </c>
      <c r="U152" s="118">
        <v>57.9</v>
      </c>
      <c r="V152" s="118">
        <v>57.4</v>
      </c>
      <c r="W152" s="118">
        <v>54.9</v>
      </c>
      <c r="X152" s="118">
        <v>55.2</v>
      </c>
      <c r="Y152" s="118">
        <v>55.9</v>
      </c>
      <c r="Z152" s="118">
        <v>55.5</v>
      </c>
      <c r="AA152" s="118">
        <v>55.3</v>
      </c>
      <c r="AB152" s="118">
        <v>56.1</v>
      </c>
      <c r="AC152" s="118">
        <v>57.1</v>
      </c>
      <c r="AD152" s="118">
        <v>56.7</v>
      </c>
      <c r="AE152" s="118">
        <v>56</v>
      </c>
      <c r="AF152" s="118">
        <v>57.5</v>
      </c>
      <c r="AG152" s="118">
        <v>59</v>
      </c>
      <c r="AH152" s="118">
        <v>58.8</v>
      </c>
      <c r="AI152" s="118">
        <v>58.1</v>
      </c>
      <c r="AJ152" s="118">
        <v>58.9</v>
      </c>
      <c r="AK152" s="118">
        <v>59.4</v>
      </c>
      <c r="AL152" s="118">
        <v>59.2</v>
      </c>
      <c r="AM152" s="118">
        <v>58.7</v>
      </c>
      <c r="AN152" s="118">
        <v>59.4</v>
      </c>
      <c r="AO152" s="118">
        <v>59.9</v>
      </c>
      <c r="AP152" s="118">
        <v>59.6</v>
      </c>
      <c r="AQ152" s="118">
        <v>57.1</v>
      </c>
      <c r="AR152" s="118">
        <v>58.1</v>
      </c>
      <c r="AS152" s="118">
        <v>57.8</v>
      </c>
      <c r="AT152" s="118">
        <v>57.245941070354775</v>
      </c>
      <c r="AU152" s="106">
        <v>58.1</v>
      </c>
      <c r="AV152" s="117">
        <v>58.2</v>
      </c>
      <c r="AW152" s="117">
        <v>58.7</v>
      </c>
      <c r="AX152" s="108">
        <v>58.5</v>
      </c>
      <c r="AY152" s="108">
        <v>57.5</v>
      </c>
      <c r="AZ152" s="108">
        <v>57.5</v>
      </c>
      <c r="BA152" s="108">
        <v>57.3</v>
      </c>
      <c r="BB152" s="108">
        <v>56.9</v>
      </c>
      <c r="BC152" s="108">
        <v>55.3</v>
      </c>
      <c r="BD152" s="108">
        <v>55.5</v>
      </c>
      <c r="BE152" s="108">
        <v>55.3</v>
      </c>
      <c r="BF152" s="108">
        <v>55.1</v>
      </c>
      <c r="BG152" s="108">
        <v>55.8</v>
      </c>
      <c r="BH152" s="108">
        <v>56.6</v>
      </c>
      <c r="BI152" s="108">
        <v>57</v>
      </c>
      <c r="BJ152" s="108">
        <v>56.8</v>
      </c>
      <c r="BK152" s="108">
        <v>57</v>
      </c>
      <c r="BL152" s="108">
        <v>57.9</v>
      </c>
      <c r="BM152" s="108">
        <v>58.8</v>
      </c>
      <c r="BN152" s="108">
        <v>58.4</v>
      </c>
      <c r="BO152" s="108">
        <v>58.7</v>
      </c>
      <c r="BP152" s="108">
        <v>56.7</v>
      </c>
      <c r="BQ152" s="108">
        <v>56.6</v>
      </c>
      <c r="BR152" s="108">
        <v>56.1</v>
      </c>
      <c r="BS152" s="108">
        <v>54.1</v>
      </c>
      <c r="BT152" s="108">
        <v>54.7</v>
      </c>
      <c r="BU152" s="108">
        <v>55.7</v>
      </c>
      <c r="BV152" s="108">
        <v>55</v>
      </c>
    </row>
    <row r="153" spans="1:74" ht="19.899999999999999" customHeight="1" outlineLevel="1">
      <c r="A153" s="189"/>
      <c r="B153" s="14" t="str">
        <f>IF('0'!A1=1,"Сумська","Sumy")</f>
        <v>Сумська</v>
      </c>
      <c r="C153" s="105" t="s">
        <v>0</v>
      </c>
      <c r="D153" s="105" t="s">
        <v>0</v>
      </c>
      <c r="E153" s="105" t="s">
        <v>0</v>
      </c>
      <c r="F153" s="105" t="s">
        <v>0</v>
      </c>
      <c r="G153" s="105" t="s">
        <v>0</v>
      </c>
      <c r="H153" s="105" t="s">
        <v>0</v>
      </c>
      <c r="I153" s="105" t="s">
        <v>0</v>
      </c>
      <c r="J153" s="105" t="s">
        <v>0</v>
      </c>
      <c r="K153" s="105" t="s">
        <v>0</v>
      </c>
      <c r="L153" s="105" t="s">
        <v>0</v>
      </c>
      <c r="M153" s="105" t="s">
        <v>0</v>
      </c>
      <c r="N153" s="105" t="s">
        <v>0</v>
      </c>
      <c r="O153" s="105" t="s">
        <v>0</v>
      </c>
      <c r="P153" s="105" t="s">
        <v>0</v>
      </c>
      <c r="Q153" s="105" t="s">
        <v>0</v>
      </c>
      <c r="R153" s="105" t="s">
        <v>0</v>
      </c>
      <c r="S153" s="118">
        <v>59.3</v>
      </c>
      <c r="T153" s="118">
        <v>59.9</v>
      </c>
      <c r="U153" s="118">
        <v>60.1</v>
      </c>
      <c r="V153" s="118">
        <v>59.4</v>
      </c>
      <c r="W153" s="118">
        <v>52.8</v>
      </c>
      <c r="X153" s="118">
        <v>53.9</v>
      </c>
      <c r="Y153" s="118">
        <v>55.6</v>
      </c>
      <c r="Z153" s="118">
        <v>55.5</v>
      </c>
      <c r="AA153" s="118">
        <v>54.1</v>
      </c>
      <c r="AB153" s="118">
        <v>54.9</v>
      </c>
      <c r="AC153" s="118">
        <v>55.9</v>
      </c>
      <c r="AD153" s="118">
        <v>56</v>
      </c>
      <c r="AE153" s="118">
        <v>54.5</v>
      </c>
      <c r="AF153" s="118">
        <v>57.8</v>
      </c>
      <c r="AG153" s="118">
        <v>59.4</v>
      </c>
      <c r="AH153" s="118">
        <v>59.2</v>
      </c>
      <c r="AI153" s="118">
        <v>58.8</v>
      </c>
      <c r="AJ153" s="118">
        <v>59.6</v>
      </c>
      <c r="AK153" s="118">
        <v>60</v>
      </c>
      <c r="AL153" s="118">
        <v>59.9</v>
      </c>
      <c r="AM153" s="118">
        <v>59.5</v>
      </c>
      <c r="AN153" s="118">
        <v>60.4</v>
      </c>
      <c r="AO153" s="118">
        <v>60.6</v>
      </c>
      <c r="AP153" s="118">
        <v>60.1</v>
      </c>
      <c r="AQ153" s="118">
        <v>57.1</v>
      </c>
      <c r="AR153" s="118">
        <v>58.4</v>
      </c>
      <c r="AS153" s="118">
        <v>57.9</v>
      </c>
      <c r="AT153" s="118">
        <v>56.562096110915284</v>
      </c>
      <c r="AU153" s="106">
        <v>53.1</v>
      </c>
      <c r="AV153" s="117">
        <v>54.3</v>
      </c>
      <c r="AW153" s="117">
        <v>55.7</v>
      </c>
      <c r="AX153" s="108">
        <v>55.6</v>
      </c>
      <c r="AY153" s="108">
        <v>53.5</v>
      </c>
      <c r="AZ153" s="108">
        <v>55.7</v>
      </c>
      <c r="BA153" s="108">
        <v>57.4</v>
      </c>
      <c r="BB153" s="108">
        <v>56.8</v>
      </c>
      <c r="BC153" s="108">
        <v>53.1</v>
      </c>
      <c r="BD153" s="108">
        <v>56.1</v>
      </c>
      <c r="BE153" s="108">
        <v>57.9</v>
      </c>
      <c r="BF153" s="108">
        <v>57.4</v>
      </c>
      <c r="BG153" s="108">
        <v>54.5</v>
      </c>
      <c r="BH153" s="108">
        <v>57.2</v>
      </c>
      <c r="BI153" s="108">
        <v>58.8</v>
      </c>
      <c r="BJ153" s="108">
        <v>58.4</v>
      </c>
      <c r="BK153" s="108">
        <v>56.8</v>
      </c>
      <c r="BL153" s="108">
        <v>58.7</v>
      </c>
      <c r="BM153" s="108">
        <v>60.2</v>
      </c>
      <c r="BN153" s="108">
        <v>59.8</v>
      </c>
      <c r="BO153" s="108">
        <v>59.1</v>
      </c>
      <c r="BP153" s="108">
        <v>57.2</v>
      </c>
      <c r="BQ153" s="108">
        <v>57</v>
      </c>
      <c r="BR153" s="108">
        <v>56.8</v>
      </c>
      <c r="BS153" s="108">
        <v>55.7</v>
      </c>
      <c r="BT153" s="108">
        <v>55.7</v>
      </c>
      <c r="BU153" s="108">
        <v>56</v>
      </c>
      <c r="BV153" s="108">
        <v>55.8</v>
      </c>
    </row>
    <row r="154" spans="1:74" ht="19.899999999999999" customHeight="1" outlineLevel="1">
      <c r="A154" s="189"/>
      <c r="B154" s="14" t="str">
        <f>IF('0'!A1=1,"Тернопільська","Ternopyl")</f>
        <v>Тернопільська</v>
      </c>
      <c r="C154" s="105" t="s">
        <v>0</v>
      </c>
      <c r="D154" s="105" t="s">
        <v>0</v>
      </c>
      <c r="E154" s="105" t="s">
        <v>0</v>
      </c>
      <c r="F154" s="105" t="s">
        <v>0</v>
      </c>
      <c r="G154" s="105" t="s">
        <v>0</v>
      </c>
      <c r="H154" s="105" t="s">
        <v>0</v>
      </c>
      <c r="I154" s="105" t="s">
        <v>0</v>
      </c>
      <c r="J154" s="105" t="s">
        <v>0</v>
      </c>
      <c r="K154" s="105" t="s">
        <v>0</v>
      </c>
      <c r="L154" s="105" t="s">
        <v>0</v>
      </c>
      <c r="M154" s="105" t="s">
        <v>0</v>
      </c>
      <c r="N154" s="105" t="s">
        <v>0</v>
      </c>
      <c r="O154" s="105" t="s">
        <v>0</v>
      </c>
      <c r="P154" s="105" t="s">
        <v>0</v>
      </c>
      <c r="Q154" s="105" t="s">
        <v>0</v>
      </c>
      <c r="R154" s="105" t="s">
        <v>0</v>
      </c>
      <c r="S154" s="118">
        <v>52.7</v>
      </c>
      <c r="T154" s="118">
        <v>54.1</v>
      </c>
      <c r="U154" s="118">
        <v>55.6</v>
      </c>
      <c r="V154" s="118">
        <v>53.1</v>
      </c>
      <c r="W154" s="118">
        <v>53.1</v>
      </c>
      <c r="X154" s="118">
        <v>53.9</v>
      </c>
      <c r="Y154" s="118">
        <v>55.2</v>
      </c>
      <c r="Z154" s="118">
        <v>52.9</v>
      </c>
      <c r="AA154" s="118">
        <v>54.1</v>
      </c>
      <c r="AB154" s="118">
        <v>54.8</v>
      </c>
      <c r="AC154" s="118">
        <v>56.1</v>
      </c>
      <c r="AD154" s="118">
        <v>54.2</v>
      </c>
      <c r="AE154" s="118">
        <v>54.8</v>
      </c>
      <c r="AF154" s="118">
        <v>55</v>
      </c>
      <c r="AG154" s="118">
        <v>55.9</v>
      </c>
      <c r="AH154" s="118">
        <v>54.6</v>
      </c>
      <c r="AI154" s="118">
        <v>54.5</v>
      </c>
      <c r="AJ154" s="118">
        <v>55.6</v>
      </c>
      <c r="AK154" s="118">
        <v>56.5</v>
      </c>
      <c r="AL154" s="118">
        <v>55.5</v>
      </c>
      <c r="AM154" s="118">
        <v>55.2</v>
      </c>
      <c r="AN154" s="118">
        <v>56.1</v>
      </c>
      <c r="AO154" s="118">
        <v>57.3</v>
      </c>
      <c r="AP154" s="118">
        <v>56.2</v>
      </c>
      <c r="AQ154" s="118">
        <v>53.2</v>
      </c>
      <c r="AR154" s="118">
        <v>54</v>
      </c>
      <c r="AS154" s="118">
        <v>54.2</v>
      </c>
      <c r="AT154" s="118">
        <v>52.852242408842585</v>
      </c>
      <c r="AU154" s="106">
        <v>50.8</v>
      </c>
      <c r="AV154" s="117">
        <v>51.4</v>
      </c>
      <c r="AW154" s="117">
        <v>52.1</v>
      </c>
      <c r="AX154" s="108">
        <v>51.6</v>
      </c>
      <c r="AY154" s="108">
        <v>50.1</v>
      </c>
      <c r="AZ154" s="108">
        <v>51.6</v>
      </c>
      <c r="BA154" s="108">
        <v>52.5</v>
      </c>
      <c r="BB154" s="108">
        <v>52</v>
      </c>
      <c r="BC154" s="108">
        <v>49</v>
      </c>
      <c r="BD154" s="108">
        <v>50.8</v>
      </c>
      <c r="BE154" s="108">
        <v>51.4</v>
      </c>
      <c r="BF154" s="108">
        <v>51</v>
      </c>
      <c r="BG154" s="108">
        <v>50.3</v>
      </c>
      <c r="BH154" s="108">
        <v>52</v>
      </c>
      <c r="BI154" s="108">
        <v>52.8</v>
      </c>
      <c r="BJ154" s="108">
        <v>52.7</v>
      </c>
      <c r="BK154" s="108">
        <v>52.2</v>
      </c>
      <c r="BL154" s="108">
        <v>53.4</v>
      </c>
      <c r="BM154" s="108">
        <v>54</v>
      </c>
      <c r="BN154" s="108">
        <v>53.8</v>
      </c>
      <c r="BO154" s="108">
        <v>53.8</v>
      </c>
      <c r="BP154" s="108">
        <v>52.1</v>
      </c>
      <c r="BQ154" s="108">
        <v>51.9</v>
      </c>
      <c r="BR154" s="108">
        <v>51.6</v>
      </c>
      <c r="BS154" s="108">
        <v>50.6</v>
      </c>
      <c r="BT154" s="108">
        <v>50.9</v>
      </c>
      <c r="BU154" s="108">
        <v>51.2</v>
      </c>
      <c r="BV154" s="108">
        <v>50.8</v>
      </c>
    </row>
    <row r="155" spans="1:74" ht="19.899999999999999" customHeight="1" outlineLevel="1">
      <c r="A155" s="189"/>
      <c r="B155" s="14" t="str">
        <f>IF('0'!A1=1,"Харківська","Kharkiv")</f>
        <v>Харківська</v>
      </c>
      <c r="C155" s="105" t="s">
        <v>0</v>
      </c>
      <c r="D155" s="105" t="s">
        <v>0</v>
      </c>
      <c r="E155" s="105" t="s">
        <v>0</v>
      </c>
      <c r="F155" s="105" t="s">
        <v>0</v>
      </c>
      <c r="G155" s="105" t="s">
        <v>0</v>
      </c>
      <c r="H155" s="105" t="s">
        <v>0</v>
      </c>
      <c r="I155" s="105" t="s">
        <v>0</v>
      </c>
      <c r="J155" s="105" t="s">
        <v>0</v>
      </c>
      <c r="K155" s="105" t="s">
        <v>0</v>
      </c>
      <c r="L155" s="105" t="s">
        <v>0</v>
      </c>
      <c r="M155" s="105" t="s">
        <v>0</v>
      </c>
      <c r="N155" s="105" t="s">
        <v>0</v>
      </c>
      <c r="O155" s="105" t="s">
        <v>0</v>
      </c>
      <c r="P155" s="105" t="s">
        <v>0</v>
      </c>
      <c r="Q155" s="105" t="s">
        <v>0</v>
      </c>
      <c r="R155" s="105" t="s">
        <v>0</v>
      </c>
      <c r="S155" s="118">
        <v>59.6</v>
      </c>
      <c r="T155" s="118">
        <v>60.3</v>
      </c>
      <c r="U155" s="118">
        <v>60.6</v>
      </c>
      <c r="V155" s="118">
        <v>59.8</v>
      </c>
      <c r="W155" s="118">
        <v>57.3</v>
      </c>
      <c r="X155" s="118">
        <v>58.1</v>
      </c>
      <c r="Y155" s="118">
        <v>58.9</v>
      </c>
      <c r="Z155" s="118">
        <v>58.5</v>
      </c>
      <c r="AA155" s="118">
        <v>58</v>
      </c>
      <c r="AB155" s="118">
        <v>58.5</v>
      </c>
      <c r="AC155" s="118">
        <v>59.7</v>
      </c>
      <c r="AD155" s="118">
        <v>59.3</v>
      </c>
      <c r="AE155" s="118">
        <v>58.8</v>
      </c>
      <c r="AF155" s="118">
        <v>59.5</v>
      </c>
      <c r="AG155" s="118">
        <v>60.7</v>
      </c>
      <c r="AH155" s="118">
        <v>60.6</v>
      </c>
      <c r="AI155" s="118">
        <v>59.9</v>
      </c>
      <c r="AJ155" s="118">
        <v>60.5</v>
      </c>
      <c r="AK155" s="118">
        <v>61.3</v>
      </c>
      <c r="AL155" s="118">
        <v>61.2</v>
      </c>
      <c r="AM155" s="118">
        <v>60.3</v>
      </c>
      <c r="AN155" s="118">
        <v>61.1</v>
      </c>
      <c r="AO155" s="118">
        <v>61.6</v>
      </c>
      <c r="AP155" s="118">
        <v>61.5</v>
      </c>
      <c r="AQ155" s="118">
        <v>58.8</v>
      </c>
      <c r="AR155" s="118">
        <v>58.9</v>
      </c>
      <c r="AS155" s="118">
        <v>59.2</v>
      </c>
      <c r="AT155" s="118">
        <v>58.954003079291759</v>
      </c>
      <c r="AU155" s="106">
        <v>57.8</v>
      </c>
      <c r="AV155" s="117">
        <v>58.7</v>
      </c>
      <c r="AW155" s="117">
        <v>59.5</v>
      </c>
      <c r="AX155" s="108">
        <v>59.3</v>
      </c>
      <c r="AY155" s="108">
        <v>58.6</v>
      </c>
      <c r="AZ155" s="108">
        <v>59.7</v>
      </c>
      <c r="BA155" s="108">
        <v>59.8</v>
      </c>
      <c r="BB155" s="108">
        <v>59.7</v>
      </c>
      <c r="BC155" s="108">
        <v>59.3</v>
      </c>
      <c r="BD155" s="108">
        <v>60.5</v>
      </c>
      <c r="BE155" s="108">
        <v>60.8</v>
      </c>
      <c r="BF155" s="108">
        <v>60.6</v>
      </c>
      <c r="BG155" s="108">
        <v>60.5</v>
      </c>
      <c r="BH155" s="108">
        <v>61.5</v>
      </c>
      <c r="BI155" s="108">
        <v>61.8</v>
      </c>
      <c r="BJ155" s="108">
        <v>61.4</v>
      </c>
      <c r="BK155" s="108">
        <v>61.4</v>
      </c>
      <c r="BL155" s="108">
        <v>62.2</v>
      </c>
      <c r="BM155" s="108">
        <v>62.5</v>
      </c>
      <c r="BN155" s="108">
        <v>62.1</v>
      </c>
      <c r="BO155" s="108">
        <v>62.4</v>
      </c>
      <c r="BP155" s="108">
        <v>60.8</v>
      </c>
      <c r="BQ155" s="108">
        <v>60.5</v>
      </c>
      <c r="BR155" s="108">
        <v>59.9</v>
      </c>
      <c r="BS155" s="108">
        <v>58.7</v>
      </c>
      <c r="BT155" s="108">
        <v>59.4</v>
      </c>
      <c r="BU155" s="108">
        <v>59.9</v>
      </c>
      <c r="BV155" s="108">
        <v>59.3</v>
      </c>
    </row>
    <row r="156" spans="1:74" ht="19.899999999999999" customHeight="1" outlineLevel="1">
      <c r="A156" s="189"/>
      <c r="B156" s="14" t="str">
        <f>IF('0'!A1=1,"Херсонська","Kherson")</f>
        <v>Херсонська</v>
      </c>
      <c r="C156" s="105" t="s">
        <v>0</v>
      </c>
      <c r="D156" s="105" t="s">
        <v>0</v>
      </c>
      <c r="E156" s="105" t="s">
        <v>0</v>
      </c>
      <c r="F156" s="105" t="s">
        <v>0</v>
      </c>
      <c r="G156" s="105" t="s">
        <v>0</v>
      </c>
      <c r="H156" s="105" t="s">
        <v>0</v>
      </c>
      <c r="I156" s="105" t="s">
        <v>0</v>
      </c>
      <c r="J156" s="105" t="s">
        <v>0</v>
      </c>
      <c r="K156" s="105" t="s">
        <v>0</v>
      </c>
      <c r="L156" s="105" t="s">
        <v>0</v>
      </c>
      <c r="M156" s="105" t="s">
        <v>0</v>
      </c>
      <c r="N156" s="105" t="s">
        <v>0</v>
      </c>
      <c r="O156" s="105" t="s">
        <v>0</v>
      </c>
      <c r="P156" s="105" t="s">
        <v>0</v>
      </c>
      <c r="Q156" s="105" t="s">
        <v>0</v>
      </c>
      <c r="R156" s="105" t="s">
        <v>0</v>
      </c>
      <c r="S156" s="118">
        <v>58.8</v>
      </c>
      <c r="T156" s="118">
        <v>59.7</v>
      </c>
      <c r="U156" s="118">
        <v>60.2</v>
      </c>
      <c r="V156" s="118">
        <v>59.5</v>
      </c>
      <c r="W156" s="118">
        <v>56.8</v>
      </c>
      <c r="X156" s="118">
        <v>57.8</v>
      </c>
      <c r="Y156" s="118">
        <v>58.8</v>
      </c>
      <c r="Z156" s="118">
        <v>57.9</v>
      </c>
      <c r="AA156" s="118">
        <v>57.6</v>
      </c>
      <c r="AB156" s="118">
        <v>58.6</v>
      </c>
      <c r="AC156" s="118">
        <v>59.4</v>
      </c>
      <c r="AD156" s="118">
        <v>58.9</v>
      </c>
      <c r="AE156" s="118">
        <v>58.4</v>
      </c>
      <c r="AF156" s="118">
        <v>58.8</v>
      </c>
      <c r="AG156" s="118">
        <v>59.1</v>
      </c>
      <c r="AH156" s="118">
        <v>58.5</v>
      </c>
      <c r="AI156" s="118">
        <v>58.3</v>
      </c>
      <c r="AJ156" s="118">
        <v>59.1</v>
      </c>
      <c r="AK156" s="118">
        <v>59.4</v>
      </c>
      <c r="AL156" s="118">
        <v>58.7</v>
      </c>
      <c r="AM156" s="118">
        <v>58.7</v>
      </c>
      <c r="AN156" s="118">
        <v>59.7</v>
      </c>
      <c r="AO156" s="118">
        <v>60.2</v>
      </c>
      <c r="AP156" s="118">
        <v>59.6</v>
      </c>
      <c r="AQ156" s="118">
        <v>57.7</v>
      </c>
      <c r="AR156" s="118">
        <v>58</v>
      </c>
      <c r="AS156" s="118">
        <v>57.4</v>
      </c>
      <c r="AT156" s="118">
        <v>56.352484666416323</v>
      </c>
      <c r="AU156" s="106">
        <v>54.9</v>
      </c>
      <c r="AV156" s="117">
        <v>55.8</v>
      </c>
      <c r="AW156" s="117">
        <v>56.3</v>
      </c>
      <c r="AX156" s="108">
        <v>56.1</v>
      </c>
      <c r="AY156" s="108">
        <v>54.2</v>
      </c>
      <c r="AZ156" s="108">
        <v>54.9</v>
      </c>
      <c r="BA156" s="108">
        <v>55.9</v>
      </c>
      <c r="BB156" s="108">
        <v>55.8</v>
      </c>
      <c r="BC156" s="108">
        <v>54.7</v>
      </c>
      <c r="BD156" s="108">
        <v>55.7</v>
      </c>
      <c r="BE156" s="108">
        <v>56.6</v>
      </c>
      <c r="BF156" s="108">
        <v>56.2</v>
      </c>
      <c r="BG156" s="108">
        <v>55.5</v>
      </c>
      <c r="BH156" s="108">
        <v>56.8</v>
      </c>
      <c r="BI156" s="108">
        <v>57.7</v>
      </c>
      <c r="BJ156" s="108">
        <v>57.5</v>
      </c>
      <c r="BK156" s="108">
        <v>57.3</v>
      </c>
      <c r="BL156" s="108">
        <v>58.3</v>
      </c>
      <c r="BM156" s="108">
        <v>59.1</v>
      </c>
      <c r="BN156" s="108">
        <v>58.9</v>
      </c>
      <c r="BO156" s="108">
        <v>59</v>
      </c>
      <c r="BP156" s="108">
        <v>57.2</v>
      </c>
      <c r="BQ156" s="108">
        <v>57</v>
      </c>
      <c r="BR156" s="108">
        <v>56.8</v>
      </c>
      <c r="BS156" s="108">
        <v>55.6</v>
      </c>
      <c r="BT156" s="108">
        <v>56.3</v>
      </c>
      <c r="BU156" s="108">
        <v>56.5</v>
      </c>
      <c r="BV156" s="108">
        <v>56.3</v>
      </c>
    </row>
    <row r="157" spans="1:74" ht="19.899999999999999" customHeight="1" outlineLevel="1">
      <c r="A157" s="189"/>
      <c r="B157" s="14" t="str">
        <f>IF('0'!A1=1,"Хмельницька","Khmelnytskiy")</f>
        <v>Хмельницька</v>
      </c>
      <c r="C157" s="105" t="s">
        <v>0</v>
      </c>
      <c r="D157" s="105" t="s">
        <v>0</v>
      </c>
      <c r="E157" s="105" t="s">
        <v>0</v>
      </c>
      <c r="F157" s="105" t="s">
        <v>0</v>
      </c>
      <c r="G157" s="105" t="s">
        <v>0</v>
      </c>
      <c r="H157" s="105" t="s">
        <v>0</v>
      </c>
      <c r="I157" s="105" t="s">
        <v>0</v>
      </c>
      <c r="J157" s="105" t="s">
        <v>0</v>
      </c>
      <c r="K157" s="105" t="s">
        <v>0</v>
      </c>
      <c r="L157" s="105" t="s">
        <v>0</v>
      </c>
      <c r="M157" s="105" t="s">
        <v>0</v>
      </c>
      <c r="N157" s="105" t="s">
        <v>0</v>
      </c>
      <c r="O157" s="105" t="s">
        <v>0</v>
      </c>
      <c r="P157" s="105" t="s">
        <v>0</v>
      </c>
      <c r="Q157" s="105" t="s">
        <v>0</v>
      </c>
      <c r="R157" s="105" t="s">
        <v>0</v>
      </c>
      <c r="S157" s="118">
        <v>58.3</v>
      </c>
      <c r="T157" s="118">
        <v>59.6</v>
      </c>
      <c r="U157" s="118">
        <v>59.9</v>
      </c>
      <c r="V157" s="118">
        <v>59.4</v>
      </c>
      <c r="W157" s="118">
        <v>58.1</v>
      </c>
      <c r="X157" s="118">
        <v>58.3</v>
      </c>
      <c r="Y157" s="118">
        <v>58.9</v>
      </c>
      <c r="Z157" s="118">
        <v>58.5</v>
      </c>
      <c r="AA157" s="118">
        <v>58.9</v>
      </c>
      <c r="AB157" s="118">
        <v>58.9</v>
      </c>
      <c r="AC157" s="118">
        <v>59.3</v>
      </c>
      <c r="AD157" s="118">
        <v>59.1</v>
      </c>
      <c r="AE157" s="118">
        <v>59.5</v>
      </c>
      <c r="AF157" s="118">
        <v>59.3</v>
      </c>
      <c r="AG157" s="118">
        <v>59.2</v>
      </c>
      <c r="AH157" s="118">
        <v>58.7</v>
      </c>
      <c r="AI157" s="118">
        <v>58.5</v>
      </c>
      <c r="AJ157" s="118">
        <v>59.3</v>
      </c>
      <c r="AK157" s="118">
        <v>59.6</v>
      </c>
      <c r="AL157" s="118">
        <v>59</v>
      </c>
      <c r="AM157" s="118">
        <v>58.8</v>
      </c>
      <c r="AN157" s="118">
        <v>59.8</v>
      </c>
      <c r="AO157" s="118">
        <v>60.3</v>
      </c>
      <c r="AP157" s="118">
        <v>59.7</v>
      </c>
      <c r="AQ157" s="118">
        <v>55.9</v>
      </c>
      <c r="AR157" s="118">
        <v>56.4</v>
      </c>
      <c r="AS157" s="118">
        <v>55.6</v>
      </c>
      <c r="AT157" s="118">
        <v>54.654937689810446</v>
      </c>
      <c r="AU157" s="106">
        <v>52.5</v>
      </c>
      <c r="AV157" s="117">
        <v>52.2</v>
      </c>
      <c r="AW157" s="117">
        <v>52.6</v>
      </c>
      <c r="AX157" s="108">
        <v>52.6</v>
      </c>
      <c r="AY157" s="108">
        <v>53.7</v>
      </c>
      <c r="AZ157" s="108">
        <v>54.2</v>
      </c>
      <c r="BA157" s="108">
        <v>54.5</v>
      </c>
      <c r="BB157" s="108">
        <v>53.9</v>
      </c>
      <c r="BC157" s="108">
        <v>52.7</v>
      </c>
      <c r="BD157" s="108">
        <v>54.7</v>
      </c>
      <c r="BE157" s="108">
        <v>55.3</v>
      </c>
      <c r="BF157" s="108">
        <v>54.7</v>
      </c>
      <c r="BG157" s="108">
        <v>53.7</v>
      </c>
      <c r="BH157" s="108">
        <v>55.5</v>
      </c>
      <c r="BI157" s="108">
        <v>56.2</v>
      </c>
      <c r="BJ157" s="108">
        <v>55.9</v>
      </c>
      <c r="BK157" s="108">
        <v>55.1</v>
      </c>
      <c r="BL157" s="108">
        <v>56.6</v>
      </c>
      <c r="BM157" s="108">
        <v>57.3</v>
      </c>
      <c r="BN157" s="108">
        <v>57</v>
      </c>
      <c r="BO157" s="108">
        <v>57.1</v>
      </c>
      <c r="BP157" s="108">
        <v>55.3</v>
      </c>
      <c r="BQ157" s="108">
        <v>55</v>
      </c>
      <c r="BR157" s="108">
        <v>54.8</v>
      </c>
      <c r="BS157" s="108">
        <v>53.5</v>
      </c>
      <c r="BT157" s="108">
        <v>54.2</v>
      </c>
      <c r="BU157" s="108">
        <v>54.6</v>
      </c>
      <c r="BV157" s="108">
        <v>54</v>
      </c>
    </row>
    <row r="158" spans="1:74" ht="19.899999999999999" customHeight="1" outlineLevel="1">
      <c r="A158" s="189"/>
      <c r="B158" s="14" t="str">
        <f>IF('0'!A1=1,"Черкаська","Cherkasy")</f>
        <v>Черкаська</v>
      </c>
      <c r="C158" s="105" t="s">
        <v>0</v>
      </c>
      <c r="D158" s="105" t="s">
        <v>0</v>
      </c>
      <c r="E158" s="105" t="s">
        <v>0</v>
      </c>
      <c r="F158" s="105" t="s">
        <v>0</v>
      </c>
      <c r="G158" s="105" t="s">
        <v>0</v>
      </c>
      <c r="H158" s="105" t="s">
        <v>0</v>
      </c>
      <c r="I158" s="105" t="s">
        <v>0</v>
      </c>
      <c r="J158" s="105" t="s">
        <v>0</v>
      </c>
      <c r="K158" s="105" t="s">
        <v>0</v>
      </c>
      <c r="L158" s="105" t="s">
        <v>0</v>
      </c>
      <c r="M158" s="105" t="s">
        <v>0</v>
      </c>
      <c r="N158" s="105" t="s">
        <v>0</v>
      </c>
      <c r="O158" s="105" t="s">
        <v>0</v>
      </c>
      <c r="P158" s="105" t="s">
        <v>0</v>
      </c>
      <c r="Q158" s="105" t="s">
        <v>0</v>
      </c>
      <c r="R158" s="105" t="s">
        <v>0</v>
      </c>
      <c r="S158" s="118">
        <v>58.6</v>
      </c>
      <c r="T158" s="118">
        <v>59.7</v>
      </c>
      <c r="U158" s="118">
        <v>60</v>
      </c>
      <c r="V158" s="118">
        <v>58.6</v>
      </c>
      <c r="W158" s="118">
        <v>56.3</v>
      </c>
      <c r="X158" s="118">
        <v>57.3</v>
      </c>
      <c r="Y158" s="118">
        <v>58</v>
      </c>
      <c r="Z158" s="118">
        <v>57.3</v>
      </c>
      <c r="AA158" s="118">
        <v>57.5</v>
      </c>
      <c r="AB158" s="118">
        <v>58.1</v>
      </c>
      <c r="AC158" s="118">
        <v>58.9</v>
      </c>
      <c r="AD158" s="118">
        <v>58.4</v>
      </c>
      <c r="AE158" s="118">
        <v>58.3</v>
      </c>
      <c r="AF158" s="118">
        <v>58.7</v>
      </c>
      <c r="AG158" s="118">
        <v>59.4</v>
      </c>
      <c r="AH158" s="118">
        <v>59.3</v>
      </c>
      <c r="AI158" s="118">
        <v>58.5</v>
      </c>
      <c r="AJ158" s="118">
        <v>59</v>
      </c>
      <c r="AK158" s="118">
        <v>59.6</v>
      </c>
      <c r="AL158" s="118">
        <v>59.4</v>
      </c>
      <c r="AM158" s="118">
        <v>59.3</v>
      </c>
      <c r="AN158" s="118">
        <v>59.8</v>
      </c>
      <c r="AO158" s="118">
        <v>60.3</v>
      </c>
      <c r="AP158" s="118">
        <v>59.9</v>
      </c>
      <c r="AQ158" s="118">
        <v>57.8</v>
      </c>
      <c r="AR158" s="118">
        <v>58.1</v>
      </c>
      <c r="AS158" s="118">
        <v>57.3</v>
      </c>
      <c r="AT158" s="118">
        <v>56.343323665270177</v>
      </c>
      <c r="AU158" s="106">
        <v>55.7</v>
      </c>
      <c r="AV158" s="117">
        <v>56.5</v>
      </c>
      <c r="AW158" s="117">
        <v>56.8</v>
      </c>
      <c r="AX158" s="108">
        <v>56.5</v>
      </c>
      <c r="AY158" s="108">
        <v>54.6</v>
      </c>
      <c r="AZ158" s="108">
        <v>55.7</v>
      </c>
      <c r="BA158" s="108">
        <v>56.2</v>
      </c>
      <c r="BB158" s="108">
        <v>56.2</v>
      </c>
      <c r="BC158" s="108">
        <v>55.2</v>
      </c>
      <c r="BD158" s="108">
        <v>56.2</v>
      </c>
      <c r="BE158" s="108">
        <v>56.7</v>
      </c>
      <c r="BF158" s="108">
        <v>56.7</v>
      </c>
      <c r="BG158" s="108">
        <v>56</v>
      </c>
      <c r="BH158" s="108">
        <v>57.4</v>
      </c>
      <c r="BI158" s="108">
        <v>57.8</v>
      </c>
      <c r="BJ158" s="108">
        <v>57.7</v>
      </c>
      <c r="BK158" s="108">
        <v>57.7</v>
      </c>
      <c r="BL158" s="108">
        <v>58.7</v>
      </c>
      <c r="BM158" s="108">
        <v>59.3</v>
      </c>
      <c r="BN158" s="108">
        <v>59.3</v>
      </c>
      <c r="BO158" s="108">
        <v>59.5</v>
      </c>
      <c r="BP158" s="108">
        <v>57.6</v>
      </c>
      <c r="BQ158" s="108">
        <v>57.3</v>
      </c>
      <c r="BR158" s="108">
        <v>57</v>
      </c>
      <c r="BS158" s="108">
        <v>55.7</v>
      </c>
      <c r="BT158" s="108">
        <v>55.7</v>
      </c>
      <c r="BU158" s="108">
        <v>56.5</v>
      </c>
      <c r="BV158" s="108">
        <v>56</v>
      </c>
    </row>
    <row r="159" spans="1:74" ht="19.899999999999999" customHeight="1" outlineLevel="1">
      <c r="A159" s="189"/>
      <c r="B159" s="14" t="str">
        <f>IF('0'!A1=1,"Чернівецька","Chernivtsi")</f>
        <v>Чернівецька</v>
      </c>
      <c r="C159" s="105" t="s">
        <v>0</v>
      </c>
      <c r="D159" s="105" t="s">
        <v>0</v>
      </c>
      <c r="E159" s="105" t="s">
        <v>0</v>
      </c>
      <c r="F159" s="105" t="s">
        <v>0</v>
      </c>
      <c r="G159" s="105" t="s">
        <v>0</v>
      </c>
      <c r="H159" s="105" t="s">
        <v>0</v>
      </c>
      <c r="I159" s="105" t="s">
        <v>0</v>
      </c>
      <c r="J159" s="105" t="s">
        <v>0</v>
      </c>
      <c r="K159" s="105" t="s">
        <v>0</v>
      </c>
      <c r="L159" s="105" t="s">
        <v>0</v>
      </c>
      <c r="M159" s="105" t="s">
        <v>0</v>
      </c>
      <c r="N159" s="105" t="s">
        <v>0</v>
      </c>
      <c r="O159" s="105" t="s">
        <v>0</v>
      </c>
      <c r="P159" s="105" t="s">
        <v>0</v>
      </c>
      <c r="Q159" s="105" t="s">
        <v>0</v>
      </c>
      <c r="R159" s="105" t="s">
        <v>0</v>
      </c>
      <c r="S159" s="118">
        <v>54.1</v>
      </c>
      <c r="T159" s="118">
        <v>56.5</v>
      </c>
      <c r="U159" s="118">
        <v>57.5</v>
      </c>
      <c r="V159" s="118">
        <v>57.2</v>
      </c>
      <c r="W159" s="118">
        <v>55.6</v>
      </c>
      <c r="X159" s="118">
        <v>56.4</v>
      </c>
      <c r="Y159" s="118">
        <v>56.8</v>
      </c>
      <c r="Z159" s="118">
        <v>56.5</v>
      </c>
      <c r="AA159" s="118">
        <v>56.4</v>
      </c>
      <c r="AB159" s="118">
        <v>56.9</v>
      </c>
      <c r="AC159" s="118">
        <v>57.7</v>
      </c>
      <c r="AD159" s="118">
        <v>57.4</v>
      </c>
      <c r="AE159" s="118">
        <v>56.8</v>
      </c>
      <c r="AF159" s="118">
        <v>57.3</v>
      </c>
      <c r="AG159" s="118">
        <v>57.9</v>
      </c>
      <c r="AH159" s="118">
        <v>57.7</v>
      </c>
      <c r="AI159" s="118">
        <v>57.2</v>
      </c>
      <c r="AJ159" s="118">
        <v>57.9</v>
      </c>
      <c r="AK159" s="118">
        <v>58.2</v>
      </c>
      <c r="AL159" s="118">
        <v>57.9</v>
      </c>
      <c r="AM159" s="118">
        <v>57.4</v>
      </c>
      <c r="AN159" s="118">
        <v>58.6</v>
      </c>
      <c r="AO159" s="118">
        <v>59.1</v>
      </c>
      <c r="AP159" s="118">
        <v>58.7</v>
      </c>
      <c r="AQ159" s="118">
        <v>55.7</v>
      </c>
      <c r="AR159" s="118">
        <v>56.7</v>
      </c>
      <c r="AS159" s="118">
        <v>56.6</v>
      </c>
      <c r="AT159" s="118">
        <v>55.45413736345953</v>
      </c>
      <c r="AU159" s="106">
        <v>53.5</v>
      </c>
      <c r="AV159" s="117">
        <v>54.5</v>
      </c>
      <c r="AW159" s="117">
        <v>54.9</v>
      </c>
      <c r="AX159" s="108">
        <v>54.9</v>
      </c>
      <c r="AY159" s="108">
        <v>55</v>
      </c>
      <c r="AZ159" s="108">
        <v>56.3</v>
      </c>
      <c r="BA159" s="108">
        <v>56.4</v>
      </c>
      <c r="BB159" s="108">
        <v>56.2</v>
      </c>
      <c r="BC159" s="108">
        <v>55.4</v>
      </c>
      <c r="BD159" s="108">
        <v>56.8</v>
      </c>
      <c r="BE159" s="108">
        <v>57</v>
      </c>
      <c r="BF159" s="108">
        <v>56.6</v>
      </c>
      <c r="BG159" s="108">
        <v>55.9</v>
      </c>
      <c r="BH159" s="108">
        <v>57.4</v>
      </c>
      <c r="BI159" s="108">
        <v>57.5</v>
      </c>
      <c r="BJ159" s="108">
        <v>57.2</v>
      </c>
      <c r="BK159" s="108">
        <v>57.3</v>
      </c>
      <c r="BL159" s="108">
        <v>58.6</v>
      </c>
      <c r="BM159" s="108">
        <v>59.1</v>
      </c>
      <c r="BN159" s="108">
        <v>59</v>
      </c>
      <c r="BO159" s="108">
        <v>58.8</v>
      </c>
      <c r="BP159" s="108">
        <v>57.2</v>
      </c>
      <c r="BQ159" s="108">
        <v>57</v>
      </c>
      <c r="BR159" s="108">
        <v>56.5</v>
      </c>
      <c r="BS159" s="108">
        <v>55</v>
      </c>
      <c r="BT159" s="108">
        <v>55.6</v>
      </c>
      <c r="BU159" s="108">
        <v>56</v>
      </c>
      <c r="BV159" s="108">
        <v>55.6</v>
      </c>
    </row>
    <row r="160" spans="1:74" ht="19.899999999999999" customHeight="1" outlineLevel="1">
      <c r="A160" s="189"/>
      <c r="B160" s="14" t="str">
        <f>IF('0'!A1=1,"Чернігівська","Chernihiv")</f>
        <v>Чернігівська</v>
      </c>
      <c r="C160" s="105" t="s">
        <v>0</v>
      </c>
      <c r="D160" s="105" t="s">
        <v>0</v>
      </c>
      <c r="E160" s="105" t="s">
        <v>0</v>
      </c>
      <c r="F160" s="105" t="s">
        <v>0</v>
      </c>
      <c r="G160" s="105" t="s">
        <v>0</v>
      </c>
      <c r="H160" s="105" t="s">
        <v>0</v>
      </c>
      <c r="I160" s="105" t="s">
        <v>0</v>
      </c>
      <c r="J160" s="105" t="s">
        <v>0</v>
      </c>
      <c r="K160" s="105" t="s">
        <v>0</v>
      </c>
      <c r="L160" s="105" t="s">
        <v>0</v>
      </c>
      <c r="M160" s="105" t="s">
        <v>0</v>
      </c>
      <c r="N160" s="105" t="s">
        <v>0</v>
      </c>
      <c r="O160" s="105" t="s">
        <v>0</v>
      </c>
      <c r="P160" s="105" t="s">
        <v>0</v>
      </c>
      <c r="Q160" s="105" t="s">
        <v>0</v>
      </c>
      <c r="R160" s="105" t="s">
        <v>0</v>
      </c>
      <c r="S160" s="118">
        <v>59.3</v>
      </c>
      <c r="T160" s="118">
        <v>60.1</v>
      </c>
      <c r="U160" s="118">
        <v>60.5</v>
      </c>
      <c r="V160" s="118">
        <v>59.8</v>
      </c>
      <c r="W160" s="118">
        <v>57.6</v>
      </c>
      <c r="X160" s="118">
        <v>58</v>
      </c>
      <c r="Y160" s="118">
        <v>58.8</v>
      </c>
      <c r="Z160" s="118">
        <v>58.3</v>
      </c>
      <c r="AA160" s="118">
        <v>58.4</v>
      </c>
      <c r="AB160" s="118">
        <v>59.1</v>
      </c>
      <c r="AC160" s="118">
        <v>59.8</v>
      </c>
      <c r="AD160" s="118">
        <v>59.2</v>
      </c>
      <c r="AE160" s="118">
        <v>58.9</v>
      </c>
      <c r="AF160" s="118">
        <v>59.4</v>
      </c>
      <c r="AG160" s="118">
        <v>59.7</v>
      </c>
      <c r="AH160" s="118">
        <v>59.5</v>
      </c>
      <c r="AI160" s="118">
        <v>59.4</v>
      </c>
      <c r="AJ160" s="118">
        <v>59.8</v>
      </c>
      <c r="AK160" s="118">
        <v>60.5</v>
      </c>
      <c r="AL160" s="118">
        <v>60.1</v>
      </c>
      <c r="AM160" s="118">
        <v>59.9</v>
      </c>
      <c r="AN160" s="118">
        <v>60.6</v>
      </c>
      <c r="AO160" s="118">
        <v>61</v>
      </c>
      <c r="AP160" s="118">
        <v>60.6</v>
      </c>
      <c r="AQ160" s="118">
        <v>58.6</v>
      </c>
      <c r="AR160" s="118">
        <v>58.7</v>
      </c>
      <c r="AS160" s="118">
        <v>57.6</v>
      </c>
      <c r="AT160" s="118">
        <v>56.768276931025575</v>
      </c>
      <c r="AU160" s="106">
        <v>54.7</v>
      </c>
      <c r="AV160" s="117">
        <v>55.7</v>
      </c>
      <c r="AW160" s="117">
        <v>56.6</v>
      </c>
      <c r="AX160" s="108">
        <v>56.2</v>
      </c>
      <c r="AY160" s="108">
        <v>53.4</v>
      </c>
      <c r="AZ160" s="108">
        <v>55.2</v>
      </c>
      <c r="BA160" s="108">
        <v>55.8</v>
      </c>
      <c r="BB160" s="108">
        <v>55.6</v>
      </c>
      <c r="BC160" s="108">
        <v>54</v>
      </c>
      <c r="BD160" s="108">
        <v>55.8</v>
      </c>
      <c r="BE160" s="108">
        <v>56.3</v>
      </c>
      <c r="BF160" s="108">
        <v>56.1</v>
      </c>
      <c r="BG160" s="108">
        <v>55.3</v>
      </c>
      <c r="BH160" s="108">
        <v>56.8</v>
      </c>
      <c r="BI160" s="108">
        <v>57.4</v>
      </c>
      <c r="BJ160" s="108">
        <v>57.3</v>
      </c>
      <c r="BK160" s="108">
        <v>57</v>
      </c>
      <c r="BL160" s="108">
        <v>58.3</v>
      </c>
      <c r="BM160" s="108">
        <v>59</v>
      </c>
      <c r="BN160" s="108">
        <v>58.9</v>
      </c>
      <c r="BO160" s="108">
        <v>58.7</v>
      </c>
      <c r="BP160" s="108">
        <v>56.8</v>
      </c>
      <c r="BQ160" s="108">
        <v>56.6</v>
      </c>
      <c r="BR160" s="108">
        <v>56.4</v>
      </c>
      <c r="BS160" s="108">
        <v>54.5</v>
      </c>
      <c r="BT160" s="108">
        <v>55.4</v>
      </c>
      <c r="BU160" s="108">
        <v>55.9</v>
      </c>
      <c r="BV160" s="108">
        <v>55.5</v>
      </c>
    </row>
    <row r="161" spans="1:74" ht="19.899999999999999" customHeight="1" outlineLevel="1">
      <c r="A161" s="189"/>
      <c r="B161" s="14" t="str">
        <f>IF('0'!A1=1,"м. Київ","Kyiv city")</f>
        <v>м. Київ</v>
      </c>
      <c r="C161" s="105" t="s">
        <v>0</v>
      </c>
      <c r="D161" s="105" t="s">
        <v>0</v>
      </c>
      <c r="E161" s="105" t="s">
        <v>0</v>
      </c>
      <c r="F161" s="105" t="s">
        <v>0</v>
      </c>
      <c r="G161" s="105" t="s">
        <v>0</v>
      </c>
      <c r="H161" s="105" t="s">
        <v>0</v>
      </c>
      <c r="I161" s="105" t="s">
        <v>0</v>
      </c>
      <c r="J161" s="105" t="s">
        <v>0</v>
      </c>
      <c r="K161" s="105" t="s">
        <v>0</v>
      </c>
      <c r="L161" s="105" t="s">
        <v>0</v>
      </c>
      <c r="M161" s="105" t="s">
        <v>0</v>
      </c>
      <c r="N161" s="105" t="s">
        <v>0</v>
      </c>
      <c r="O161" s="105" t="s">
        <v>0</v>
      </c>
      <c r="P161" s="105" t="s">
        <v>0</v>
      </c>
      <c r="Q161" s="105" t="s">
        <v>0</v>
      </c>
      <c r="R161" s="105" t="s">
        <v>0</v>
      </c>
      <c r="S161" s="118">
        <v>63.6</v>
      </c>
      <c r="T161" s="118">
        <v>65.099999999999994</v>
      </c>
      <c r="U161" s="118">
        <v>65.3</v>
      </c>
      <c r="V161" s="118">
        <v>64.900000000000006</v>
      </c>
      <c r="W161" s="118">
        <v>62.8</v>
      </c>
      <c r="X161" s="118">
        <v>63.3</v>
      </c>
      <c r="Y161" s="118">
        <v>63.7</v>
      </c>
      <c r="Z161" s="118">
        <v>63.1</v>
      </c>
      <c r="AA161" s="118">
        <v>63.4</v>
      </c>
      <c r="AB161" s="118">
        <v>63.6</v>
      </c>
      <c r="AC161" s="118">
        <v>64.099999999999994</v>
      </c>
      <c r="AD161" s="118">
        <v>63.6</v>
      </c>
      <c r="AE161" s="118">
        <v>63.9</v>
      </c>
      <c r="AF161" s="118">
        <v>64.099999999999994</v>
      </c>
      <c r="AG161" s="118">
        <v>64.8</v>
      </c>
      <c r="AH161" s="118">
        <v>64.400000000000006</v>
      </c>
      <c r="AI161" s="118">
        <v>63.6</v>
      </c>
      <c r="AJ161" s="118">
        <v>64.2</v>
      </c>
      <c r="AK161" s="118">
        <v>64.900000000000006</v>
      </c>
      <c r="AL161" s="118">
        <v>64.5</v>
      </c>
      <c r="AM161" s="118">
        <v>63.8</v>
      </c>
      <c r="AN161" s="118">
        <v>64.5</v>
      </c>
      <c r="AO161" s="118">
        <v>65.2</v>
      </c>
      <c r="AP161" s="118">
        <v>64.900000000000006</v>
      </c>
      <c r="AQ161" s="118">
        <v>62.1</v>
      </c>
      <c r="AR161" s="118">
        <v>62.2</v>
      </c>
      <c r="AS161" s="118">
        <v>62.9</v>
      </c>
      <c r="AT161" s="118">
        <v>62.627603570611122</v>
      </c>
      <c r="AU161" s="106">
        <v>62.5</v>
      </c>
      <c r="AV161" s="117">
        <v>62</v>
      </c>
      <c r="AW161" s="117">
        <v>62.3</v>
      </c>
      <c r="AX161" s="108">
        <v>62</v>
      </c>
      <c r="AY161" s="108">
        <v>61.7</v>
      </c>
      <c r="AZ161" s="108">
        <v>62.4</v>
      </c>
      <c r="BA161" s="108">
        <v>62.5</v>
      </c>
      <c r="BB161" s="108">
        <v>62.3</v>
      </c>
      <c r="BC161" s="108">
        <v>60.5</v>
      </c>
      <c r="BD161" s="108">
        <v>61.6</v>
      </c>
      <c r="BE161" s="108">
        <v>62</v>
      </c>
      <c r="BF161" s="108">
        <v>61.8</v>
      </c>
      <c r="BG161" s="108">
        <v>61.3</v>
      </c>
      <c r="BH161" s="108">
        <v>62.3</v>
      </c>
      <c r="BI161" s="108">
        <v>62.7</v>
      </c>
      <c r="BJ161" s="108">
        <v>62.6</v>
      </c>
      <c r="BK161" s="108">
        <v>62.4</v>
      </c>
      <c r="BL161" s="108">
        <v>63</v>
      </c>
      <c r="BM161" s="108">
        <v>63.2</v>
      </c>
      <c r="BN161" s="108">
        <v>63.1</v>
      </c>
      <c r="BO161" s="108">
        <v>63.2</v>
      </c>
      <c r="BP161" s="108">
        <v>62.1</v>
      </c>
      <c r="BQ161" s="108">
        <v>61.9</v>
      </c>
      <c r="BR161" s="108">
        <v>61.7</v>
      </c>
      <c r="BS161" s="108">
        <v>61.4</v>
      </c>
      <c r="BT161" s="108">
        <v>61.6</v>
      </c>
      <c r="BU161" s="108">
        <v>61.8</v>
      </c>
      <c r="BV161" s="108">
        <v>61.6</v>
      </c>
    </row>
    <row r="162" spans="1:74" ht="19.899999999999999" customHeight="1" outlineLevel="1" thickBot="1">
      <c r="A162" s="190"/>
      <c r="B162" s="15" t="str">
        <f>IF('0'!A1=1,"м. Севастополь","Sevastopol city")</f>
        <v>м. Севастополь</v>
      </c>
      <c r="C162" s="111" t="s">
        <v>0</v>
      </c>
      <c r="D162" s="111" t="s">
        <v>0</v>
      </c>
      <c r="E162" s="111" t="s">
        <v>0</v>
      </c>
      <c r="F162" s="111" t="s">
        <v>0</v>
      </c>
      <c r="G162" s="111" t="s">
        <v>0</v>
      </c>
      <c r="H162" s="111" t="s">
        <v>0</v>
      </c>
      <c r="I162" s="111" t="s">
        <v>0</v>
      </c>
      <c r="J162" s="111" t="s">
        <v>0</v>
      </c>
      <c r="K162" s="111" t="s">
        <v>0</v>
      </c>
      <c r="L162" s="111" t="s">
        <v>0</v>
      </c>
      <c r="M162" s="111" t="s">
        <v>0</v>
      </c>
      <c r="N162" s="111" t="s">
        <v>0</v>
      </c>
      <c r="O162" s="111" t="s">
        <v>0</v>
      </c>
      <c r="P162" s="111" t="s">
        <v>0</v>
      </c>
      <c r="Q162" s="111" t="s">
        <v>0</v>
      </c>
      <c r="R162" s="111" t="s">
        <v>0</v>
      </c>
      <c r="S162" s="102">
        <v>62.9</v>
      </c>
      <c r="T162" s="102">
        <v>64.7</v>
      </c>
      <c r="U162" s="102">
        <v>64.7</v>
      </c>
      <c r="V162" s="102">
        <v>62.8</v>
      </c>
      <c r="W162" s="102">
        <v>61</v>
      </c>
      <c r="X162" s="102">
        <v>61.1</v>
      </c>
      <c r="Y162" s="102">
        <v>62.1</v>
      </c>
      <c r="Z162" s="102">
        <v>61.1</v>
      </c>
      <c r="AA162" s="102">
        <v>62</v>
      </c>
      <c r="AB162" s="102">
        <v>62</v>
      </c>
      <c r="AC162" s="102">
        <v>63.3</v>
      </c>
      <c r="AD162" s="102">
        <v>62</v>
      </c>
      <c r="AE162" s="102">
        <v>63</v>
      </c>
      <c r="AF162" s="102">
        <v>62.1</v>
      </c>
      <c r="AG162" s="102">
        <v>63</v>
      </c>
      <c r="AH162" s="102">
        <v>61.9</v>
      </c>
      <c r="AI162" s="102">
        <v>63.2</v>
      </c>
      <c r="AJ162" s="102">
        <v>62.9</v>
      </c>
      <c r="AK162" s="102">
        <v>63.4</v>
      </c>
      <c r="AL162" s="102">
        <v>62.2</v>
      </c>
      <c r="AM162" s="102">
        <v>63.3</v>
      </c>
      <c r="AN162" s="102">
        <v>63.4</v>
      </c>
      <c r="AO162" s="102">
        <v>63.8</v>
      </c>
      <c r="AP162" s="102">
        <v>62.5</v>
      </c>
      <c r="AQ162" s="102">
        <v>61.8</v>
      </c>
      <c r="AR162" s="111" t="s">
        <v>0</v>
      </c>
      <c r="AS162" s="111" t="s">
        <v>0</v>
      </c>
      <c r="AT162" s="111" t="s">
        <v>0</v>
      </c>
      <c r="AU162" s="111" t="s">
        <v>0</v>
      </c>
      <c r="AV162" s="111" t="s">
        <v>0</v>
      </c>
      <c r="AW162" s="111" t="s">
        <v>0</v>
      </c>
      <c r="AX162" s="111" t="s">
        <v>0</v>
      </c>
      <c r="AY162" s="111" t="s">
        <v>0</v>
      </c>
      <c r="AZ162" s="111" t="s">
        <v>0</v>
      </c>
      <c r="BA162" s="111" t="s">
        <v>0</v>
      </c>
      <c r="BB162" s="111" t="s">
        <v>0</v>
      </c>
      <c r="BC162" s="111" t="s">
        <v>0</v>
      </c>
      <c r="BD162" s="111" t="s">
        <v>0</v>
      </c>
      <c r="BE162" s="111" t="s">
        <v>0</v>
      </c>
      <c r="BF162" s="111" t="s">
        <v>0</v>
      </c>
      <c r="BG162" s="111" t="s">
        <v>0</v>
      </c>
      <c r="BH162" s="111" t="s">
        <v>0</v>
      </c>
      <c r="BI162" s="111" t="s">
        <v>0</v>
      </c>
      <c r="BJ162" s="111" t="s">
        <v>0</v>
      </c>
      <c r="BK162" s="111" t="s">
        <v>0</v>
      </c>
      <c r="BL162" s="111" t="s">
        <v>0</v>
      </c>
      <c r="BM162" s="111" t="s">
        <v>0</v>
      </c>
      <c r="BN162" s="111" t="s">
        <v>0</v>
      </c>
      <c r="BO162" s="111" t="s">
        <v>0</v>
      </c>
      <c r="BP162" s="111" t="s">
        <v>0</v>
      </c>
      <c r="BQ162" s="111" t="s">
        <v>0</v>
      </c>
      <c r="BR162" s="111" t="s">
        <v>0</v>
      </c>
      <c r="BS162" s="111" t="s">
        <v>0</v>
      </c>
      <c r="BT162" s="111" t="s">
        <v>0</v>
      </c>
      <c r="BU162" s="111" t="s">
        <v>0</v>
      </c>
      <c r="BV162" s="111" t="s">
        <v>0</v>
      </c>
    </row>
    <row r="163" spans="1:74" ht="15.75" thickTop="1">
      <c r="A163" s="17"/>
      <c r="B163" s="17"/>
      <c r="C163" s="125"/>
      <c r="D163" s="125"/>
      <c r="E163" s="125"/>
      <c r="F163" s="125"/>
      <c r="G163" s="125"/>
      <c r="H163" s="125"/>
      <c r="I163" s="125"/>
      <c r="J163" s="125"/>
      <c r="K163" s="125"/>
      <c r="L163" s="125"/>
      <c r="M163" s="125"/>
      <c r="N163" s="125"/>
      <c r="O163" s="125"/>
      <c r="P163" s="125"/>
      <c r="Q163" s="125"/>
      <c r="R163" s="125"/>
      <c r="S163" s="125"/>
      <c r="T163" s="125"/>
      <c r="U163" s="125"/>
      <c r="V163" s="125"/>
      <c r="W163" s="125"/>
      <c r="X163" s="125"/>
      <c r="Y163" s="125"/>
      <c r="Z163" s="125"/>
      <c r="AA163" s="125"/>
      <c r="AB163" s="125"/>
      <c r="AC163" s="125"/>
      <c r="AD163" s="125"/>
      <c r="AE163" s="125"/>
      <c r="AF163" s="125"/>
      <c r="AG163" s="125"/>
      <c r="AH163" s="125"/>
      <c r="AI163" s="125"/>
      <c r="AJ163" s="125"/>
      <c r="AK163" s="125"/>
      <c r="AL163" s="125"/>
      <c r="AM163" s="125"/>
      <c r="AN163" s="125"/>
      <c r="AO163" s="126"/>
      <c r="AP163" s="125"/>
      <c r="AQ163" s="125"/>
      <c r="AR163" s="125"/>
      <c r="AS163" s="125"/>
      <c r="AT163" s="125"/>
      <c r="AU163" s="125"/>
      <c r="AV163" s="125"/>
      <c r="AW163" s="127"/>
      <c r="AX163" s="128"/>
      <c r="AY163" s="128"/>
      <c r="AZ163" s="128"/>
      <c r="BA163" s="128"/>
      <c r="BB163" s="128"/>
      <c r="BC163" s="129"/>
      <c r="BD163" s="7"/>
      <c r="BE163" s="7"/>
      <c r="BF163" s="7"/>
      <c r="BG163" s="7"/>
      <c r="BH163" s="7"/>
    </row>
    <row r="164" spans="1:74" ht="51" customHeight="1">
      <c r="A164" s="184" t="str">
        <f>IF('0'!A1=1,"Починаючи з І півріччя 2014 року дані наведено без урахування тимчасово окупованої території Автономної Республіки Крим, м. Севастополя,  а з січня 2015 року також без частини тимчасово окупованих територій у Донецькій та Луганській областях.","Excluding the temporarily occupied territory of the Autonomous Republic of Crimea and the city of Sevastopol since IV quarter 2015, excluding a part of temporarily occupied territories in the Donetsk and Luhansk regions.")</f>
        <v>Починаючи з І півріччя 2014 року дані наведено без урахування тимчасово окупованої території Автономної Республіки Крим, м. Севастополя,  а з січня 2015 року також без частини тимчасово окупованих територій у Донецькій та Луганській областях.</v>
      </c>
      <c r="B164" s="18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  <c r="Y164" s="125"/>
      <c r="Z164" s="125"/>
      <c r="AA164" s="125"/>
      <c r="AB164" s="125"/>
      <c r="AC164" s="125"/>
      <c r="AD164" s="125"/>
      <c r="AE164" s="125"/>
      <c r="AF164" s="125"/>
      <c r="AG164" s="125"/>
      <c r="AH164" s="125"/>
      <c r="AI164" s="125"/>
      <c r="AJ164" s="125"/>
      <c r="AK164" s="125"/>
      <c r="AL164" s="125"/>
      <c r="AM164" s="125"/>
      <c r="AN164" s="125"/>
      <c r="AO164" s="125"/>
      <c r="AP164" s="125"/>
      <c r="AQ164" s="125"/>
      <c r="AR164" s="125"/>
      <c r="AS164" s="125"/>
      <c r="AT164" s="125"/>
      <c r="AU164" s="125"/>
      <c r="AV164" s="125"/>
      <c r="AW164" s="127"/>
      <c r="AX164" s="128"/>
      <c r="AY164" s="128"/>
      <c r="AZ164" s="128"/>
      <c r="BA164" s="128"/>
      <c r="BB164" s="129"/>
      <c r="BC164" s="129"/>
      <c r="BD164" s="7"/>
      <c r="BE164" s="7"/>
      <c r="BF164" s="7"/>
      <c r="BG164" s="7"/>
      <c r="BH164" s="7"/>
    </row>
    <row r="165" spans="1:74" ht="201" customHeight="1">
      <c r="A165" s="181"/>
      <c r="B165" s="181"/>
    </row>
  </sheetData>
  <mergeCells count="13">
    <mergeCell ref="A165:B165"/>
    <mergeCell ref="A2:B2"/>
    <mergeCell ref="A164:B164"/>
    <mergeCell ref="A3:B3"/>
    <mergeCell ref="A35:B35"/>
    <mergeCell ref="A99:B99"/>
    <mergeCell ref="A67:B67"/>
    <mergeCell ref="A136:A162"/>
    <mergeCell ref="A8:A34"/>
    <mergeCell ref="A40:A66"/>
    <mergeCell ref="A72:A98"/>
    <mergeCell ref="A104:A130"/>
    <mergeCell ref="A131:B131"/>
  </mergeCells>
  <hyperlinks>
    <hyperlink ref="A1" location="'0'!A1" display="'0'!A1"/>
  </hyperlinks>
  <pageMargins left="0.7" right="0.7" top="0.75" bottom="0.75" header="0.3" footer="0.3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3"/>
  <sheetViews>
    <sheetView showGridLines="0" showRowColHeaders="0" zoomScale="83" zoomScaleNormal="83" workbookViewId="0">
      <selection activeCell="N3" sqref="N3"/>
    </sheetView>
  </sheetViews>
  <sheetFormatPr defaultColWidth="9.33203125" defaultRowHeight="12.75" outlineLevelRow="1"/>
  <cols>
    <col min="1" max="1" width="13.1640625" style="7" customWidth="1"/>
    <col min="2" max="2" width="74.33203125" style="7" customWidth="1"/>
    <col min="3" max="37" width="12.83203125" style="7" customWidth="1"/>
    <col min="38" max="16384" width="9.33203125" style="7"/>
  </cols>
  <sheetData>
    <row r="1" spans="1:14" ht="24" customHeight="1">
      <c r="A1" s="10" t="str">
        <f>IF('0'!A1=1,"до змісту","to title")</f>
        <v>до змісту</v>
      </c>
      <c r="B1" s="11"/>
    </row>
    <row r="2" spans="1:14" ht="140.25" customHeight="1">
      <c r="A2" s="194" t="s">
        <v>65</v>
      </c>
      <c r="B2" s="195"/>
      <c r="C2" s="8" t="s">
        <v>63</v>
      </c>
      <c r="D2" s="8" t="s">
        <v>66</v>
      </c>
      <c r="E2" s="8" t="s">
        <v>67</v>
      </c>
      <c r="F2" s="130" t="s">
        <v>68</v>
      </c>
      <c r="G2" s="8" t="s">
        <v>74</v>
      </c>
      <c r="H2" s="8" t="s">
        <v>75</v>
      </c>
      <c r="I2" s="8" t="s">
        <v>78</v>
      </c>
      <c r="J2" s="8" t="s">
        <v>79</v>
      </c>
      <c r="K2" s="8" t="s">
        <v>81</v>
      </c>
      <c r="L2" s="8" t="s">
        <v>82</v>
      </c>
      <c r="M2" s="8" t="s">
        <v>85</v>
      </c>
      <c r="N2" s="8" t="s">
        <v>87</v>
      </c>
    </row>
    <row r="3" spans="1:14" ht="39.6" customHeight="1">
      <c r="A3" s="196" t="str">
        <f>IF('0'!A1=1,"Робоча сила у віці 15 років і старше, тис. осіб ","Labour force aged 15 years and over (cumulative, thousands person)")</f>
        <v xml:space="preserve">Робоча сила у віці 15 років і старше, тис. осіб </v>
      </c>
      <c r="B3" s="197"/>
      <c r="C3" s="135">
        <v>18001.3</v>
      </c>
      <c r="D3" s="135">
        <v>18113.2</v>
      </c>
      <c r="E3" s="135">
        <v>18185.2</v>
      </c>
      <c r="F3" s="135">
        <v>18155.7</v>
      </c>
      <c r="G3" s="144">
        <v>18123.400000000001</v>
      </c>
      <c r="H3" s="144">
        <v>17771.8</v>
      </c>
      <c r="I3" s="144">
        <v>17729</v>
      </c>
      <c r="J3" s="144">
        <v>17669.8</v>
      </c>
      <c r="K3" s="144">
        <v>17294.400000000001</v>
      </c>
      <c r="L3" s="144">
        <v>17378.599999999999</v>
      </c>
      <c r="M3" s="144">
        <v>17479</v>
      </c>
      <c r="N3" s="144">
        <v>17405</v>
      </c>
    </row>
    <row r="4" spans="1:14" s="6" customFormat="1" ht="27" customHeight="1">
      <c r="A4" s="12"/>
      <c r="B4" s="12" t="str">
        <f>IF('0'!A1=1,"Жінки","Females")</f>
        <v>Жінки</v>
      </c>
      <c r="C4" s="132">
        <v>8603.9</v>
      </c>
      <c r="D4" s="132">
        <v>8657.5</v>
      </c>
      <c r="E4" s="132">
        <v>8670.2000000000007</v>
      </c>
      <c r="F4" s="132">
        <v>8654.1</v>
      </c>
      <c r="G4" s="145">
        <v>8709.5</v>
      </c>
      <c r="H4" s="145">
        <v>8493.6</v>
      </c>
      <c r="I4" s="145">
        <v>8452.2000000000007</v>
      </c>
      <c r="J4" s="145">
        <v>8413.2000000000007</v>
      </c>
      <c r="K4" s="145">
        <v>8259.7999999999993</v>
      </c>
      <c r="L4" s="145">
        <v>8278.2000000000007</v>
      </c>
      <c r="M4" s="145">
        <v>8331.7000000000007</v>
      </c>
      <c r="N4" s="145">
        <v>8293</v>
      </c>
    </row>
    <row r="5" spans="1:14" s="6" customFormat="1" ht="23.45" customHeight="1">
      <c r="A5" s="12"/>
      <c r="B5" s="12" t="str">
        <f>IF('0'!A1=1,"Чоловіки","Males")</f>
        <v>Чоловіки</v>
      </c>
      <c r="C5" s="132">
        <v>9397.4</v>
      </c>
      <c r="D5" s="132">
        <v>9455.7000000000007</v>
      </c>
      <c r="E5" s="132">
        <v>9515</v>
      </c>
      <c r="F5" s="132">
        <v>9501.6</v>
      </c>
      <c r="G5" s="145">
        <v>9413.9</v>
      </c>
      <c r="H5" s="145">
        <v>9278.2000000000007</v>
      </c>
      <c r="I5" s="145">
        <v>9276.7999999999993</v>
      </c>
      <c r="J5" s="145">
        <v>9256.6</v>
      </c>
      <c r="K5" s="145">
        <v>9034.6</v>
      </c>
      <c r="L5" s="145">
        <v>9100.4</v>
      </c>
      <c r="M5" s="145">
        <v>9147.2999999999993</v>
      </c>
      <c r="N5" s="145">
        <v>9112</v>
      </c>
    </row>
    <row r="6" spans="1:14" s="6" customFormat="1" ht="27" customHeight="1">
      <c r="A6" s="12"/>
      <c r="B6" s="12" t="str">
        <f>IF('0'!A1=1,"Міські поселення ","Urban settlements")</f>
        <v xml:space="preserve">Міські поселення </v>
      </c>
      <c r="C6" s="132">
        <v>12393</v>
      </c>
      <c r="D6" s="132">
        <v>12444.8</v>
      </c>
      <c r="E6" s="132">
        <v>12484.2</v>
      </c>
      <c r="F6" s="132">
        <v>12457.1</v>
      </c>
      <c r="G6" s="153">
        <v>12450.7</v>
      </c>
      <c r="H6" s="153">
        <v>12207</v>
      </c>
      <c r="I6" s="153">
        <v>12167.7</v>
      </c>
      <c r="J6" s="153">
        <v>12128.3</v>
      </c>
      <c r="K6" s="153">
        <v>11857.2</v>
      </c>
      <c r="L6" s="153">
        <v>11915.5</v>
      </c>
      <c r="M6" s="153">
        <v>11978.4</v>
      </c>
      <c r="N6" s="153">
        <v>11948.7</v>
      </c>
    </row>
    <row r="7" spans="1:14" s="6" customFormat="1" ht="25.15" customHeight="1" thickBot="1">
      <c r="A7" s="13"/>
      <c r="B7" s="13" t="str">
        <f>IF('0'!A1=1,"Сільська місцевість","Rural areas")</f>
        <v>Сільська місцевість</v>
      </c>
      <c r="C7" s="133">
        <v>5608.3</v>
      </c>
      <c r="D7" s="133">
        <v>5668.4</v>
      </c>
      <c r="E7" s="133">
        <v>5701</v>
      </c>
      <c r="F7" s="133">
        <v>5698.6</v>
      </c>
      <c r="G7" s="154">
        <v>5672.7</v>
      </c>
      <c r="H7" s="154">
        <v>5564.8</v>
      </c>
      <c r="I7" s="154">
        <v>5561.3</v>
      </c>
      <c r="J7" s="154">
        <v>5541.5</v>
      </c>
      <c r="K7" s="154">
        <v>5437.2</v>
      </c>
      <c r="L7" s="154">
        <v>5463.1</v>
      </c>
      <c r="M7" s="154">
        <v>5500.6</v>
      </c>
      <c r="N7" s="154">
        <v>5456.3</v>
      </c>
    </row>
    <row r="8" spans="1:14" ht="19.899999999999999" customHeight="1" outlineLevel="1" thickTop="1">
      <c r="A8" s="198" t="str">
        <f>IF('0'!A1=1,"РЕГІОНИ","OBLAST")</f>
        <v>РЕГІОНИ</v>
      </c>
      <c r="B8" s="14" t="str">
        <f>IF('0'!A1=1,"Вінницька","Vinnytsya")</f>
        <v>Вінницька</v>
      </c>
      <c r="C8" s="132">
        <v>726.8</v>
      </c>
      <c r="D8" s="132">
        <v>732.7</v>
      </c>
      <c r="E8" s="132">
        <v>733.4</v>
      </c>
      <c r="F8" s="132">
        <v>730.8</v>
      </c>
      <c r="G8" s="132">
        <v>727.9</v>
      </c>
      <c r="H8" s="132">
        <v>718.8</v>
      </c>
      <c r="I8" s="132">
        <v>718.5</v>
      </c>
      <c r="J8" s="132">
        <v>712.1</v>
      </c>
      <c r="K8" s="132">
        <v>689.2</v>
      </c>
      <c r="L8" s="132">
        <v>701.8</v>
      </c>
      <c r="M8" s="132">
        <v>706.4</v>
      </c>
      <c r="N8" s="132">
        <v>700.7</v>
      </c>
    </row>
    <row r="9" spans="1:14" ht="19.899999999999999" customHeight="1" outlineLevel="1">
      <c r="A9" s="199"/>
      <c r="B9" s="14" t="str">
        <f>IF('0'!A1=1,"Волинська","Volyn")</f>
        <v>Волинська</v>
      </c>
      <c r="C9" s="132">
        <v>422.8</v>
      </c>
      <c r="D9" s="132">
        <v>424.6</v>
      </c>
      <c r="E9" s="132">
        <v>426.8</v>
      </c>
      <c r="F9" s="132">
        <v>426.2</v>
      </c>
      <c r="G9" s="132">
        <v>429.5</v>
      </c>
      <c r="H9" s="132">
        <v>418.8</v>
      </c>
      <c r="I9" s="132">
        <v>418.1</v>
      </c>
      <c r="J9" s="132">
        <v>417</v>
      </c>
      <c r="K9" s="132">
        <v>407.6</v>
      </c>
      <c r="L9" s="132">
        <v>415.5</v>
      </c>
      <c r="M9" s="132">
        <v>416.4</v>
      </c>
      <c r="N9" s="132">
        <v>413.7</v>
      </c>
    </row>
    <row r="10" spans="1:14" ht="19.899999999999999" customHeight="1" outlineLevel="1">
      <c r="A10" s="199"/>
      <c r="B10" s="14" t="str">
        <f>IF('0'!A1=1,"Дніпропетровська","Dnipropetrovsk")</f>
        <v>Дніпропетровська</v>
      </c>
      <c r="C10" s="132">
        <v>1535.5</v>
      </c>
      <c r="D10" s="132">
        <v>1540.8</v>
      </c>
      <c r="E10" s="132">
        <v>1542.7</v>
      </c>
      <c r="F10" s="132">
        <v>1538.3</v>
      </c>
      <c r="G10" s="132">
        <v>1539.7</v>
      </c>
      <c r="H10" s="132">
        <v>1507.1</v>
      </c>
      <c r="I10" s="132">
        <v>1505.6</v>
      </c>
      <c r="J10" s="132">
        <v>1502.4</v>
      </c>
      <c r="K10" s="132">
        <v>1474.5</v>
      </c>
      <c r="L10" s="132">
        <v>1472.7</v>
      </c>
      <c r="M10" s="132">
        <v>1489.7</v>
      </c>
      <c r="N10" s="132">
        <v>1482.9</v>
      </c>
    </row>
    <row r="11" spans="1:14" ht="19.899999999999999" customHeight="1" outlineLevel="1">
      <c r="A11" s="199"/>
      <c r="B11" s="14" t="str">
        <f>IF('0'!A1=1,"Донецька","Donetsk")</f>
        <v>Донецька</v>
      </c>
      <c r="C11" s="132">
        <v>868.4</v>
      </c>
      <c r="D11" s="132">
        <v>869.9</v>
      </c>
      <c r="E11" s="132">
        <v>870</v>
      </c>
      <c r="F11" s="132">
        <v>869</v>
      </c>
      <c r="G11" s="132">
        <v>872</v>
      </c>
      <c r="H11" s="132">
        <v>849.6</v>
      </c>
      <c r="I11" s="132">
        <v>844.3</v>
      </c>
      <c r="J11" s="132">
        <v>842.7</v>
      </c>
      <c r="K11" s="132">
        <v>831.2</v>
      </c>
      <c r="L11" s="132">
        <v>826.7</v>
      </c>
      <c r="M11" s="132">
        <v>829</v>
      </c>
      <c r="N11" s="132">
        <v>827.6</v>
      </c>
    </row>
    <row r="12" spans="1:14" ht="19.899999999999999" customHeight="1" outlineLevel="1">
      <c r="A12" s="199"/>
      <c r="B12" s="14" t="str">
        <f>IF('0'!A1=1,"Житомирська","Zhytomyr")</f>
        <v>Житомирська</v>
      </c>
      <c r="C12" s="132">
        <v>555.4</v>
      </c>
      <c r="D12" s="132">
        <v>570.20000000000005</v>
      </c>
      <c r="E12" s="132">
        <v>581.70000000000005</v>
      </c>
      <c r="F12" s="132">
        <v>579.70000000000005</v>
      </c>
      <c r="G12" s="132">
        <v>560.5</v>
      </c>
      <c r="H12" s="132">
        <v>554.4</v>
      </c>
      <c r="I12" s="132">
        <v>553.29999999999995</v>
      </c>
      <c r="J12" s="132">
        <v>551.79999999999995</v>
      </c>
      <c r="K12" s="132">
        <v>541.29999999999995</v>
      </c>
      <c r="L12" s="132">
        <v>542.6</v>
      </c>
      <c r="M12" s="132">
        <v>545.5</v>
      </c>
      <c r="N12" s="132">
        <v>541.79999999999995</v>
      </c>
    </row>
    <row r="13" spans="1:14" ht="19.899999999999999" customHeight="1" outlineLevel="1">
      <c r="A13" s="199"/>
      <c r="B13" s="14" t="str">
        <f>IF('0'!A1=1,"Закарпатська","Zakarpattya")</f>
        <v>Закарпатська</v>
      </c>
      <c r="C13" s="132">
        <v>557.70000000000005</v>
      </c>
      <c r="D13" s="132">
        <v>559.79999999999995</v>
      </c>
      <c r="E13" s="132">
        <v>560.5</v>
      </c>
      <c r="F13" s="132">
        <v>560.5</v>
      </c>
      <c r="G13" s="132">
        <v>559.70000000000005</v>
      </c>
      <c r="H13" s="132">
        <v>556.20000000000005</v>
      </c>
      <c r="I13" s="132">
        <v>555</v>
      </c>
      <c r="J13" s="132">
        <v>552</v>
      </c>
      <c r="K13" s="132">
        <v>538.29999999999995</v>
      </c>
      <c r="L13" s="132">
        <v>543.9</v>
      </c>
      <c r="M13" s="132">
        <v>546.9</v>
      </c>
      <c r="N13" s="132">
        <v>545.1</v>
      </c>
    </row>
    <row r="14" spans="1:14" ht="19.899999999999999" customHeight="1" outlineLevel="1">
      <c r="A14" s="199"/>
      <c r="B14" s="14" t="str">
        <f>IF('0'!A1=1,"Запорізька","Zaporizhzhya")</f>
        <v>Запорізька</v>
      </c>
      <c r="C14" s="132">
        <v>815</v>
      </c>
      <c r="D14" s="132">
        <v>820.9</v>
      </c>
      <c r="E14" s="132">
        <v>823.2</v>
      </c>
      <c r="F14" s="132">
        <v>822.7</v>
      </c>
      <c r="G14" s="132">
        <v>822.4</v>
      </c>
      <c r="H14" s="132">
        <v>802.5</v>
      </c>
      <c r="I14" s="132">
        <v>801.5</v>
      </c>
      <c r="J14" s="132">
        <v>796.9</v>
      </c>
      <c r="K14" s="132">
        <v>781.2</v>
      </c>
      <c r="L14" s="132">
        <v>788.9</v>
      </c>
      <c r="M14" s="132">
        <v>792.6</v>
      </c>
      <c r="N14" s="132">
        <v>787.3</v>
      </c>
    </row>
    <row r="15" spans="1:14" ht="19.899999999999999" customHeight="1" outlineLevel="1">
      <c r="A15" s="199"/>
      <c r="B15" s="14" t="str">
        <f>IF('0'!A1=1,"Івано-Франківська","Ivano-Frankivsk")</f>
        <v>Івано-Франківська</v>
      </c>
      <c r="C15" s="132">
        <v>617.29999999999995</v>
      </c>
      <c r="D15" s="132">
        <v>618.1</v>
      </c>
      <c r="E15" s="132">
        <v>625.1</v>
      </c>
      <c r="F15" s="132">
        <v>626.20000000000005</v>
      </c>
      <c r="G15" s="132">
        <v>619.29999999999995</v>
      </c>
      <c r="H15" s="132">
        <v>607</v>
      </c>
      <c r="I15" s="132">
        <v>606.1</v>
      </c>
      <c r="J15" s="132">
        <v>607</v>
      </c>
      <c r="K15" s="132">
        <v>598.9</v>
      </c>
      <c r="L15" s="132">
        <v>602.79999999999995</v>
      </c>
      <c r="M15" s="132">
        <v>603.6</v>
      </c>
      <c r="N15" s="132">
        <v>603.4</v>
      </c>
    </row>
    <row r="16" spans="1:14" ht="19.899999999999999" customHeight="1" outlineLevel="1">
      <c r="A16" s="199"/>
      <c r="B16" s="14" t="str">
        <f>IF('0'!A1=1,"Київська","Kyiv")</f>
        <v>Київська</v>
      </c>
      <c r="C16" s="132">
        <v>815</v>
      </c>
      <c r="D16" s="132">
        <v>820.6</v>
      </c>
      <c r="E16" s="132">
        <v>822.5</v>
      </c>
      <c r="F16" s="132">
        <v>820.9</v>
      </c>
      <c r="G16" s="132">
        <v>827</v>
      </c>
      <c r="H16" s="132">
        <v>818.1</v>
      </c>
      <c r="I16" s="132">
        <v>817.2</v>
      </c>
      <c r="J16" s="132">
        <v>813.2</v>
      </c>
      <c r="K16" s="132">
        <v>796.1</v>
      </c>
      <c r="L16" s="132">
        <v>799.4</v>
      </c>
      <c r="M16" s="132">
        <v>806.5</v>
      </c>
      <c r="N16" s="132">
        <v>803.4</v>
      </c>
    </row>
    <row r="17" spans="1:14" ht="19.899999999999999" customHeight="1" outlineLevel="1">
      <c r="A17" s="199"/>
      <c r="B17" s="14" t="str">
        <f>IF('0'!A1=1,"Кіровоградська","Kirovohrad")</f>
        <v>Кіровоградська</v>
      </c>
      <c r="C17" s="132">
        <v>432</v>
      </c>
      <c r="D17" s="132">
        <v>433.3</v>
      </c>
      <c r="E17" s="132">
        <v>434.1</v>
      </c>
      <c r="F17" s="132">
        <v>432.2</v>
      </c>
      <c r="G17" s="132">
        <v>435.6</v>
      </c>
      <c r="H17" s="132">
        <v>421.9</v>
      </c>
      <c r="I17" s="132">
        <v>418.2</v>
      </c>
      <c r="J17" s="132">
        <v>415.3</v>
      </c>
      <c r="K17" s="132">
        <v>401.9</v>
      </c>
      <c r="L17" s="132">
        <v>407.5</v>
      </c>
      <c r="M17" s="132">
        <v>410.1</v>
      </c>
      <c r="N17" s="132">
        <v>407.4</v>
      </c>
    </row>
    <row r="18" spans="1:14" ht="19.899999999999999" customHeight="1" outlineLevel="1">
      <c r="A18" s="199"/>
      <c r="B18" s="14" t="str">
        <f>IF('0'!A1=1,"Луганська","Luhansk")</f>
        <v>Луганська</v>
      </c>
      <c r="C18" s="132">
        <v>352.7</v>
      </c>
      <c r="D18" s="132">
        <v>357</v>
      </c>
      <c r="E18" s="132">
        <v>358.6</v>
      </c>
      <c r="F18" s="132">
        <v>356.6</v>
      </c>
      <c r="G18" s="132">
        <v>353.6</v>
      </c>
      <c r="H18" s="132">
        <v>347.5</v>
      </c>
      <c r="I18" s="132">
        <v>345.9</v>
      </c>
      <c r="J18" s="132">
        <v>342.7</v>
      </c>
      <c r="K18" s="132">
        <v>327.9</v>
      </c>
      <c r="L18" s="132">
        <v>332.5</v>
      </c>
      <c r="M18" s="132">
        <v>335</v>
      </c>
      <c r="N18" s="132">
        <v>333.6</v>
      </c>
    </row>
    <row r="19" spans="1:14" ht="19.899999999999999" customHeight="1" outlineLevel="1">
      <c r="A19" s="199"/>
      <c r="B19" s="14" t="str">
        <f>IF('0'!A1=1,"Львівська","Lviv")</f>
        <v>Львівська</v>
      </c>
      <c r="C19" s="132">
        <v>1147</v>
      </c>
      <c r="D19" s="132">
        <v>1150.7</v>
      </c>
      <c r="E19" s="132">
        <v>1154.5</v>
      </c>
      <c r="F19" s="132">
        <v>1154.5999999999999</v>
      </c>
      <c r="G19" s="132">
        <v>1147.8</v>
      </c>
      <c r="H19" s="132">
        <v>1127.9000000000001</v>
      </c>
      <c r="I19" s="132">
        <v>1127.3</v>
      </c>
      <c r="J19" s="132">
        <v>1126.8</v>
      </c>
      <c r="K19" s="132">
        <v>1110.5</v>
      </c>
      <c r="L19" s="132">
        <v>1113.8</v>
      </c>
      <c r="M19" s="132">
        <v>1118.5</v>
      </c>
      <c r="N19" s="132">
        <v>1116.5999999999999</v>
      </c>
    </row>
    <row r="20" spans="1:14" ht="19.899999999999999" customHeight="1" outlineLevel="1">
      <c r="A20" s="199"/>
      <c r="B20" s="14" t="str">
        <f>IF('0'!A1=1,"Миколаївська","Mykolayiv")</f>
        <v>Миколаївська</v>
      </c>
      <c r="C20" s="132">
        <v>551.5</v>
      </c>
      <c r="D20" s="132">
        <v>552.5</v>
      </c>
      <c r="E20" s="132">
        <v>552</v>
      </c>
      <c r="F20" s="132">
        <v>551.29999999999995</v>
      </c>
      <c r="G20" s="132">
        <v>553.4</v>
      </c>
      <c r="H20" s="132">
        <v>541.29999999999995</v>
      </c>
      <c r="I20" s="132">
        <v>539</v>
      </c>
      <c r="J20" s="132">
        <v>537.6</v>
      </c>
      <c r="K20" s="132">
        <v>523.9</v>
      </c>
      <c r="L20" s="132">
        <v>524</v>
      </c>
      <c r="M20" s="132">
        <v>528.29999999999995</v>
      </c>
      <c r="N20" s="132">
        <v>526.9</v>
      </c>
    </row>
    <row r="21" spans="1:14" ht="19.899999999999999" customHeight="1" outlineLevel="1">
      <c r="A21" s="199"/>
      <c r="B21" s="14" t="str">
        <f>IF('0'!A1=1,"Одеська","Odesa")</f>
        <v>Одеська</v>
      </c>
      <c r="C21" s="132">
        <v>1081.0999999999999</v>
      </c>
      <c r="D21" s="132">
        <v>1083.5999999999999</v>
      </c>
      <c r="E21" s="132">
        <v>1088.3</v>
      </c>
      <c r="F21" s="132">
        <v>1088.5</v>
      </c>
      <c r="G21" s="132">
        <v>1086.5</v>
      </c>
      <c r="H21" s="132">
        <v>1072.2</v>
      </c>
      <c r="I21" s="132">
        <v>1071.0999999999999</v>
      </c>
      <c r="J21" s="132">
        <v>1070.5</v>
      </c>
      <c r="K21" s="132">
        <v>1052.8</v>
      </c>
      <c r="L21" s="132">
        <v>1054.7</v>
      </c>
      <c r="M21" s="132">
        <v>1060.8</v>
      </c>
      <c r="N21" s="132">
        <v>1059</v>
      </c>
    </row>
    <row r="22" spans="1:14" ht="19.899999999999999" customHeight="1" outlineLevel="1">
      <c r="A22" s="199"/>
      <c r="B22" s="14" t="str">
        <f>IF('0'!A1=1,"Полтавська","Poltava")</f>
        <v>Полтавська</v>
      </c>
      <c r="C22" s="132">
        <v>659.7</v>
      </c>
      <c r="D22" s="132">
        <v>660.9</v>
      </c>
      <c r="E22" s="132">
        <v>663.4</v>
      </c>
      <c r="F22" s="132">
        <v>663</v>
      </c>
      <c r="G22" s="132">
        <v>663.9</v>
      </c>
      <c r="H22" s="132">
        <v>647</v>
      </c>
      <c r="I22" s="132">
        <v>645.29999999999995</v>
      </c>
      <c r="J22" s="132">
        <v>644</v>
      </c>
      <c r="K22" s="132">
        <v>624.5</v>
      </c>
      <c r="L22" s="132">
        <v>628.1</v>
      </c>
      <c r="M22" s="132">
        <v>629.70000000000005</v>
      </c>
      <c r="N22" s="132">
        <v>628.9</v>
      </c>
    </row>
    <row r="23" spans="1:14" ht="19.899999999999999" customHeight="1" outlineLevel="1">
      <c r="A23" s="199"/>
      <c r="B23" s="14" t="str">
        <f>IF('0'!A1=1,"Рівненська","Rivne")</f>
        <v>Рівненська</v>
      </c>
      <c r="C23" s="132">
        <v>529.79999999999995</v>
      </c>
      <c r="D23" s="132">
        <v>531.29999999999995</v>
      </c>
      <c r="E23" s="132">
        <v>536.9</v>
      </c>
      <c r="F23" s="132">
        <v>534.29999999999995</v>
      </c>
      <c r="G23" s="132">
        <v>539.4</v>
      </c>
      <c r="H23" s="132">
        <v>523.5</v>
      </c>
      <c r="I23" s="132">
        <v>522.4</v>
      </c>
      <c r="J23" s="132">
        <v>518.6</v>
      </c>
      <c r="K23" s="132">
        <v>503.6</v>
      </c>
      <c r="L23" s="132">
        <v>506.6</v>
      </c>
      <c r="M23" s="132">
        <v>515.79999999999995</v>
      </c>
      <c r="N23" s="132">
        <v>512.20000000000005</v>
      </c>
    </row>
    <row r="24" spans="1:14" ht="19.899999999999999" customHeight="1" outlineLevel="1">
      <c r="A24" s="199"/>
      <c r="B24" s="14" t="str">
        <f>IF('0'!A1=1,"Сумська","Sumy")</f>
        <v>Сумська</v>
      </c>
      <c r="C24" s="132">
        <v>515.9</v>
      </c>
      <c r="D24" s="132">
        <v>526.1</v>
      </c>
      <c r="E24" s="132">
        <v>535.70000000000005</v>
      </c>
      <c r="F24" s="132">
        <v>533</v>
      </c>
      <c r="G24" s="132">
        <v>522.1</v>
      </c>
      <c r="H24" s="132">
        <v>510.6</v>
      </c>
      <c r="I24" s="132">
        <v>509.4</v>
      </c>
      <c r="J24" s="132">
        <v>508.3</v>
      </c>
      <c r="K24" s="132">
        <v>494.5</v>
      </c>
      <c r="L24" s="132">
        <v>494.3</v>
      </c>
      <c r="M24" s="132">
        <v>495.4</v>
      </c>
      <c r="N24" s="132">
        <v>494.3</v>
      </c>
    </row>
    <row r="25" spans="1:14" ht="19.899999999999999" customHeight="1" outlineLevel="1">
      <c r="A25" s="199"/>
      <c r="B25" s="14" t="str">
        <f>IF('0'!A1=1,"Тернопільська","Ternopyl")</f>
        <v>Тернопільська</v>
      </c>
      <c r="C25" s="132">
        <v>460.3</v>
      </c>
      <c r="D25" s="132">
        <v>463.4</v>
      </c>
      <c r="E25" s="132">
        <v>465.3</v>
      </c>
      <c r="F25" s="132">
        <v>465.1</v>
      </c>
      <c r="G25" s="132">
        <v>464.4</v>
      </c>
      <c r="H25" s="132">
        <v>455</v>
      </c>
      <c r="I25" s="132">
        <v>453.3</v>
      </c>
      <c r="J25" s="132">
        <v>451.6</v>
      </c>
      <c r="K25" s="132">
        <v>443.9</v>
      </c>
      <c r="L25" s="132">
        <v>443.7</v>
      </c>
      <c r="M25" s="132">
        <v>445.4</v>
      </c>
      <c r="N25" s="132">
        <v>443.5</v>
      </c>
    </row>
    <row r="26" spans="1:14" ht="19.899999999999999" customHeight="1" outlineLevel="1">
      <c r="A26" s="199"/>
      <c r="B26" s="14" t="str">
        <f>IF('0'!A1=1,"Харківська","Kharkiv")</f>
        <v>Харківська</v>
      </c>
      <c r="C26" s="132">
        <v>1327</v>
      </c>
      <c r="D26" s="132">
        <v>1333.4</v>
      </c>
      <c r="E26" s="132">
        <v>1335.5</v>
      </c>
      <c r="F26" s="132">
        <v>1333.2</v>
      </c>
      <c r="G26" s="132">
        <v>1335.7</v>
      </c>
      <c r="H26" s="132">
        <v>1303.8</v>
      </c>
      <c r="I26" s="132">
        <v>1298.0999999999999</v>
      </c>
      <c r="J26" s="132">
        <v>1289.5999999999999</v>
      </c>
      <c r="K26" s="132">
        <v>1263</v>
      </c>
      <c r="L26" s="132">
        <v>1272</v>
      </c>
      <c r="M26" s="132">
        <v>1280.2</v>
      </c>
      <c r="N26" s="132">
        <v>1269.5999999999999</v>
      </c>
    </row>
    <row r="27" spans="1:14" ht="19.899999999999999" customHeight="1" outlineLevel="1">
      <c r="A27" s="199"/>
      <c r="B27" s="14" t="str">
        <f>IF('0'!A1=1,"Херсонська","Kherson")</f>
        <v>Херсонська</v>
      </c>
      <c r="C27" s="132">
        <v>499</v>
      </c>
      <c r="D27" s="132">
        <v>503.3</v>
      </c>
      <c r="E27" s="132">
        <v>505.7</v>
      </c>
      <c r="F27" s="132">
        <v>504.6</v>
      </c>
      <c r="G27" s="132">
        <v>500.4</v>
      </c>
      <c r="H27" s="132">
        <v>491.8</v>
      </c>
      <c r="I27" s="132">
        <v>491.6</v>
      </c>
      <c r="J27" s="132">
        <v>490.7</v>
      </c>
      <c r="K27" s="132">
        <v>479.4</v>
      </c>
      <c r="L27" s="132">
        <v>481.2</v>
      </c>
      <c r="M27" s="132">
        <v>482.2</v>
      </c>
      <c r="N27" s="132">
        <v>481.3</v>
      </c>
    </row>
    <row r="28" spans="1:14" ht="19.899999999999999" customHeight="1" outlineLevel="1">
      <c r="A28" s="199"/>
      <c r="B28" s="14" t="str">
        <f>IF('0'!A1=1,"Хмельницька","Khmelnytskiy")</f>
        <v>Хмельницька</v>
      </c>
      <c r="C28" s="132">
        <v>576.79999999999995</v>
      </c>
      <c r="D28" s="132">
        <v>585.20000000000005</v>
      </c>
      <c r="E28" s="132">
        <v>586.29999999999995</v>
      </c>
      <c r="F28" s="132">
        <v>582.9</v>
      </c>
      <c r="G28" s="132">
        <v>580.20000000000005</v>
      </c>
      <c r="H28" s="132">
        <v>568</v>
      </c>
      <c r="I28" s="132">
        <v>567.79999999999995</v>
      </c>
      <c r="J28" s="132">
        <v>566.5</v>
      </c>
      <c r="K28" s="132">
        <v>553.4</v>
      </c>
      <c r="L28" s="132">
        <v>558.4</v>
      </c>
      <c r="M28" s="132">
        <v>561</v>
      </c>
      <c r="N28" s="132">
        <v>555.70000000000005</v>
      </c>
    </row>
    <row r="29" spans="1:14" ht="19.899999999999999" customHeight="1" outlineLevel="1">
      <c r="A29" s="199"/>
      <c r="B29" s="14" t="str">
        <f>IF('0'!A1=1,"Черкаська","Cherkasy")</f>
        <v>Черкаська</v>
      </c>
      <c r="C29" s="132">
        <v>573.20000000000005</v>
      </c>
      <c r="D29" s="132">
        <v>575.5</v>
      </c>
      <c r="E29" s="132">
        <v>578.9</v>
      </c>
      <c r="F29" s="132">
        <v>580.6</v>
      </c>
      <c r="G29" s="132">
        <v>578</v>
      </c>
      <c r="H29" s="132">
        <v>562.5</v>
      </c>
      <c r="I29" s="132">
        <v>560.4</v>
      </c>
      <c r="J29" s="132">
        <v>557.79999999999995</v>
      </c>
      <c r="K29" s="132">
        <v>543.6</v>
      </c>
      <c r="L29" s="132">
        <v>543.29999999999995</v>
      </c>
      <c r="M29" s="132">
        <v>547.9</v>
      </c>
      <c r="N29" s="132">
        <v>544.1</v>
      </c>
    </row>
    <row r="30" spans="1:14" ht="19.899999999999999" customHeight="1" outlineLevel="1">
      <c r="A30" s="199"/>
      <c r="B30" s="14" t="str">
        <f>IF('0'!A1=1,"Чернівецька","Chernivtsi")</f>
        <v>Чернівецька</v>
      </c>
      <c r="C30" s="132">
        <v>434.2</v>
      </c>
      <c r="D30" s="132">
        <v>436.8</v>
      </c>
      <c r="E30" s="132">
        <v>437.6</v>
      </c>
      <c r="F30" s="132">
        <v>436</v>
      </c>
      <c r="G30" s="132">
        <v>436</v>
      </c>
      <c r="H30" s="132">
        <v>427.9</v>
      </c>
      <c r="I30" s="132">
        <v>426.1</v>
      </c>
      <c r="J30" s="132">
        <v>423.1</v>
      </c>
      <c r="K30" s="132">
        <v>411.3</v>
      </c>
      <c r="L30" s="132">
        <v>416.5</v>
      </c>
      <c r="M30" s="132">
        <v>419.6</v>
      </c>
      <c r="N30" s="132">
        <v>417.6</v>
      </c>
    </row>
    <row r="31" spans="1:14" ht="19.899999999999999" customHeight="1" outlineLevel="1">
      <c r="A31" s="199"/>
      <c r="B31" s="14" t="str">
        <f>IF('0'!A1=1,"Чернігівська","Chernihiv")</f>
        <v>Чернігівська</v>
      </c>
      <c r="C31" s="132">
        <v>474.1</v>
      </c>
      <c r="D31" s="132">
        <v>483.9</v>
      </c>
      <c r="E31" s="132">
        <v>487.4</v>
      </c>
      <c r="F31" s="132">
        <v>487</v>
      </c>
      <c r="G31" s="132">
        <v>477.2</v>
      </c>
      <c r="H31" s="132">
        <v>469.9</v>
      </c>
      <c r="I31" s="132">
        <v>469.4</v>
      </c>
      <c r="J31" s="132">
        <v>468.3</v>
      </c>
      <c r="K31" s="132">
        <v>451</v>
      </c>
      <c r="L31" s="132">
        <v>456.7</v>
      </c>
      <c r="M31" s="132">
        <v>458.2</v>
      </c>
      <c r="N31" s="132">
        <v>456.3</v>
      </c>
    </row>
    <row r="32" spans="1:14" ht="19.899999999999999" customHeight="1" outlineLevel="1" thickBot="1">
      <c r="A32" s="200"/>
      <c r="B32" s="131" t="str">
        <f>IF('0'!A1=1,"м. Київ","Kyiv city")</f>
        <v>м. Київ</v>
      </c>
      <c r="C32" s="133">
        <v>1473.1</v>
      </c>
      <c r="D32" s="133">
        <v>1478.7</v>
      </c>
      <c r="E32" s="133">
        <v>1479.1</v>
      </c>
      <c r="F32" s="133">
        <v>1478.5</v>
      </c>
      <c r="G32" s="133">
        <v>1491.2</v>
      </c>
      <c r="H32" s="133">
        <v>1468.5</v>
      </c>
      <c r="I32" s="133">
        <v>1464.1</v>
      </c>
      <c r="J32" s="133">
        <v>1463.3</v>
      </c>
      <c r="K32" s="133">
        <v>1450.9</v>
      </c>
      <c r="L32" s="133">
        <v>1451</v>
      </c>
      <c r="M32" s="133">
        <v>1454.3</v>
      </c>
      <c r="N32" s="133">
        <v>1452.1</v>
      </c>
    </row>
    <row r="33" spans="1:14" ht="39.75" customHeight="1" thickTop="1">
      <c r="A33" s="196" t="str">
        <f>IF('0'!A1=1,"Зайняте населення у віці 15 років і старше (усього кумулятивно, тис. осіб) ","Employed aged 15 years and over (cumulative, thousands person)")</f>
        <v xml:space="preserve">Зайняте населення у віці 15 років і старше (усього кумулятивно, тис. осіб) </v>
      </c>
      <c r="B33" s="197"/>
      <c r="C33" s="135">
        <v>16355.5</v>
      </c>
      <c r="D33" s="135">
        <v>16584.8</v>
      </c>
      <c r="E33" s="135">
        <v>16723.400000000001</v>
      </c>
      <c r="F33" s="135">
        <v>16668</v>
      </c>
      <c r="G33" s="146">
        <v>16574.5</v>
      </c>
      <c r="H33" s="146">
        <v>16141.2</v>
      </c>
      <c r="I33" s="146">
        <v>16085.6</v>
      </c>
      <c r="J33" s="146">
        <v>15995.6</v>
      </c>
      <c r="K33" s="146">
        <v>15488.4</v>
      </c>
      <c r="L33" s="146">
        <v>15665.8</v>
      </c>
      <c r="M33" s="146">
        <v>15798.8</v>
      </c>
      <c r="N33" s="146">
        <v>15693.4</v>
      </c>
    </row>
    <row r="34" spans="1:14" s="6" customFormat="1" ht="27" customHeight="1">
      <c r="A34" s="12"/>
      <c r="B34" s="12" t="str">
        <f>IF('0'!A1=1,"Жінки","Females")</f>
        <v>Жінки</v>
      </c>
      <c r="C34" s="132">
        <v>7902.9</v>
      </c>
      <c r="D34" s="132">
        <v>7987.5</v>
      </c>
      <c r="E34" s="132">
        <v>8015.5</v>
      </c>
      <c r="F34" s="132">
        <v>7974.3</v>
      </c>
      <c r="G34" s="147">
        <v>7953.6</v>
      </c>
      <c r="H34" s="147">
        <v>7733.2</v>
      </c>
      <c r="I34" s="147">
        <v>7703.8</v>
      </c>
      <c r="J34" s="147">
        <v>7650</v>
      </c>
      <c r="K34" s="147">
        <v>7385.9</v>
      </c>
      <c r="L34" s="147">
        <v>7449.6</v>
      </c>
      <c r="M34" s="147">
        <v>7506.7</v>
      </c>
      <c r="N34" s="147">
        <v>7451.4</v>
      </c>
    </row>
    <row r="35" spans="1:14" s="6" customFormat="1" ht="23.45" customHeight="1">
      <c r="A35" s="12"/>
      <c r="B35" s="12" t="str">
        <f>IF('0'!A1=1,"Чоловіки","Males")</f>
        <v>Чоловіки</v>
      </c>
      <c r="C35" s="132">
        <v>8452.6</v>
      </c>
      <c r="D35" s="132">
        <v>8597.2999999999993</v>
      </c>
      <c r="E35" s="132">
        <v>8707.9</v>
      </c>
      <c r="F35" s="132">
        <v>8693.7000000000007</v>
      </c>
      <c r="G35" s="148">
        <v>8620.9</v>
      </c>
      <c r="H35" s="148">
        <v>8408</v>
      </c>
      <c r="I35" s="148">
        <v>8381.7999999999993</v>
      </c>
      <c r="J35" s="148">
        <v>8345.6</v>
      </c>
      <c r="K35" s="148">
        <v>8102.5</v>
      </c>
      <c r="L35" s="148">
        <v>8216.2000000000007</v>
      </c>
      <c r="M35" s="148">
        <v>8292.1</v>
      </c>
      <c r="N35" s="148">
        <v>8242</v>
      </c>
    </row>
    <row r="36" spans="1:14" s="6" customFormat="1" ht="27" customHeight="1">
      <c r="A36" s="12"/>
      <c r="B36" s="12" t="str">
        <f>IF('0'!A1=1,"Міські поселення ","Urban settlements")</f>
        <v xml:space="preserve">Міські поселення </v>
      </c>
      <c r="C36" s="132">
        <v>11328.1</v>
      </c>
      <c r="D36" s="132">
        <v>11435.4</v>
      </c>
      <c r="E36" s="132">
        <v>11505.9</v>
      </c>
      <c r="F36" s="132">
        <v>11462.3</v>
      </c>
      <c r="G36" s="148">
        <v>11432.8</v>
      </c>
      <c r="H36" s="148">
        <v>11139</v>
      </c>
      <c r="I36" s="148">
        <v>11088.5</v>
      </c>
      <c r="J36" s="148">
        <v>11027.3</v>
      </c>
      <c r="K36" s="148">
        <v>10677.5</v>
      </c>
      <c r="L36" s="148">
        <v>10786.7</v>
      </c>
      <c r="M36" s="148">
        <v>10867.4</v>
      </c>
      <c r="N36" s="148">
        <v>10816.5</v>
      </c>
    </row>
    <row r="37" spans="1:14" s="6" customFormat="1" ht="25.15" customHeight="1" thickBot="1">
      <c r="A37" s="13"/>
      <c r="B37" s="13" t="str">
        <f>IF('0'!A1=1,"Сільська місцевість","Rural areas")</f>
        <v>Сільська місцевість</v>
      </c>
      <c r="C37" s="133">
        <v>5027.3999999999996</v>
      </c>
      <c r="D37" s="133">
        <v>5149.3999999999996</v>
      </c>
      <c r="E37" s="133">
        <v>5217.5</v>
      </c>
      <c r="F37" s="133">
        <v>5205.7</v>
      </c>
      <c r="G37" s="149">
        <v>5141.7</v>
      </c>
      <c r="H37" s="149">
        <v>5002.2</v>
      </c>
      <c r="I37" s="149">
        <v>4997.1000000000004</v>
      </c>
      <c r="J37" s="149">
        <v>4968.3</v>
      </c>
      <c r="K37" s="149">
        <v>4810.8999999999996</v>
      </c>
      <c r="L37" s="149">
        <v>4879.1000000000004</v>
      </c>
      <c r="M37" s="149">
        <v>4931.3999999999996</v>
      </c>
      <c r="N37" s="149">
        <v>4876.8999999999996</v>
      </c>
    </row>
    <row r="38" spans="1:14" ht="19.899999999999999" customHeight="1" outlineLevel="1" thickTop="1">
      <c r="A38" s="198" t="str">
        <f>IF('0'!A1=1,"РЕГІОНИ","OBLAST")</f>
        <v>РЕГІОНИ</v>
      </c>
      <c r="B38" s="14" t="str">
        <f>IF('0'!A1=1,"Вінницька","Vinnytsya")</f>
        <v>Вінницька</v>
      </c>
      <c r="C38" s="132">
        <v>652.20000000000005</v>
      </c>
      <c r="D38" s="132">
        <v>661.4</v>
      </c>
      <c r="E38" s="132">
        <v>664.7</v>
      </c>
      <c r="F38" s="132">
        <v>662.1</v>
      </c>
      <c r="G38" s="132">
        <v>657.3</v>
      </c>
      <c r="H38" s="132">
        <v>644.4</v>
      </c>
      <c r="I38" s="132">
        <v>643.5</v>
      </c>
      <c r="J38" s="132">
        <v>636.29999999999995</v>
      </c>
      <c r="K38" s="132">
        <v>609.29999999999995</v>
      </c>
      <c r="L38" s="132">
        <v>624.5</v>
      </c>
      <c r="M38" s="132">
        <v>630</v>
      </c>
      <c r="N38" s="132">
        <v>623.6</v>
      </c>
    </row>
    <row r="39" spans="1:14" ht="19.899999999999999" customHeight="1" outlineLevel="1">
      <c r="A39" s="199"/>
      <c r="B39" s="14" t="str">
        <f>IF('0'!A1=1,"Волинська","Volyn")</f>
        <v>Волинська</v>
      </c>
      <c r="C39" s="132">
        <v>370.7</v>
      </c>
      <c r="D39" s="132">
        <v>375</v>
      </c>
      <c r="E39" s="132">
        <v>381.7</v>
      </c>
      <c r="F39" s="132">
        <v>381</v>
      </c>
      <c r="G39" s="132">
        <v>383.9</v>
      </c>
      <c r="H39" s="132">
        <v>367.3</v>
      </c>
      <c r="I39" s="132">
        <v>366.4</v>
      </c>
      <c r="J39" s="132">
        <v>365.1</v>
      </c>
      <c r="K39" s="132">
        <v>354.8</v>
      </c>
      <c r="L39" s="132">
        <v>363</v>
      </c>
      <c r="M39" s="132">
        <v>364.4</v>
      </c>
      <c r="N39" s="132">
        <v>361.3</v>
      </c>
    </row>
    <row r="40" spans="1:14" ht="19.899999999999999" customHeight="1" outlineLevel="1">
      <c r="A40" s="199"/>
      <c r="B40" s="14" t="str">
        <f>IF('0'!A1=1,"Дніпропетровська","Dnipropetrovsk")</f>
        <v>Дніпропетровська</v>
      </c>
      <c r="C40" s="132">
        <v>1411.4</v>
      </c>
      <c r="D40" s="132">
        <v>1422.6</v>
      </c>
      <c r="E40" s="132">
        <v>1427.9</v>
      </c>
      <c r="F40" s="132">
        <v>1419.6</v>
      </c>
      <c r="G40" s="132">
        <v>1421.6</v>
      </c>
      <c r="H40" s="132">
        <v>1383.6</v>
      </c>
      <c r="I40" s="132">
        <v>1381.6</v>
      </c>
      <c r="J40" s="132">
        <v>1373.4</v>
      </c>
      <c r="K40" s="132">
        <v>1327.8</v>
      </c>
      <c r="L40" s="132">
        <v>1342.3</v>
      </c>
      <c r="M40" s="132">
        <v>1363</v>
      </c>
      <c r="N40" s="132">
        <v>1351.9</v>
      </c>
    </row>
    <row r="41" spans="1:14" ht="19.899999999999999" customHeight="1" outlineLevel="1">
      <c r="A41" s="199"/>
      <c r="B41" s="14" t="str">
        <f>IF('0'!A1=1,"Донецька","Donetsk")</f>
        <v>Донецька</v>
      </c>
      <c r="C41" s="132">
        <v>746.6</v>
      </c>
      <c r="D41" s="132">
        <v>751.2</v>
      </c>
      <c r="E41" s="132">
        <v>753.2</v>
      </c>
      <c r="F41" s="132">
        <v>751.5</v>
      </c>
      <c r="G41" s="132">
        <v>752.7</v>
      </c>
      <c r="H41" s="132">
        <v>726.6</v>
      </c>
      <c r="I41" s="132">
        <v>720.8</v>
      </c>
      <c r="J41" s="132">
        <v>717.6</v>
      </c>
      <c r="K41" s="132">
        <v>699.6</v>
      </c>
      <c r="L41" s="132">
        <v>701.1</v>
      </c>
      <c r="M41" s="132">
        <v>703.6</v>
      </c>
      <c r="N41" s="132">
        <v>700.6</v>
      </c>
    </row>
    <row r="42" spans="1:14" ht="19.899999999999999" customHeight="1" outlineLevel="1">
      <c r="A42" s="199"/>
      <c r="B42" s="14" t="str">
        <f>IF('0'!A1=1,"Житомирська","Zhytomyr")</f>
        <v>Житомирська</v>
      </c>
      <c r="C42" s="132">
        <v>497.2</v>
      </c>
      <c r="D42" s="132">
        <v>514.4</v>
      </c>
      <c r="E42" s="132">
        <v>526.79999999999995</v>
      </c>
      <c r="F42" s="132">
        <v>524.20000000000005</v>
      </c>
      <c r="G42" s="132">
        <v>504.4</v>
      </c>
      <c r="H42" s="132">
        <v>496.7</v>
      </c>
      <c r="I42" s="132">
        <v>495.2</v>
      </c>
      <c r="J42" s="132">
        <v>491.7</v>
      </c>
      <c r="K42" s="132">
        <v>474.3</v>
      </c>
      <c r="L42" s="132">
        <v>482.2</v>
      </c>
      <c r="M42" s="132">
        <v>486.5</v>
      </c>
      <c r="N42" s="132">
        <v>481.1</v>
      </c>
    </row>
    <row r="43" spans="1:14" ht="19.899999999999999" customHeight="1" outlineLevel="1">
      <c r="A43" s="199"/>
      <c r="B43" s="14" t="str">
        <f>IF('0'!A1=1,"Закарпатська","Zakarpattya")</f>
        <v>Закарпатська</v>
      </c>
      <c r="C43" s="132">
        <v>504</v>
      </c>
      <c r="D43" s="132">
        <v>509.2</v>
      </c>
      <c r="E43" s="132">
        <v>511.1</v>
      </c>
      <c r="F43" s="132">
        <v>509.6</v>
      </c>
      <c r="G43" s="132">
        <v>507.3</v>
      </c>
      <c r="H43" s="132">
        <v>499.6</v>
      </c>
      <c r="I43" s="132">
        <v>497.7</v>
      </c>
      <c r="J43" s="132">
        <v>493.3</v>
      </c>
      <c r="K43" s="132">
        <v>473.9</v>
      </c>
      <c r="L43" s="132">
        <v>482.7</v>
      </c>
      <c r="M43" s="132">
        <v>487.3</v>
      </c>
      <c r="N43" s="132">
        <v>484.5</v>
      </c>
    </row>
    <row r="44" spans="1:14" ht="19.899999999999999" customHeight="1" outlineLevel="1">
      <c r="A44" s="199"/>
      <c r="B44" s="14" t="str">
        <f>IF('0'!A1=1,"Запорізька","Zaporizhzhya")</f>
        <v>Запорізька</v>
      </c>
      <c r="C44" s="132">
        <v>732</v>
      </c>
      <c r="D44" s="132">
        <v>743.2</v>
      </c>
      <c r="E44" s="132">
        <v>747.4</v>
      </c>
      <c r="F44" s="132">
        <v>745.2</v>
      </c>
      <c r="G44" s="132">
        <v>741.6</v>
      </c>
      <c r="H44" s="132">
        <v>719.7</v>
      </c>
      <c r="I44" s="132">
        <v>718.1</v>
      </c>
      <c r="J44" s="132">
        <v>712.5</v>
      </c>
      <c r="K44" s="132">
        <v>688.3</v>
      </c>
      <c r="L44" s="132">
        <v>702.2</v>
      </c>
      <c r="M44" s="132">
        <v>707.7</v>
      </c>
      <c r="N44" s="132">
        <v>701</v>
      </c>
    </row>
    <row r="45" spans="1:14" ht="19.899999999999999" customHeight="1" outlineLevel="1">
      <c r="A45" s="199"/>
      <c r="B45" s="14" t="str">
        <f>IF('0'!A1=1,"Івано-Франківська","Ivano-Frankivsk")</f>
        <v>Івано-Франківська</v>
      </c>
      <c r="C45" s="132">
        <v>568.5</v>
      </c>
      <c r="D45" s="132">
        <v>571.79999999999995</v>
      </c>
      <c r="E45" s="132">
        <v>581.20000000000005</v>
      </c>
      <c r="F45" s="132">
        <v>581.6</v>
      </c>
      <c r="G45" s="132">
        <v>574.1</v>
      </c>
      <c r="H45" s="132">
        <v>558.1</v>
      </c>
      <c r="I45" s="132">
        <v>556.70000000000005</v>
      </c>
      <c r="J45" s="132">
        <v>556.5</v>
      </c>
      <c r="K45" s="132">
        <v>543.70000000000005</v>
      </c>
      <c r="L45" s="132">
        <v>552.4</v>
      </c>
      <c r="M45" s="132">
        <v>553.70000000000005</v>
      </c>
      <c r="N45" s="132">
        <v>551.9</v>
      </c>
    </row>
    <row r="46" spans="1:14" ht="19.899999999999999" customHeight="1" outlineLevel="1">
      <c r="A46" s="199"/>
      <c r="B46" s="14" t="str">
        <f>IF('0'!A1=1,"Київська","Kyiv")</f>
        <v>Київська</v>
      </c>
      <c r="C46" s="132">
        <v>763.8</v>
      </c>
      <c r="D46" s="132">
        <v>772.1</v>
      </c>
      <c r="E46" s="132">
        <v>775.3</v>
      </c>
      <c r="F46" s="132">
        <v>772.5</v>
      </c>
      <c r="G46" s="132">
        <v>777.9</v>
      </c>
      <c r="H46" s="132">
        <v>764.1</v>
      </c>
      <c r="I46" s="132">
        <v>762</v>
      </c>
      <c r="J46" s="132">
        <v>757.3</v>
      </c>
      <c r="K46" s="132">
        <v>734.2</v>
      </c>
      <c r="L46" s="132">
        <v>742.2</v>
      </c>
      <c r="M46" s="132">
        <v>750.5</v>
      </c>
      <c r="N46" s="132">
        <v>745.9</v>
      </c>
    </row>
    <row r="47" spans="1:14" ht="19.899999999999999" customHeight="1" outlineLevel="1">
      <c r="A47" s="199"/>
      <c r="B47" s="14" t="str">
        <f>IF('0'!A1=1,"Кіровоградська","Kirovohrad")</f>
        <v>Кіровоградська</v>
      </c>
      <c r="C47" s="132">
        <v>379.9</v>
      </c>
      <c r="D47" s="132">
        <v>384.8</v>
      </c>
      <c r="E47" s="132">
        <v>387.1</v>
      </c>
      <c r="F47" s="132">
        <v>384.9</v>
      </c>
      <c r="G47" s="132">
        <v>387.8</v>
      </c>
      <c r="H47" s="132">
        <v>370.2</v>
      </c>
      <c r="I47" s="132">
        <v>366.1</v>
      </c>
      <c r="J47" s="132">
        <v>362.6</v>
      </c>
      <c r="K47" s="132">
        <v>346.7</v>
      </c>
      <c r="L47" s="132">
        <v>354</v>
      </c>
      <c r="M47" s="132">
        <v>356.9</v>
      </c>
      <c r="N47" s="132">
        <v>353.8</v>
      </c>
    </row>
    <row r="48" spans="1:14" ht="19.899999999999999" customHeight="1" outlineLevel="1">
      <c r="A48" s="199"/>
      <c r="B48" s="14" t="str">
        <f>IF('0'!A1=1,"Луганська","Luhansk")</f>
        <v>Луганська</v>
      </c>
      <c r="C48" s="132">
        <v>299.39999999999998</v>
      </c>
      <c r="D48" s="132">
        <v>307.10000000000002</v>
      </c>
      <c r="E48" s="132">
        <v>310.3</v>
      </c>
      <c r="F48" s="132">
        <v>308.3</v>
      </c>
      <c r="G48" s="132">
        <v>303.39999999999998</v>
      </c>
      <c r="H48" s="132">
        <v>295.10000000000002</v>
      </c>
      <c r="I48" s="132">
        <v>293.2</v>
      </c>
      <c r="J48" s="132">
        <v>290.39999999999998</v>
      </c>
      <c r="K48" s="132">
        <v>276.60000000000002</v>
      </c>
      <c r="L48" s="132">
        <v>279.7</v>
      </c>
      <c r="M48" s="132">
        <v>282.2</v>
      </c>
      <c r="N48" s="132">
        <v>280.60000000000002</v>
      </c>
    </row>
    <row r="49" spans="1:15" ht="19.899999999999999" customHeight="1" outlineLevel="1">
      <c r="A49" s="199"/>
      <c r="B49" s="14" t="str">
        <f>IF('0'!A1=1,"Львівська","Lviv")</f>
        <v>Львівська</v>
      </c>
      <c r="C49" s="132">
        <v>1062.3</v>
      </c>
      <c r="D49" s="132">
        <v>1072.5999999999999</v>
      </c>
      <c r="E49" s="132">
        <v>1080.5</v>
      </c>
      <c r="F49" s="132">
        <v>1079.5</v>
      </c>
      <c r="G49" s="132">
        <v>1069.0999999999999</v>
      </c>
      <c r="H49" s="132">
        <v>1044.3</v>
      </c>
      <c r="I49" s="132">
        <v>1043.2</v>
      </c>
      <c r="J49" s="132">
        <v>1041.9000000000001</v>
      </c>
      <c r="K49" s="132">
        <v>1020.1</v>
      </c>
      <c r="L49" s="132">
        <v>1028.8</v>
      </c>
      <c r="M49" s="132">
        <v>1034</v>
      </c>
      <c r="N49" s="132">
        <v>1030.9000000000001</v>
      </c>
    </row>
    <row r="50" spans="1:15" ht="19.899999999999999" customHeight="1" outlineLevel="1">
      <c r="A50" s="199"/>
      <c r="B50" s="14" t="str">
        <f>IF('0'!A1=1,"Миколаївська","Mykolayiv")</f>
        <v>Миколаївська</v>
      </c>
      <c r="C50" s="132">
        <v>496.2</v>
      </c>
      <c r="D50" s="132">
        <v>499.1</v>
      </c>
      <c r="E50" s="132">
        <v>501.4</v>
      </c>
      <c r="F50" s="132">
        <v>500.2</v>
      </c>
      <c r="G50" s="132">
        <v>500.3</v>
      </c>
      <c r="H50" s="132">
        <v>485.5</v>
      </c>
      <c r="I50" s="132">
        <v>482.9</v>
      </c>
      <c r="J50" s="132">
        <v>480.2</v>
      </c>
      <c r="K50" s="132">
        <v>461.3</v>
      </c>
      <c r="L50" s="132">
        <v>463.6</v>
      </c>
      <c r="M50" s="132">
        <v>470.1</v>
      </c>
      <c r="N50" s="132">
        <v>467.4</v>
      </c>
    </row>
    <row r="51" spans="1:15" ht="19.899999999999999" customHeight="1" outlineLevel="1">
      <c r="A51" s="199"/>
      <c r="B51" s="14" t="str">
        <f>IF('0'!A1=1,"Одеська","Odesa")</f>
        <v>Одеська</v>
      </c>
      <c r="C51" s="132">
        <v>1006.2</v>
      </c>
      <c r="D51" s="132">
        <v>1017.7</v>
      </c>
      <c r="E51" s="132">
        <v>1026.5999999999999</v>
      </c>
      <c r="F51" s="132">
        <v>1024.4000000000001</v>
      </c>
      <c r="G51" s="132">
        <v>1013.4</v>
      </c>
      <c r="H51" s="132">
        <v>998.8</v>
      </c>
      <c r="I51" s="132">
        <v>997.3</v>
      </c>
      <c r="J51" s="132">
        <v>994.6</v>
      </c>
      <c r="K51" s="132">
        <v>970.5</v>
      </c>
      <c r="L51" s="132">
        <v>979.4</v>
      </c>
      <c r="M51" s="132">
        <v>986.2</v>
      </c>
      <c r="N51" s="132">
        <v>982.4</v>
      </c>
    </row>
    <row r="52" spans="1:15" ht="19.899999999999999" customHeight="1" outlineLevel="1">
      <c r="A52" s="199"/>
      <c r="B52" s="14" t="str">
        <f>IF('0'!A1=1,"Полтавська","Poltava")</f>
        <v>Полтавська</v>
      </c>
      <c r="C52" s="132">
        <v>582</v>
      </c>
      <c r="D52" s="132">
        <v>587.5</v>
      </c>
      <c r="E52" s="132">
        <v>593.20000000000005</v>
      </c>
      <c r="F52" s="132">
        <v>592.79999999999995</v>
      </c>
      <c r="G52" s="132">
        <v>589.20000000000005</v>
      </c>
      <c r="H52" s="132">
        <v>571.29999999999995</v>
      </c>
      <c r="I52" s="132">
        <v>569.29999999999995</v>
      </c>
      <c r="J52" s="132">
        <v>567</v>
      </c>
      <c r="K52" s="132">
        <v>542.5</v>
      </c>
      <c r="L52" s="132">
        <v>549.70000000000005</v>
      </c>
      <c r="M52" s="132">
        <v>553</v>
      </c>
      <c r="N52" s="132">
        <v>550.79999999999995</v>
      </c>
    </row>
    <row r="53" spans="1:15" ht="19.899999999999999" customHeight="1" outlineLevel="1">
      <c r="A53" s="199"/>
      <c r="B53" s="14" t="str">
        <f>IF('0'!A1=1,"Рівненська","Rivne")</f>
        <v>Рівненська</v>
      </c>
      <c r="C53" s="132">
        <v>478.4</v>
      </c>
      <c r="D53" s="132">
        <v>485.9</v>
      </c>
      <c r="E53" s="132">
        <v>493.3</v>
      </c>
      <c r="F53" s="132">
        <v>490.3</v>
      </c>
      <c r="G53" s="132">
        <v>493.7</v>
      </c>
      <c r="H53" s="132">
        <v>476.2</v>
      </c>
      <c r="I53" s="132">
        <v>474.8</v>
      </c>
      <c r="J53" s="132">
        <v>470.6</v>
      </c>
      <c r="K53" s="132">
        <v>452.8</v>
      </c>
      <c r="L53" s="132">
        <v>458.4</v>
      </c>
      <c r="M53" s="132">
        <v>467.7</v>
      </c>
      <c r="N53" s="132">
        <v>463.6</v>
      </c>
    </row>
    <row r="54" spans="1:15" ht="19.899999999999999" customHeight="1" outlineLevel="1">
      <c r="A54" s="199"/>
      <c r="B54" s="14" t="str">
        <f>IF('0'!A1=1,"Сумська","Sumy")</f>
        <v>Сумська</v>
      </c>
      <c r="C54" s="132">
        <v>469</v>
      </c>
      <c r="D54" s="132">
        <v>484.1</v>
      </c>
      <c r="E54" s="132">
        <v>495.4</v>
      </c>
      <c r="F54" s="132">
        <v>491.8</v>
      </c>
      <c r="G54" s="132">
        <v>480.7</v>
      </c>
      <c r="H54" s="132">
        <v>464.3</v>
      </c>
      <c r="I54" s="132">
        <v>462.3</v>
      </c>
      <c r="J54" s="132">
        <v>460.5</v>
      </c>
      <c r="K54" s="132">
        <v>444.1</v>
      </c>
      <c r="L54" s="132">
        <v>444.3</v>
      </c>
      <c r="M54" s="132">
        <v>446.7</v>
      </c>
      <c r="N54" s="132">
        <v>444.5</v>
      </c>
    </row>
    <row r="55" spans="1:15" ht="19.899999999999999" customHeight="1" outlineLevel="1">
      <c r="A55" s="199"/>
      <c r="B55" s="14" t="str">
        <f>IF('0'!A1=1,"Тернопільська","Ternopyl")</f>
        <v>Тернопільська</v>
      </c>
      <c r="C55" s="132">
        <v>406.2</v>
      </c>
      <c r="D55" s="132">
        <v>415.5</v>
      </c>
      <c r="E55" s="132">
        <v>420</v>
      </c>
      <c r="F55" s="132">
        <v>418.8</v>
      </c>
      <c r="G55" s="132">
        <v>416.1</v>
      </c>
      <c r="H55" s="132">
        <v>403.9</v>
      </c>
      <c r="I55" s="132">
        <v>401.9</v>
      </c>
      <c r="J55" s="132">
        <v>399.6</v>
      </c>
      <c r="K55" s="132">
        <v>388.1</v>
      </c>
      <c r="L55" s="132">
        <v>391</v>
      </c>
      <c r="M55" s="132">
        <v>393.4</v>
      </c>
      <c r="N55" s="132">
        <v>390.7</v>
      </c>
    </row>
    <row r="56" spans="1:15" ht="19.899999999999999" customHeight="1" outlineLevel="1">
      <c r="A56" s="199"/>
      <c r="B56" s="14" t="str">
        <f>IF('0'!A1=1,"Харківська","Kharkiv")</f>
        <v>Харківська</v>
      </c>
      <c r="C56" s="132">
        <v>1249.0999999999999</v>
      </c>
      <c r="D56" s="132">
        <v>1266.7</v>
      </c>
      <c r="E56" s="132">
        <v>1272.7</v>
      </c>
      <c r="F56" s="132">
        <v>1266</v>
      </c>
      <c r="G56" s="132">
        <v>1260.3</v>
      </c>
      <c r="H56" s="132">
        <v>1227.8</v>
      </c>
      <c r="I56" s="132">
        <v>1221.7</v>
      </c>
      <c r="J56" s="132">
        <v>1210</v>
      </c>
      <c r="K56" s="132">
        <v>1172.5</v>
      </c>
      <c r="L56" s="132">
        <v>1185.2</v>
      </c>
      <c r="M56" s="132">
        <v>1196.5</v>
      </c>
      <c r="N56" s="132">
        <v>1184.5999999999999</v>
      </c>
    </row>
    <row r="57" spans="1:15" ht="19.899999999999999" customHeight="1" outlineLevel="1">
      <c r="A57" s="199"/>
      <c r="B57" s="14" t="str">
        <f>IF('0'!A1=1,"Херсонська","Kherson")</f>
        <v>Херсонська</v>
      </c>
      <c r="C57" s="132">
        <v>442.7</v>
      </c>
      <c r="D57" s="132">
        <v>451.6</v>
      </c>
      <c r="E57" s="132">
        <v>457.2</v>
      </c>
      <c r="F57" s="132">
        <v>456.1</v>
      </c>
      <c r="G57" s="132">
        <v>451.8</v>
      </c>
      <c r="H57" s="132">
        <v>437.5</v>
      </c>
      <c r="I57" s="132">
        <v>436.6</v>
      </c>
      <c r="J57" s="132">
        <v>435.1</v>
      </c>
      <c r="K57" s="132">
        <v>420.5</v>
      </c>
      <c r="L57" s="132">
        <v>425</v>
      </c>
      <c r="M57" s="132">
        <v>426.8</v>
      </c>
      <c r="N57" s="132">
        <v>424.8</v>
      </c>
    </row>
    <row r="58" spans="1:15" ht="19.899999999999999" customHeight="1" outlineLevel="1">
      <c r="A58" s="199"/>
      <c r="B58" s="14" t="str">
        <f>IF('0'!A1=1,"Хмельницька","Khmelnytskiy")</f>
        <v>Хмельницька</v>
      </c>
      <c r="C58" s="132">
        <v>521</v>
      </c>
      <c r="D58" s="132">
        <v>535.29999999999995</v>
      </c>
      <c r="E58" s="132">
        <v>540.79999999999995</v>
      </c>
      <c r="F58" s="132">
        <v>537.1</v>
      </c>
      <c r="G58" s="132">
        <v>531.4</v>
      </c>
      <c r="H58" s="132">
        <v>514.6</v>
      </c>
      <c r="I58" s="132">
        <v>513.20000000000005</v>
      </c>
      <c r="J58" s="132">
        <v>510.9</v>
      </c>
      <c r="K58" s="132">
        <v>493.3</v>
      </c>
      <c r="L58" s="132">
        <v>500.6</v>
      </c>
      <c r="M58" s="132">
        <v>505.3</v>
      </c>
      <c r="N58" s="132">
        <v>499.1</v>
      </c>
    </row>
    <row r="59" spans="1:15" ht="19.899999999999999" customHeight="1" outlineLevel="1">
      <c r="A59" s="199"/>
      <c r="B59" s="14" t="str">
        <f>IF('0'!A1=1,"Черкаська","Cherkasy")</f>
        <v>Черкаська</v>
      </c>
      <c r="C59" s="132">
        <v>517.70000000000005</v>
      </c>
      <c r="D59" s="132">
        <v>526.79999999999995</v>
      </c>
      <c r="E59" s="132">
        <v>532.5</v>
      </c>
      <c r="F59" s="132">
        <v>532.29999999999995</v>
      </c>
      <c r="G59" s="132">
        <v>526.9</v>
      </c>
      <c r="H59" s="132">
        <v>510.4</v>
      </c>
      <c r="I59" s="132">
        <v>508</v>
      </c>
      <c r="J59" s="132">
        <v>504.7</v>
      </c>
      <c r="K59" s="132">
        <v>486.6</v>
      </c>
      <c r="L59" s="132">
        <v>486.7</v>
      </c>
      <c r="M59" s="132">
        <v>493.7</v>
      </c>
      <c r="N59" s="132">
        <v>489.3</v>
      </c>
    </row>
    <row r="60" spans="1:15" ht="19.899999999999999" customHeight="1" outlineLevel="1">
      <c r="A60" s="199"/>
      <c r="B60" s="14" t="str">
        <f>IF('0'!A1=1,"Чернівецька","Chernivtsi")</f>
        <v>Чернівецька</v>
      </c>
      <c r="C60" s="132">
        <v>399.8</v>
      </c>
      <c r="D60" s="132">
        <v>406.4</v>
      </c>
      <c r="E60" s="132">
        <v>408.5</v>
      </c>
      <c r="F60" s="132">
        <v>406.7</v>
      </c>
      <c r="G60" s="132">
        <v>404.1</v>
      </c>
      <c r="H60" s="132">
        <v>392</v>
      </c>
      <c r="I60" s="132">
        <v>389.8</v>
      </c>
      <c r="J60" s="132">
        <v>386.3</v>
      </c>
      <c r="K60" s="132">
        <v>372</v>
      </c>
      <c r="L60" s="132">
        <v>378.5</v>
      </c>
      <c r="M60" s="132">
        <v>382.7</v>
      </c>
      <c r="N60" s="132">
        <v>379.7</v>
      </c>
    </row>
    <row r="61" spans="1:15" ht="19.899999999999999" customHeight="1" outlineLevel="1">
      <c r="A61" s="199"/>
      <c r="B61" s="14" t="str">
        <f>IF('0'!A1=1,"Чернігівська","Chernihiv")</f>
        <v>Чернігівська</v>
      </c>
      <c r="C61" s="132">
        <v>423.4</v>
      </c>
      <c r="D61" s="132">
        <v>433.3</v>
      </c>
      <c r="E61" s="132">
        <v>438.6</v>
      </c>
      <c r="F61" s="132">
        <v>437.7</v>
      </c>
      <c r="G61" s="132">
        <v>428.8</v>
      </c>
      <c r="H61" s="132">
        <v>416</v>
      </c>
      <c r="I61" s="132">
        <v>414.6</v>
      </c>
      <c r="J61" s="132">
        <v>412.9</v>
      </c>
      <c r="K61" s="132">
        <v>393.4</v>
      </c>
      <c r="L61" s="132">
        <v>399.7</v>
      </c>
      <c r="M61" s="132">
        <v>402.7</v>
      </c>
      <c r="N61" s="132">
        <v>400.1</v>
      </c>
    </row>
    <row r="62" spans="1:15" ht="19.899999999999999" customHeight="1" outlineLevel="1" thickBot="1">
      <c r="A62" s="200"/>
      <c r="B62" s="131" t="str">
        <f>IF('0'!A1=1,"м. Київ","Kyiv city")</f>
        <v>м. Київ</v>
      </c>
      <c r="C62" s="133">
        <v>1375.8</v>
      </c>
      <c r="D62" s="133">
        <v>1389.5</v>
      </c>
      <c r="E62" s="133">
        <v>1396</v>
      </c>
      <c r="F62" s="133">
        <v>1393.8</v>
      </c>
      <c r="G62" s="133">
        <v>1396.7</v>
      </c>
      <c r="H62" s="133">
        <v>1373.2</v>
      </c>
      <c r="I62" s="133">
        <v>1368.7</v>
      </c>
      <c r="J62" s="133">
        <v>1364.6</v>
      </c>
      <c r="K62" s="133">
        <v>1341.5</v>
      </c>
      <c r="L62" s="133">
        <v>1348.6</v>
      </c>
      <c r="M62" s="133">
        <v>1354.2</v>
      </c>
      <c r="N62" s="133">
        <v>1349.3</v>
      </c>
    </row>
    <row r="63" spans="1:15" ht="39.75" customHeight="1" thickTop="1">
      <c r="A63" s="196" t="str">
        <f>IF('0'!A1=1,"Особи, що не входять до складу робочої сили у віці 15 років і старше (усього кумулятивно, тис. осіб)","Persons outside the labour force aged 15 years and over(cumulative, thousands person)")</f>
        <v>Особи, що не входять до складу робочої сили у віці 15 років і старше (усього кумулятивно, тис. осіб)</v>
      </c>
      <c r="B63" s="197"/>
      <c r="C63" s="135">
        <v>14236.5</v>
      </c>
      <c r="D63" s="135">
        <v>14124.6</v>
      </c>
      <c r="E63" s="135">
        <v>14052.6</v>
      </c>
      <c r="F63" s="135">
        <v>14082.1</v>
      </c>
      <c r="G63" s="135">
        <v>13953</v>
      </c>
      <c r="H63" s="135">
        <v>14304.6</v>
      </c>
      <c r="I63" s="135">
        <v>14347.4</v>
      </c>
      <c r="J63" s="135">
        <v>14406.6</v>
      </c>
      <c r="K63" s="135">
        <v>14560.1</v>
      </c>
      <c r="L63" s="135">
        <v>14475.9</v>
      </c>
      <c r="M63" s="135">
        <v>14375.6</v>
      </c>
      <c r="N63" s="135">
        <v>14449.5</v>
      </c>
      <c r="O63" s="158"/>
    </row>
    <row r="64" spans="1:15" s="6" customFormat="1" ht="27" customHeight="1">
      <c r="A64" s="12"/>
      <c r="B64" s="12" t="str">
        <f>IF('0'!A1=1,"Жінки","Females")</f>
        <v>Жінки</v>
      </c>
      <c r="C64" s="132">
        <v>8969.7000000000007</v>
      </c>
      <c r="D64" s="132">
        <v>8916.1</v>
      </c>
      <c r="E64" s="132">
        <v>8903.4</v>
      </c>
      <c r="F64" s="132">
        <v>8919.5</v>
      </c>
      <c r="G64" s="132">
        <v>8771.2999999999993</v>
      </c>
      <c r="H64" s="132">
        <v>8987.2000000000007</v>
      </c>
      <c r="I64" s="132">
        <v>9028.5</v>
      </c>
      <c r="J64" s="132">
        <v>9067.6</v>
      </c>
      <c r="K64" s="132">
        <v>9101.2000000000007</v>
      </c>
      <c r="L64" s="132">
        <v>9082.7999999999993</v>
      </c>
      <c r="M64" s="132">
        <v>9029.2999999999993</v>
      </c>
      <c r="N64" s="132">
        <v>9068</v>
      </c>
    </row>
    <row r="65" spans="1:14" s="6" customFormat="1" ht="23.45" customHeight="1">
      <c r="A65" s="12"/>
      <c r="B65" s="12" t="str">
        <f>IF('0'!A1=1,"Чоловіки","Males")</f>
        <v>Чоловіки</v>
      </c>
      <c r="C65" s="132">
        <v>5266.8</v>
      </c>
      <c r="D65" s="132">
        <v>5208.5</v>
      </c>
      <c r="E65" s="132">
        <v>5149.2</v>
      </c>
      <c r="F65" s="132">
        <v>5162.6000000000004</v>
      </c>
      <c r="G65" s="132">
        <v>5181.7</v>
      </c>
      <c r="H65" s="132">
        <v>5317.4</v>
      </c>
      <c r="I65" s="132">
        <v>5318.9</v>
      </c>
      <c r="J65" s="132">
        <v>5339</v>
      </c>
      <c r="K65" s="132">
        <v>5458.9</v>
      </c>
      <c r="L65" s="132">
        <v>5393.1</v>
      </c>
      <c r="M65" s="132">
        <v>5346.3</v>
      </c>
      <c r="N65" s="132">
        <v>5381.5</v>
      </c>
    </row>
    <row r="66" spans="1:14" s="6" customFormat="1" ht="27" customHeight="1">
      <c r="A66" s="12"/>
      <c r="B66" s="12" t="str">
        <f>IF('0'!A1=1,"Міські поселення ","Urban settlements")</f>
        <v xml:space="preserve">Міські поселення </v>
      </c>
      <c r="C66" s="132">
        <v>9204.5</v>
      </c>
      <c r="D66" s="132">
        <v>9152.7000000000007</v>
      </c>
      <c r="E66" s="132">
        <v>9113.2999999999993</v>
      </c>
      <c r="F66" s="132">
        <v>9140.2999999999993</v>
      </c>
      <c r="G66" s="132">
        <v>9086.7999999999993</v>
      </c>
      <c r="H66" s="132">
        <v>9330.5</v>
      </c>
      <c r="I66" s="132">
        <v>9369.7999999999993</v>
      </c>
      <c r="J66" s="132">
        <v>9409.2000000000007</v>
      </c>
      <c r="K66" s="132">
        <v>9562.9</v>
      </c>
      <c r="L66" s="132">
        <v>9504.6</v>
      </c>
      <c r="M66" s="132">
        <v>9441.7000000000007</v>
      </c>
      <c r="N66" s="132">
        <v>9471.4</v>
      </c>
    </row>
    <row r="67" spans="1:14" s="6" customFormat="1" ht="25.15" customHeight="1" thickBot="1">
      <c r="A67" s="13"/>
      <c r="B67" s="13" t="str">
        <f>IF('0'!A1=1,"Сільська місцевість","Rural areas")</f>
        <v>Сільська місцевість</v>
      </c>
      <c r="C67" s="133">
        <v>5032</v>
      </c>
      <c r="D67" s="133">
        <v>4971.8999999999996</v>
      </c>
      <c r="E67" s="133">
        <v>4939.3</v>
      </c>
      <c r="F67" s="133">
        <v>4941.8</v>
      </c>
      <c r="G67" s="133">
        <v>4866.2</v>
      </c>
      <c r="H67" s="133">
        <v>4974.1000000000004</v>
      </c>
      <c r="I67" s="133">
        <v>4977.6000000000004</v>
      </c>
      <c r="J67" s="133">
        <v>4997.3999999999996</v>
      </c>
      <c r="K67" s="133">
        <v>4997.2</v>
      </c>
      <c r="L67" s="133">
        <v>4971.3</v>
      </c>
      <c r="M67" s="133">
        <v>4933.8999999999996</v>
      </c>
      <c r="N67" s="133">
        <v>4978.1000000000004</v>
      </c>
    </row>
    <row r="68" spans="1:14" ht="19.899999999999999" customHeight="1" outlineLevel="1" thickTop="1">
      <c r="A68" s="198" t="str">
        <f>IF('0'!A1=1,"РЕГІОНИ","OBLAST")</f>
        <v>РЕГІОНИ</v>
      </c>
      <c r="B68" s="14" t="str">
        <f>IF('0'!A1=1,"Вінницька","Vinnytsya")</f>
        <v>Вінницька</v>
      </c>
      <c r="C68" s="132">
        <v>584</v>
      </c>
      <c r="D68" s="132">
        <v>578.1</v>
      </c>
      <c r="E68" s="132">
        <v>577.4</v>
      </c>
      <c r="F68" s="132">
        <v>580</v>
      </c>
      <c r="G68" s="132">
        <v>572.1</v>
      </c>
      <c r="H68" s="132">
        <v>581.20000000000005</v>
      </c>
      <c r="I68" s="132">
        <v>581.5</v>
      </c>
      <c r="J68" s="132">
        <v>587.9</v>
      </c>
      <c r="K68" s="132">
        <v>598.5</v>
      </c>
      <c r="L68" s="132">
        <v>585.9</v>
      </c>
      <c r="M68" s="132">
        <v>581.29999999999995</v>
      </c>
      <c r="N68" s="132">
        <v>587</v>
      </c>
    </row>
    <row r="69" spans="1:14" ht="19.899999999999999" customHeight="1" outlineLevel="1">
      <c r="A69" s="199"/>
      <c r="B69" s="14" t="str">
        <f>IF('0'!A1=1,"Волинська","Volyn")</f>
        <v>Волинська</v>
      </c>
      <c r="C69" s="132">
        <v>405.1</v>
      </c>
      <c r="D69" s="132">
        <v>403.3</v>
      </c>
      <c r="E69" s="132">
        <v>401.1</v>
      </c>
      <c r="F69" s="132">
        <v>401.7</v>
      </c>
      <c r="G69" s="132">
        <v>396.6</v>
      </c>
      <c r="H69" s="132">
        <v>407.3</v>
      </c>
      <c r="I69" s="132">
        <v>408</v>
      </c>
      <c r="J69" s="132">
        <v>409.1</v>
      </c>
      <c r="K69" s="132">
        <v>416.8</v>
      </c>
      <c r="L69" s="132">
        <v>408.9</v>
      </c>
      <c r="M69" s="132">
        <v>408</v>
      </c>
      <c r="N69" s="132">
        <v>410.7</v>
      </c>
    </row>
    <row r="70" spans="1:14" ht="19.899999999999999" customHeight="1" outlineLevel="1">
      <c r="A70" s="199"/>
      <c r="B70" s="14" t="str">
        <f>IF('0'!A1=1,"Дніпропетровська","Dnipropetrovsk")</f>
        <v>Дніпропетровська</v>
      </c>
      <c r="C70" s="132">
        <v>1169.2</v>
      </c>
      <c r="D70" s="132">
        <v>1163.9000000000001</v>
      </c>
      <c r="E70" s="132">
        <v>1162</v>
      </c>
      <c r="F70" s="132">
        <v>1166.4000000000001</v>
      </c>
      <c r="G70" s="132">
        <v>1143.8</v>
      </c>
      <c r="H70" s="132">
        <v>1176.4000000000001</v>
      </c>
      <c r="I70" s="132">
        <v>1177.9000000000001</v>
      </c>
      <c r="J70" s="132">
        <v>1181.0999999999999</v>
      </c>
      <c r="K70" s="132">
        <v>1183.2</v>
      </c>
      <c r="L70" s="132">
        <v>1185</v>
      </c>
      <c r="M70" s="132">
        <v>1168</v>
      </c>
      <c r="N70" s="132">
        <v>1174.8</v>
      </c>
    </row>
    <row r="71" spans="1:14" ht="19.899999999999999" customHeight="1" outlineLevel="1">
      <c r="A71" s="199"/>
      <c r="B71" s="14" t="str">
        <f>IF('0'!A1=1,"Донецька","Donetsk")</f>
        <v>Донецька</v>
      </c>
      <c r="C71" s="132">
        <v>839.9</v>
      </c>
      <c r="D71" s="132">
        <v>838.4</v>
      </c>
      <c r="E71" s="132">
        <v>838.3</v>
      </c>
      <c r="F71" s="132">
        <v>839.4</v>
      </c>
      <c r="G71" s="132">
        <v>821.3</v>
      </c>
      <c r="H71" s="132">
        <v>843.6</v>
      </c>
      <c r="I71" s="132">
        <v>849</v>
      </c>
      <c r="J71" s="132">
        <v>850.6</v>
      </c>
      <c r="K71" s="132">
        <v>845.9</v>
      </c>
      <c r="L71" s="132">
        <v>850.4</v>
      </c>
      <c r="M71" s="132">
        <v>848.1</v>
      </c>
      <c r="N71" s="132">
        <v>849.5</v>
      </c>
    </row>
    <row r="72" spans="1:14" ht="19.899999999999999" customHeight="1" outlineLevel="1">
      <c r="A72" s="199"/>
      <c r="B72" s="14" t="str">
        <f>IF('0'!A1=1,"Житомирська","Zhytomyr")</f>
        <v>Житомирська</v>
      </c>
      <c r="C72" s="132">
        <v>462.2</v>
      </c>
      <c r="D72" s="132">
        <v>447.4</v>
      </c>
      <c r="E72" s="132">
        <v>435.9</v>
      </c>
      <c r="F72" s="132">
        <v>437.9</v>
      </c>
      <c r="G72" s="132">
        <v>449</v>
      </c>
      <c r="H72" s="132">
        <v>455.1</v>
      </c>
      <c r="I72" s="132">
        <v>456.2</v>
      </c>
      <c r="J72" s="132">
        <v>457.7</v>
      </c>
      <c r="K72" s="132">
        <v>459.2</v>
      </c>
      <c r="L72" s="132">
        <v>457.9</v>
      </c>
      <c r="M72" s="132">
        <v>455</v>
      </c>
      <c r="N72" s="132">
        <v>458.7</v>
      </c>
    </row>
    <row r="73" spans="1:14" ht="19.899999999999999" customHeight="1" outlineLevel="1">
      <c r="A73" s="199"/>
      <c r="B73" s="14" t="str">
        <f>IF('0'!A1=1,"Закарпатська","Zakarpattya")</f>
        <v>Закарпатська</v>
      </c>
      <c r="C73" s="132">
        <v>445.9</v>
      </c>
      <c r="D73" s="132">
        <v>443.8</v>
      </c>
      <c r="E73" s="132">
        <v>443.1</v>
      </c>
      <c r="F73" s="132">
        <v>443.1</v>
      </c>
      <c r="G73" s="132">
        <v>443.4</v>
      </c>
      <c r="H73" s="132">
        <v>446.9</v>
      </c>
      <c r="I73" s="132">
        <v>448.1</v>
      </c>
      <c r="J73" s="132">
        <v>451.1</v>
      </c>
      <c r="K73" s="132">
        <v>463.2</v>
      </c>
      <c r="L73" s="132">
        <v>457.6</v>
      </c>
      <c r="M73" s="132">
        <v>454.6</v>
      </c>
      <c r="N73" s="132">
        <v>456.3</v>
      </c>
    </row>
    <row r="74" spans="1:14" ht="19.899999999999999" customHeight="1" outlineLevel="1">
      <c r="A74" s="199"/>
      <c r="B74" s="14" t="str">
        <f>IF('0'!A1=1,"Запорізька","Zaporizhzhya")</f>
        <v>Запорізька</v>
      </c>
      <c r="C74" s="132">
        <v>639.5</v>
      </c>
      <c r="D74" s="132">
        <v>633.6</v>
      </c>
      <c r="E74" s="132">
        <v>631.29999999999995</v>
      </c>
      <c r="F74" s="132">
        <v>631.79999999999995</v>
      </c>
      <c r="G74" s="132">
        <v>618.29999999999995</v>
      </c>
      <c r="H74" s="132">
        <v>638.20000000000005</v>
      </c>
      <c r="I74" s="132">
        <v>639.20000000000005</v>
      </c>
      <c r="J74" s="132">
        <v>643.79999999999995</v>
      </c>
      <c r="K74" s="132">
        <v>643.9</v>
      </c>
      <c r="L74" s="132">
        <v>636.20000000000005</v>
      </c>
      <c r="M74" s="132">
        <v>632.4</v>
      </c>
      <c r="N74" s="132">
        <v>637.79999999999995</v>
      </c>
    </row>
    <row r="75" spans="1:14" ht="19.899999999999999" customHeight="1" outlineLevel="1">
      <c r="A75" s="199"/>
      <c r="B75" s="14" t="str">
        <f>IF('0'!A1=1,"Івано-Франківська","Ivano-Frankivsk")</f>
        <v>Івано-Франківська</v>
      </c>
      <c r="C75" s="132">
        <v>517.9</v>
      </c>
      <c r="D75" s="132">
        <v>517.1</v>
      </c>
      <c r="E75" s="132">
        <v>510.1</v>
      </c>
      <c r="F75" s="132">
        <v>509</v>
      </c>
      <c r="G75" s="132">
        <v>513.6</v>
      </c>
      <c r="H75" s="132">
        <v>525.9</v>
      </c>
      <c r="I75" s="132">
        <v>526.79999999999995</v>
      </c>
      <c r="J75" s="132">
        <v>525.9</v>
      </c>
      <c r="K75" s="132">
        <v>530.1</v>
      </c>
      <c r="L75" s="132">
        <v>526.20000000000005</v>
      </c>
      <c r="M75" s="132">
        <v>525.5</v>
      </c>
      <c r="N75" s="132">
        <v>525.6</v>
      </c>
    </row>
    <row r="76" spans="1:14" ht="19.899999999999999" customHeight="1" outlineLevel="1">
      <c r="A76" s="199"/>
      <c r="B76" s="14" t="str">
        <f>IF('0'!A1=1,"Київська","Kyiv")</f>
        <v>Київська</v>
      </c>
      <c r="C76" s="132">
        <v>645.9</v>
      </c>
      <c r="D76" s="132">
        <v>640.29999999999995</v>
      </c>
      <c r="E76" s="132">
        <v>638.4</v>
      </c>
      <c r="F76" s="132">
        <v>639.9</v>
      </c>
      <c r="G76" s="132">
        <v>641.5</v>
      </c>
      <c r="H76" s="132">
        <v>650.4</v>
      </c>
      <c r="I76" s="132">
        <v>651.29999999999995</v>
      </c>
      <c r="J76" s="132">
        <v>655.29999999999995</v>
      </c>
      <c r="K76" s="132">
        <v>675</v>
      </c>
      <c r="L76" s="132">
        <v>671.7</v>
      </c>
      <c r="M76" s="132">
        <v>664.5</v>
      </c>
      <c r="N76" s="132">
        <v>667.7</v>
      </c>
    </row>
    <row r="77" spans="1:14" ht="19.899999999999999" customHeight="1" outlineLevel="1">
      <c r="A77" s="199"/>
      <c r="B77" s="14" t="str">
        <f>IF('0'!A1=1,"Кіровоградська","Kirovohrad")</f>
        <v>Кіровоградська</v>
      </c>
      <c r="C77" s="132">
        <v>364.6</v>
      </c>
      <c r="D77" s="132">
        <v>363.3</v>
      </c>
      <c r="E77" s="132">
        <v>362.5</v>
      </c>
      <c r="F77" s="132">
        <v>364.4</v>
      </c>
      <c r="G77" s="132">
        <v>351.9</v>
      </c>
      <c r="H77" s="132">
        <v>365.6</v>
      </c>
      <c r="I77" s="132">
        <v>369.3</v>
      </c>
      <c r="J77" s="132">
        <v>372.2</v>
      </c>
      <c r="K77" s="132">
        <v>375.5</v>
      </c>
      <c r="L77" s="132">
        <v>369.9</v>
      </c>
      <c r="M77" s="132">
        <v>367.3</v>
      </c>
      <c r="N77" s="132">
        <v>370</v>
      </c>
    </row>
    <row r="78" spans="1:14" ht="19.899999999999999" customHeight="1" outlineLevel="1">
      <c r="A78" s="199"/>
      <c r="B78" s="14" t="str">
        <f>IF('0'!A1=1,"Луганська","Luhansk")</f>
        <v>Луганська</v>
      </c>
      <c r="C78" s="132">
        <v>244.5</v>
      </c>
      <c r="D78" s="132">
        <v>240.2</v>
      </c>
      <c r="E78" s="132">
        <v>238.6</v>
      </c>
      <c r="F78" s="132">
        <v>240.6</v>
      </c>
      <c r="G78" s="132">
        <v>237.7</v>
      </c>
      <c r="H78" s="132">
        <v>243.8</v>
      </c>
      <c r="I78" s="132">
        <v>245.4</v>
      </c>
      <c r="J78" s="132">
        <v>248.6</v>
      </c>
      <c r="K78" s="132">
        <v>257</v>
      </c>
      <c r="L78" s="132">
        <v>252.4</v>
      </c>
      <c r="M78" s="132">
        <v>249.9</v>
      </c>
      <c r="N78" s="132">
        <v>251.3</v>
      </c>
    </row>
    <row r="79" spans="1:14" ht="19.899999999999999" customHeight="1" outlineLevel="1">
      <c r="A79" s="199"/>
      <c r="B79" s="14" t="str">
        <f>IF('0'!A1=1,"Львівська","Lviv")</f>
        <v>Львівська</v>
      </c>
      <c r="C79" s="132">
        <v>943.9</v>
      </c>
      <c r="D79" s="132">
        <v>940.2</v>
      </c>
      <c r="E79" s="132">
        <v>936.4</v>
      </c>
      <c r="F79" s="132">
        <v>936.3</v>
      </c>
      <c r="G79" s="132">
        <v>937.3</v>
      </c>
      <c r="H79" s="132">
        <v>957.3</v>
      </c>
      <c r="I79" s="132">
        <v>957.8</v>
      </c>
      <c r="J79" s="132">
        <v>958.3</v>
      </c>
      <c r="K79" s="132">
        <v>964.9</v>
      </c>
      <c r="L79" s="132">
        <v>961.6</v>
      </c>
      <c r="M79" s="132">
        <v>957</v>
      </c>
      <c r="N79" s="132">
        <v>958.9</v>
      </c>
    </row>
    <row r="80" spans="1:14" ht="19.899999999999999" customHeight="1" outlineLevel="1">
      <c r="A80" s="199"/>
      <c r="B80" s="14" t="str">
        <f>IF('0'!A1=1,"Миколаївська","Mykolayiv")</f>
        <v>Миколаївська</v>
      </c>
      <c r="C80" s="132">
        <v>402.5</v>
      </c>
      <c r="D80" s="132">
        <v>401.5</v>
      </c>
      <c r="E80" s="132">
        <v>402</v>
      </c>
      <c r="F80" s="132">
        <v>402.7</v>
      </c>
      <c r="G80" s="132">
        <v>392.7</v>
      </c>
      <c r="H80" s="132">
        <v>404.8</v>
      </c>
      <c r="I80" s="132">
        <v>407.1</v>
      </c>
      <c r="J80" s="132">
        <v>408.5</v>
      </c>
      <c r="K80" s="132">
        <v>414.1</v>
      </c>
      <c r="L80" s="132">
        <v>414</v>
      </c>
      <c r="M80" s="132">
        <v>409.7</v>
      </c>
      <c r="N80" s="132">
        <v>411.1</v>
      </c>
    </row>
    <row r="81" spans="1:14" ht="19.899999999999999" customHeight="1" outlineLevel="1">
      <c r="A81" s="199"/>
      <c r="B81" s="14" t="str">
        <f>IF('0'!A1=1,"Одеська","Odesa")</f>
        <v>Одеська</v>
      </c>
      <c r="C81" s="132">
        <v>884.2</v>
      </c>
      <c r="D81" s="132">
        <v>881.7</v>
      </c>
      <c r="E81" s="132">
        <v>877</v>
      </c>
      <c r="F81" s="132">
        <v>876.8</v>
      </c>
      <c r="G81" s="132">
        <v>877.6</v>
      </c>
      <c r="H81" s="132">
        <v>891.9</v>
      </c>
      <c r="I81" s="132">
        <v>893</v>
      </c>
      <c r="J81" s="132">
        <v>893.6</v>
      </c>
      <c r="K81" s="132">
        <v>905.1</v>
      </c>
      <c r="L81" s="132">
        <v>903.2</v>
      </c>
      <c r="M81" s="132">
        <v>897.1</v>
      </c>
      <c r="N81" s="132">
        <v>898.9</v>
      </c>
    </row>
    <row r="82" spans="1:14" ht="19.899999999999999" customHeight="1" outlineLevel="1">
      <c r="A82" s="199"/>
      <c r="B82" s="14" t="str">
        <f>IF('0'!A1=1,"Полтавська","Poltava")</f>
        <v>Полтавська</v>
      </c>
      <c r="C82" s="132">
        <v>533.9</v>
      </c>
      <c r="D82" s="132">
        <v>532.70000000000005</v>
      </c>
      <c r="E82" s="132">
        <v>530.20000000000005</v>
      </c>
      <c r="F82" s="132">
        <v>530.6</v>
      </c>
      <c r="G82" s="132">
        <v>518.5</v>
      </c>
      <c r="H82" s="132">
        <v>535.4</v>
      </c>
      <c r="I82" s="132">
        <v>537.1</v>
      </c>
      <c r="J82" s="132">
        <v>538.4</v>
      </c>
      <c r="K82" s="132">
        <v>545.4</v>
      </c>
      <c r="L82" s="132">
        <v>541.79999999999995</v>
      </c>
      <c r="M82" s="132">
        <v>540.20000000000005</v>
      </c>
      <c r="N82" s="132">
        <v>541</v>
      </c>
    </row>
    <row r="83" spans="1:14" ht="19.899999999999999" customHeight="1" outlineLevel="1">
      <c r="A83" s="199"/>
      <c r="B83" s="14" t="str">
        <f>IF('0'!A1=1,"Рівненська","Rivne")</f>
        <v>Рівненська</v>
      </c>
      <c r="C83" s="132">
        <v>388.1</v>
      </c>
      <c r="D83" s="132">
        <v>386.6</v>
      </c>
      <c r="E83" s="132">
        <v>381</v>
      </c>
      <c r="F83" s="132">
        <v>383.6</v>
      </c>
      <c r="G83" s="132">
        <v>376.9</v>
      </c>
      <c r="H83" s="132">
        <v>392.8</v>
      </c>
      <c r="I83" s="132">
        <v>393.9</v>
      </c>
      <c r="J83" s="132">
        <v>397.7</v>
      </c>
      <c r="K83" s="132">
        <v>410.5</v>
      </c>
      <c r="L83" s="132">
        <v>407.5</v>
      </c>
      <c r="M83" s="132">
        <v>398.3</v>
      </c>
      <c r="N83" s="132">
        <v>401.9</v>
      </c>
    </row>
    <row r="84" spans="1:14" ht="19.899999999999999" customHeight="1" outlineLevel="1">
      <c r="A84" s="199"/>
      <c r="B84" s="14" t="str">
        <f>IF('0'!A1=1,"Сумська","Sumy")</f>
        <v>Сумська</v>
      </c>
      <c r="C84" s="132">
        <v>419.7</v>
      </c>
      <c r="D84" s="132">
        <v>409.5</v>
      </c>
      <c r="E84" s="132">
        <v>399.9</v>
      </c>
      <c r="F84" s="132">
        <v>402.6</v>
      </c>
      <c r="G84" s="132">
        <v>403.3</v>
      </c>
      <c r="H84" s="132">
        <v>414.8</v>
      </c>
      <c r="I84" s="132">
        <v>416</v>
      </c>
      <c r="J84" s="132">
        <v>417.1</v>
      </c>
      <c r="K84" s="132">
        <v>419.3</v>
      </c>
      <c r="L84" s="132">
        <v>419.5</v>
      </c>
      <c r="M84" s="132">
        <v>418.4</v>
      </c>
      <c r="N84" s="132">
        <v>419.5</v>
      </c>
    </row>
    <row r="85" spans="1:14" ht="19.899999999999999" customHeight="1" outlineLevel="1">
      <c r="A85" s="199"/>
      <c r="B85" s="14" t="str">
        <f>IF('0'!A1=1,"Тернопільська","Ternopyl")</f>
        <v>Тернопільська</v>
      </c>
      <c r="C85" s="132">
        <v>416.2</v>
      </c>
      <c r="D85" s="132">
        <v>413.1</v>
      </c>
      <c r="E85" s="132">
        <v>411.2</v>
      </c>
      <c r="F85" s="132">
        <v>411.4</v>
      </c>
      <c r="G85" s="132">
        <v>407.7</v>
      </c>
      <c r="H85" s="132">
        <v>417.1</v>
      </c>
      <c r="I85" s="132">
        <v>418.8</v>
      </c>
      <c r="J85" s="132">
        <v>420.5</v>
      </c>
      <c r="K85" s="132">
        <v>422.9</v>
      </c>
      <c r="L85" s="132">
        <v>423.1</v>
      </c>
      <c r="M85" s="132">
        <v>421.5</v>
      </c>
      <c r="N85" s="132">
        <v>423.3</v>
      </c>
    </row>
    <row r="86" spans="1:14" ht="19.899999999999999" customHeight="1" outlineLevel="1">
      <c r="A86" s="199"/>
      <c r="B86" s="14" t="str">
        <f>IF('0'!A1=1,"Харківська","Kharkiv")</f>
        <v>Харківська</v>
      </c>
      <c r="C86" s="132">
        <v>964.6</v>
      </c>
      <c r="D86" s="132">
        <v>958.2</v>
      </c>
      <c r="E86" s="132">
        <v>956.1</v>
      </c>
      <c r="F86" s="132">
        <v>958.4</v>
      </c>
      <c r="G86" s="132">
        <v>943.4</v>
      </c>
      <c r="H86" s="132">
        <v>975.3</v>
      </c>
      <c r="I86" s="132">
        <v>981</v>
      </c>
      <c r="J86" s="132">
        <v>989.5</v>
      </c>
      <c r="K86" s="132">
        <v>996.9</v>
      </c>
      <c r="L86" s="132">
        <v>987.9</v>
      </c>
      <c r="M86" s="132">
        <v>979.7</v>
      </c>
      <c r="N86" s="132">
        <v>990.3</v>
      </c>
    </row>
    <row r="87" spans="1:14" ht="19.899999999999999" customHeight="1" outlineLevel="1">
      <c r="A87" s="199"/>
      <c r="B87" s="14" t="str">
        <f>IF('0'!A1=1,"Херсонська","Kherson")</f>
        <v>Херсонська</v>
      </c>
      <c r="C87" s="132">
        <v>369.5</v>
      </c>
      <c r="D87" s="132">
        <v>365.2</v>
      </c>
      <c r="E87" s="132">
        <v>362.8</v>
      </c>
      <c r="F87" s="132">
        <v>363.9</v>
      </c>
      <c r="G87" s="132">
        <v>360.5</v>
      </c>
      <c r="H87" s="132">
        <v>369.1</v>
      </c>
      <c r="I87" s="132">
        <v>369.3</v>
      </c>
      <c r="J87" s="132">
        <v>370.2</v>
      </c>
      <c r="K87" s="132">
        <v>372.9</v>
      </c>
      <c r="L87" s="132">
        <v>371.1</v>
      </c>
      <c r="M87" s="132">
        <v>370.1</v>
      </c>
      <c r="N87" s="132">
        <v>371</v>
      </c>
    </row>
    <row r="88" spans="1:14" ht="19.899999999999999" customHeight="1" outlineLevel="1">
      <c r="A88" s="199"/>
      <c r="B88" s="14" t="str">
        <f>IF('0'!A1=1,"Хмельницька","Khmelnytskiy")</f>
        <v>Хмельницька</v>
      </c>
      <c r="C88" s="132">
        <v>484.2</v>
      </c>
      <c r="D88" s="132">
        <v>475.8</v>
      </c>
      <c r="E88" s="132">
        <v>474.7</v>
      </c>
      <c r="F88" s="132">
        <v>478.1</v>
      </c>
      <c r="G88" s="132">
        <v>473.5</v>
      </c>
      <c r="H88" s="132">
        <v>485.7</v>
      </c>
      <c r="I88" s="132">
        <v>485.9</v>
      </c>
      <c r="J88" s="132">
        <v>487.2</v>
      </c>
      <c r="K88" s="132">
        <v>491.9</v>
      </c>
      <c r="L88" s="132">
        <v>486.9</v>
      </c>
      <c r="M88" s="132">
        <v>484.3</v>
      </c>
      <c r="N88" s="132">
        <v>489.6</v>
      </c>
    </row>
    <row r="89" spans="1:14" ht="19.899999999999999" customHeight="1" outlineLevel="1">
      <c r="A89" s="199"/>
      <c r="B89" s="14" t="str">
        <f>IF('0'!A1=1,"Черкаська","Cherkasy")</f>
        <v>Черкаська</v>
      </c>
      <c r="C89" s="132">
        <v>460.7</v>
      </c>
      <c r="D89" s="132">
        <v>458.4</v>
      </c>
      <c r="E89" s="132">
        <v>455</v>
      </c>
      <c r="F89" s="132">
        <v>453.3</v>
      </c>
      <c r="G89" s="132">
        <v>445</v>
      </c>
      <c r="H89" s="132">
        <v>460.5</v>
      </c>
      <c r="I89" s="132">
        <v>462.6</v>
      </c>
      <c r="J89" s="132">
        <v>465.2</v>
      </c>
      <c r="K89" s="132">
        <v>469</v>
      </c>
      <c r="L89" s="132">
        <v>469.3</v>
      </c>
      <c r="M89" s="132">
        <v>464.7</v>
      </c>
      <c r="N89" s="132">
        <v>468.5</v>
      </c>
    </row>
    <row r="90" spans="1:14" ht="19.899999999999999" customHeight="1" outlineLevel="1">
      <c r="A90" s="199"/>
      <c r="B90" s="14" t="str">
        <f>IF('0'!A1=1,"Чернівецька","Chernivtsi")</f>
        <v>Чернівецька</v>
      </c>
      <c r="C90" s="132">
        <v>310.39999999999998</v>
      </c>
      <c r="D90" s="132">
        <v>307.8</v>
      </c>
      <c r="E90" s="132">
        <v>307</v>
      </c>
      <c r="F90" s="132">
        <v>308.60000000000002</v>
      </c>
      <c r="G90" s="132">
        <v>307.2</v>
      </c>
      <c r="H90" s="132">
        <v>315.3</v>
      </c>
      <c r="I90" s="132">
        <v>317.10000000000002</v>
      </c>
      <c r="J90" s="132">
        <v>320.10000000000002</v>
      </c>
      <c r="K90" s="132">
        <v>328.5</v>
      </c>
      <c r="L90" s="132">
        <v>323.3</v>
      </c>
      <c r="M90" s="132">
        <v>320.2</v>
      </c>
      <c r="N90" s="132">
        <v>322.2</v>
      </c>
    </row>
    <row r="91" spans="1:14" ht="19.899999999999999" customHeight="1" outlineLevel="1">
      <c r="A91" s="199"/>
      <c r="B91" s="14" t="str">
        <f>IF('0'!A1=1,"Чернігівська","Chernihiv")</f>
        <v>Чернігівська</v>
      </c>
      <c r="C91" s="132">
        <v>387.1</v>
      </c>
      <c r="D91" s="132">
        <v>377.3</v>
      </c>
      <c r="E91" s="132">
        <v>373.8</v>
      </c>
      <c r="F91" s="132">
        <v>374.2</v>
      </c>
      <c r="G91" s="132">
        <v>372.6</v>
      </c>
      <c r="H91" s="132">
        <v>379.9</v>
      </c>
      <c r="I91" s="132">
        <v>380.4</v>
      </c>
      <c r="J91" s="132">
        <v>381.5</v>
      </c>
      <c r="K91" s="132">
        <v>387.3</v>
      </c>
      <c r="L91" s="132">
        <v>381.6</v>
      </c>
      <c r="M91" s="132">
        <v>380.1</v>
      </c>
      <c r="N91" s="132">
        <v>382</v>
      </c>
    </row>
    <row r="92" spans="1:14" ht="19.899999999999999" customHeight="1" outlineLevel="1" thickBot="1">
      <c r="A92" s="200"/>
      <c r="B92" s="131" t="str">
        <f>IF('0'!A1=1,"м. Київ","Kyiv city")</f>
        <v>м. Київ</v>
      </c>
      <c r="C92" s="133">
        <v>952.8</v>
      </c>
      <c r="D92" s="133">
        <v>947.2</v>
      </c>
      <c r="E92" s="133">
        <v>946.8</v>
      </c>
      <c r="F92" s="133">
        <v>947.4</v>
      </c>
      <c r="G92" s="133">
        <v>947.6</v>
      </c>
      <c r="H92" s="133">
        <v>970.3</v>
      </c>
      <c r="I92" s="133">
        <v>974.7</v>
      </c>
      <c r="J92" s="133">
        <v>975.5</v>
      </c>
      <c r="K92" s="133">
        <v>983.1</v>
      </c>
      <c r="L92" s="133">
        <v>983</v>
      </c>
      <c r="M92" s="133">
        <v>979.7</v>
      </c>
      <c r="N92" s="133">
        <v>981.9</v>
      </c>
    </row>
    <row r="93" spans="1:14" ht="39.75" customHeight="1" thickTop="1">
      <c r="A93" s="196" t="str">
        <f>IF('0'!A1=1,"Рівень участі населення в робочій силі, у % до населення у віці 15 років та старше","Participation rate of the population in labour force  (percent of the total population aged 15 years and over cumulative)")</f>
        <v>Рівень участі населення в робочій силі, у % до населення у віці 15 років та старше</v>
      </c>
      <c r="B93" s="197"/>
      <c r="C93" s="135">
        <v>55.8</v>
      </c>
      <c r="D93" s="135">
        <v>56.2</v>
      </c>
      <c r="E93" s="135">
        <v>56.4</v>
      </c>
      <c r="F93" s="135">
        <v>56.3</v>
      </c>
      <c r="G93" s="150">
        <v>56.5</v>
      </c>
      <c r="H93" s="150">
        <v>55.4</v>
      </c>
      <c r="I93" s="150">
        <v>55.3</v>
      </c>
      <c r="J93" s="150">
        <v>55.1</v>
      </c>
      <c r="K93" s="150">
        <v>54.3</v>
      </c>
      <c r="L93" s="150">
        <v>54.6</v>
      </c>
      <c r="M93" s="150">
        <v>54.9</v>
      </c>
      <c r="N93" s="150">
        <v>54.6</v>
      </c>
    </row>
    <row r="94" spans="1:14" s="6" customFormat="1" ht="27" customHeight="1">
      <c r="A94" s="12"/>
      <c r="B94" s="12" t="str">
        <f>IF('0'!A1=1,"Жінки","Females")</f>
        <v>Жінки</v>
      </c>
      <c r="C94" s="132">
        <v>49</v>
      </c>
      <c r="D94" s="132">
        <v>49.3</v>
      </c>
      <c r="E94" s="132">
        <v>49.3</v>
      </c>
      <c r="F94" s="132">
        <v>49.2</v>
      </c>
      <c r="G94" s="148">
        <v>49.8</v>
      </c>
      <c r="H94" s="148">
        <v>48.6</v>
      </c>
      <c r="I94" s="148">
        <v>48.4</v>
      </c>
      <c r="J94" s="148">
        <v>48.1</v>
      </c>
      <c r="K94" s="148">
        <v>47.6</v>
      </c>
      <c r="L94" s="148">
        <v>47.7</v>
      </c>
      <c r="M94" s="148">
        <v>48</v>
      </c>
      <c r="N94" s="148">
        <v>47.8</v>
      </c>
    </row>
    <row r="95" spans="1:14" s="6" customFormat="1" ht="23.45" customHeight="1">
      <c r="A95" s="12"/>
      <c r="B95" s="12" t="str">
        <f>IF('0'!A1=1,"Чоловіки","Males")</f>
        <v>Чоловіки</v>
      </c>
      <c r="C95" s="132">
        <v>64.099999999999994</v>
      </c>
      <c r="D95" s="132">
        <v>64.5</v>
      </c>
      <c r="E95" s="132">
        <v>64.900000000000006</v>
      </c>
      <c r="F95" s="132">
        <v>64.8</v>
      </c>
      <c r="G95" s="148">
        <v>64.5</v>
      </c>
      <c r="H95" s="148">
        <v>63.6</v>
      </c>
      <c r="I95" s="148">
        <v>63.6</v>
      </c>
      <c r="J95" s="148">
        <v>63.4</v>
      </c>
      <c r="K95" s="148">
        <v>62.3</v>
      </c>
      <c r="L95" s="148">
        <v>62.8</v>
      </c>
      <c r="M95" s="148">
        <v>63.1</v>
      </c>
      <c r="N95" s="148">
        <v>62.9</v>
      </c>
    </row>
    <row r="96" spans="1:14" s="6" customFormat="1" ht="27" customHeight="1">
      <c r="A96" s="12"/>
      <c r="B96" s="12" t="str">
        <f>IF('0'!A1=1,"Міські поселення ","Urban settlements")</f>
        <v xml:space="preserve">Міські поселення </v>
      </c>
      <c r="C96" s="132">
        <v>57.4</v>
      </c>
      <c r="D96" s="132">
        <v>57.6</v>
      </c>
      <c r="E96" s="132">
        <v>57.8</v>
      </c>
      <c r="F96" s="132">
        <v>57.7</v>
      </c>
      <c r="G96" s="148">
        <v>57.8</v>
      </c>
      <c r="H96" s="148">
        <v>56.7</v>
      </c>
      <c r="I96" s="148">
        <v>56.5</v>
      </c>
      <c r="J96" s="148">
        <v>56.3</v>
      </c>
      <c r="K96" s="148">
        <v>55.4</v>
      </c>
      <c r="L96" s="148">
        <v>55.6</v>
      </c>
      <c r="M96" s="148">
        <v>55.9</v>
      </c>
      <c r="N96" s="148">
        <v>55.8</v>
      </c>
    </row>
    <row r="97" spans="1:14" s="6" customFormat="1" ht="25.15" customHeight="1" thickBot="1">
      <c r="A97" s="13"/>
      <c r="B97" s="13" t="str">
        <f>IF('0'!A1=1,"Сільська місцевість","Rural areas")</f>
        <v>Сільська місцевість</v>
      </c>
      <c r="C97" s="133">
        <v>52.7</v>
      </c>
      <c r="D97" s="133">
        <v>53.3</v>
      </c>
      <c r="E97" s="133">
        <v>53.6</v>
      </c>
      <c r="F97" s="133">
        <v>53.6</v>
      </c>
      <c r="G97" s="149">
        <v>53.8</v>
      </c>
      <c r="H97" s="149">
        <v>52.8</v>
      </c>
      <c r="I97" s="149">
        <v>52.8</v>
      </c>
      <c r="J97" s="149">
        <v>52.6</v>
      </c>
      <c r="K97" s="149">
        <v>52.1</v>
      </c>
      <c r="L97" s="149">
        <v>52.4</v>
      </c>
      <c r="M97" s="149">
        <v>52.7</v>
      </c>
      <c r="N97" s="149">
        <v>52.3</v>
      </c>
    </row>
    <row r="98" spans="1:14" ht="19.899999999999999" customHeight="1" outlineLevel="1" thickTop="1">
      <c r="A98" s="198" t="str">
        <f>IF('0'!A1=1,"РЕГІОНИ","OBLAST")</f>
        <v>РЕГІОНИ</v>
      </c>
      <c r="B98" s="14" t="str">
        <f>IF('0'!A1=1,"Вінницька","Vinnytsya")</f>
        <v>Вінницька</v>
      </c>
      <c r="C98" s="132">
        <v>55.4</v>
      </c>
      <c r="D98" s="132">
        <v>55.9</v>
      </c>
      <c r="E98" s="132">
        <v>56</v>
      </c>
      <c r="F98" s="132">
        <v>55.8</v>
      </c>
      <c r="G98" s="151">
        <v>56</v>
      </c>
      <c r="H98" s="151">
        <v>55.3</v>
      </c>
      <c r="I98" s="151">
        <v>55.3</v>
      </c>
      <c r="J98" s="151">
        <v>54.8</v>
      </c>
      <c r="K98" s="151">
        <v>53.5</v>
      </c>
      <c r="L98" s="151">
        <v>54.5</v>
      </c>
      <c r="M98" s="151">
        <v>54.9</v>
      </c>
      <c r="N98" s="151">
        <v>54.4</v>
      </c>
    </row>
    <row r="99" spans="1:14" ht="19.899999999999999" customHeight="1" outlineLevel="1">
      <c r="A99" s="199"/>
      <c r="B99" s="14" t="str">
        <f>IF('0'!A1=1,"Волинська","Volyn")</f>
        <v>Волинська</v>
      </c>
      <c r="C99" s="132">
        <v>51.1</v>
      </c>
      <c r="D99" s="132">
        <v>51.3</v>
      </c>
      <c r="E99" s="132">
        <v>51.6</v>
      </c>
      <c r="F99" s="132">
        <v>51.5</v>
      </c>
      <c r="G99" s="151">
        <v>52</v>
      </c>
      <c r="H99" s="151">
        <v>50.7</v>
      </c>
      <c r="I99" s="151">
        <v>50.6</v>
      </c>
      <c r="J99" s="151">
        <v>50.5</v>
      </c>
      <c r="K99" s="151">
        <v>49.4</v>
      </c>
      <c r="L99" s="151">
        <v>50.4</v>
      </c>
      <c r="M99" s="151">
        <v>50.5</v>
      </c>
      <c r="N99" s="151">
        <v>50.2</v>
      </c>
    </row>
    <row r="100" spans="1:14" ht="19.899999999999999" customHeight="1" outlineLevel="1">
      <c r="A100" s="199"/>
      <c r="B100" s="14" t="str">
        <f>IF('0'!A1=1,"Дніпропетровська","Dnipropetrovsk")</f>
        <v>Дніпропетровська</v>
      </c>
      <c r="C100" s="132">
        <v>56.8</v>
      </c>
      <c r="D100" s="132">
        <v>57</v>
      </c>
      <c r="E100" s="132">
        <v>57</v>
      </c>
      <c r="F100" s="132">
        <v>56.9</v>
      </c>
      <c r="G100" s="151">
        <v>57.4</v>
      </c>
      <c r="H100" s="151">
        <v>56.2</v>
      </c>
      <c r="I100" s="151">
        <v>56.1</v>
      </c>
      <c r="J100" s="151">
        <v>56</v>
      </c>
      <c r="K100" s="151">
        <v>55.5</v>
      </c>
      <c r="L100" s="151">
        <v>55.4</v>
      </c>
      <c r="M100" s="151">
        <v>56.1</v>
      </c>
      <c r="N100" s="151">
        <v>55.8</v>
      </c>
    </row>
    <row r="101" spans="1:14" ht="19.899999999999999" customHeight="1" outlineLevel="1">
      <c r="A101" s="199"/>
      <c r="B101" s="14" t="str">
        <f>IF('0'!A1=1,"Донецька","Donetsk")</f>
        <v>Донецька</v>
      </c>
      <c r="C101" s="132">
        <v>50.8</v>
      </c>
      <c r="D101" s="132">
        <v>50.9</v>
      </c>
      <c r="E101" s="132">
        <v>50.9</v>
      </c>
      <c r="F101" s="132">
        <v>50.9</v>
      </c>
      <c r="G101" s="151">
        <v>51.5</v>
      </c>
      <c r="H101" s="151">
        <v>50.2</v>
      </c>
      <c r="I101" s="151">
        <v>49.9</v>
      </c>
      <c r="J101" s="151">
        <v>49.8</v>
      </c>
      <c r="K101" s="151">
        <v>49.6</v>
      </c>
      <c r="L101" s="151">
        <v>49.3</v>
      </c>
      <c r="M101" s="151">
        <v>49.4</v>
      </c>
      <c r="N101" s="151">
        <v>49.3</v>
      </c>
    </row>
    <row r="102" spans="1:14" ht="19.899999999999999" customHeight="1" outlineLevel="1">
      <c r="A102" s="199"/>
      <c r="B102" s="14" t="str">
        <f>IF('0'!A1=1,"Житомирська","Zhytomyr")</f>
        <v>Житомирська</v>
      </c>
      <c r="C102" s="132">
        <v>54.6</v>
      </c>
      <c r="D102" s="132">
        <v>56</v>
      </c>
      <c r="E102" s="132">
        <v>57.2</v>
      </c>
      <c r="F102" s="132">
        <v>57</v>
      </c>
      <c r="G102" s="151">
        <v>55.5</v>
      </c>
      <c r="H102" s="151">
        <v>54.9</v>
      </c>
      <c r="I102" s="151">
        <v>54.8</v>
      </c>
      <c r="J102" s="151">
        <v>54.7</v>
      </c>
      <c r="K102" s="151">
        <v>54.1</v>
      </c>
      <c r="L102" s="151">
        <v>54.2</v>
      </c>
      <c r="M102" s="151">
        <v>54.5</v>
      </c>
      <c r="N102" s="151">
        <v>54.2</v>
      </c>
    </row>
    <row r="103" spans="1:14" ht="19.899999999999999" customHeight="1" outlineLevel="1">
      <c r="A103" s="199"/>
      <c r="B103" s="14" t="str">
        <f>IF('0'!A1=1,"Закарпатська","Zakarpattya")</f>
        <v>Закарпатська</v>
      </c>
      <c r="C103" s="132">
        <v>55.6</v>
      </c>
      <c r="D103" s="132">
        <v>55.8</v>
      </c>
      <c r="E103" s="132">
        <v>55.8</v>
      </c>
      <c r="F103" s="132">
        <v>55.8</v>
      </c>
      <c r="G103" s="151">
        <v>55.8</v>
      </c>
      <c r="H103" s="151">
        <v>55.4</v>
      </c>
      <c r="I103" s="151">
        <v>55.3</v>
      </c>
      <c r="J103" s="151">
        <v>55</v>
      </c>
      <c r="K103" s="151">
        <v>53.7</v>
      </c>
      <c r="L103" s="151">
        <v>54.3</v>
      </c>
      <c r="M103" s="151">
        <v>54.6</v>
      </c>
      <c r="N103" s="151">
        <v>54.4</v>
      </c>
    </row>
    <row r="104" spans="1:14" ht="19.899999999999999" customHeight="1" outlineLevel="1">
      <c r="A104" s="199"/>
      <c r="B104" s="14" t="str">
        <f>IF('0'!A1=1,"Запорізька","Zaporizhzhya")</f>
        <v>Запорізька</v>
      </c>
      <c r="C104" s="132">
        <v>56</v>
      </c>
      <c r="D104" s="132">
        <v>56.4</v>
      </c>
      <c r="E104" s="132">
        <v>56.6</v>
      </c>
      <c r="F104" s="132">
        <v>56.6</v>
      </c>
      <c r="G104" s="151">
        <v>57.1</v>
      </c>
      <c r="H104" s="151">
        <v>55.7</v>
      </c>
      <c r="I104" s="151">
        <v>55.6</v>
      </c>
      <c r="J104" s="151">
        <v>55.3</v>
      </c>
      <c r="K104" s="151">
        <v>54.8</v>
      </c>
      <c r="L104" s="151">
        <v>55.4</v>
      </c>
      <c r="M104" s="151">
        <v>55.6</v>
      </c>
      <c r="N104" s="151">
        <v>55.2</v>
      </c>
    </row>
    <row r="105" spans="1:14" ht="19.899999999999999" customHeight="1" outlineLevel="1">
      <c r="A105" s="199"/>
      <c r="B105" s="14" t="str">
        <f>IF('0'!A1=1,"Івано-Франківська","Ivano-Frankivsk")</f>
        <v>Івано-Франківська</v>
      </c>
      <c r="C105" s="132">
        <v>54.4</v>
      </c>
      <c r="D105" s="132">
        <v>54.4</v>
      </c>
      <c r="E105" s="132">
        <v>55.1</v>
      </c>
      <c r="F105" s="132">
        <v>55.2</v>
      </c>
      <c r="G105" s="151">
        <v>54.7</v>
      </c>
      <c r="H105" s="151">
        <v>53.6</v>
      </c>
      <c r="I105" s="151">
        <v>53.5</v>
      </c>
      <c r="J105" s="151">
        <v>53.6</v>
      </c>
      <c r="K105" s="151">
        <v>53</v>
      </c>
      <c r="L105" s="151">
        <v>53.4</v>
      </c>
      <c r="M105" s="151">
        <v>53.5</v>
      </c>
      <c r="N105" s="151">
        <v>53.4</v>
      </c>
    </row>
    <row r="106" spans="1:14" ht="19.899999999999999" customHeight="1" outlineLevel="1">
      <c r="A106" s="199"/>
      <c r="B106" s="14" t="str">
        <f>IF('0'!A1=1,"Київська","Kyiv")</f>
        <v>Київська</v>
      </c>
      <c r="C106" s="132">
        <v>55.8</v>
      </c>
      <c r="D106" s="132">
        <v>56.2</v>
      </c>
      <c r="E106" s="132">
        <v>56.3</v>
      </c>
      <c r="F106" s="132">
        <v>56.2</v>
      </c>
      <c r="G106" s="151">
        <v>56.3</v>
      </c>
      <c r="H106" s="151">
        <v>55.7</v>
      </c>
      <c r="I106" s="151">
        <v>55.6</v>
      </c>
      <c r="J106" s="151">
        <v>55.4</v>
      </c>
      <c r="K106" s="151">
        <v>54.1</v>
      </c>
      <c r="L106" s="151">
        <v>54.3</v>
      </c>
      <c r="M106" s="151">
        <v>54.8</v>
      </c>
      <c r="N106" s="151">
        <v>54.6</v>
      </c>
    </row>
    <row r="107" spans="1:14" ht="19.899999999999999" customHeight="1" outlineLevel="1">
      <c r="A107" s="199"/>
      <c r="B107" s="14" t="str">
        <f>IF('0'!A1=1,"Кіровоградська","Kirovohrad")</f>
        <v>Кіровоградська</v>
      </c>
      <c r="C107" s="132">
        <v>54.2</v>
      </c>
      <c r="D107" s="132">
        <v>54.4</v>
      </c>
      <c r="E107" s="132">
        <v>54.5</v>
      </c>
      <c r="F107" s="132">
        <v>54.3</v>
      </c>
      <c r="G107" s="151">
        <v>55.3</v>
      </c>
      <c r="H107" s="151">
        <v>53.6</v>
      </c>
      <c r="I107" s="151">
        <v>53.1</v>
      </c>
      <c r="J107" s="151">
        <v>52.7</v>
      </c>
      <c r="K107" s="151">
        <v>51.7</v>
      </c>
      <c r="L107" s="151">
        <v>52.4</v>
      </c>
      <c r="M107" s="151">
        <v>52.8</v>
      </c>
      <c r="N107" s="151">
        <v>52.4</v>
      </c>
    </row>
    <row r="108" spans="1:14" ht="19.899999999999999" customHeight="1" outlineLevel="1">
      <c r="A108" s="199"/>
      <c r="B108" s="14" t="str">
        <f>IF('0'!A1=1,"Луганська","Luhansk")</f>
        <v>Луганська</v>
      </c>
      <c r="C108" s="132">
        <v>59.1</v>
      </c>
      <c r="D108" s="132">
        <v>59.8</v>
      </c>
      <c r="E108" s="132">
        <v>60</v>
      </c>
      <c r="F108" s="132">
        <v>59.7</v>
      </c>
      <c r="G108" s="151">
        <v>59.8</v>
      </c>
      <c r="H108" s="151">
        <v>58.8</v>
      </c>
      <c r="I108" s="151">
        <v>58.5</v>
      </c>
      <c r="J108" s="151">
        <v>58</v>
      </c>
      <c r="K108" s="151">
        <v>56.1</v>
      </c>
      <c r="L108" s="151">
        <v>56.8</v>
      </c>
      <c r="M108" s="151">
        <v>57.3</v>
      </c>
      <c r="N108" s="151">
        <v>57</v>
      </c>
    </row>
    <row r="109" spans="1:14" ht="19.899999999999999" customHeight="1" outlineLevel="1">
      <c r="A109" s="199"/>
      <c r="B109" s="14" t="str">
        <f>IF('0'!A1=1,"Львівська","Lviv")</f>
        <v>Львівська</v>
      </c>
      <c r="C109" s="132">
        <v>54.9</v>
      </c>
      <c r="D109" s="132">
        <v>55</v>
      </c>
      <c r="E109" s="132">
        <v>55.2</v>
      </c>
      <c r="F109" s="132">
        <v>55.2</v>
      </c>
      <c r="G109" s="151">
        <v>55</v>
      </c>
      <c r="H109" s="151">
        <v>54.1</v>
      </c>
      <c r="I109" s="151">
        <v>54.1</v>
      </c>
      <c r="J109" s="151">
        <v>54</v>
      </c>
      <c r="K109" s="151">
        <v>53.5</v>
      </c>
      <c r="L109" s="151">
        <v>53.7</v>
      </c>
      <c r="M109" s="151">
        <v>53.9</v>
      </c>
      <c r="N109" s="151">
        <v>53.8</v>
      </c>
    </row>
    <row r="110" spans="1:14" ht="19.899999999999999" customHeight="1" outlineLevel="1">
      <c r="A110" s="199"/>
      <c r="B110" s="14" t="str">
        <f>IF('0'!A1=1,"Миколаївська","Mykolayiv")</f>
        <v>Миколаївська</v>
      </c>
      <c r="C110" s="132">
        <v>57.8</v>
      </c>
      <c r="D110" s="132">
        <v>57.9</v>
      </c>
      <c r="E110" s="132">
        <v>57.9</v>
      </c>
      <c r="F110" s="132">
        <v>57.8</v>
      </c>
      <c r="G110" s="151">
        <v>58.5</v>
      </c>
      <c r="H110" s="151">
        <v>57.2</v>
      </c>
      <c r="I110" s="151">
        <v>57</v>
      </c>
      <c r="J110" s="151">
        <v>56.8</v>
      </c>
      <c r="K110" s="151">
        <v>55.9</v>
      </c>
      <c r="L110" s="151">
        <v>55.9</v>
      </c>
      <c r="M110" s="151">
        <v>56.3</v>
      </c>
      <c r="N110" s="151">
        <v>56.2</v>
      </c>
    </row>
    <row r="111" spans="1:14" ht="19.899999999999999" customHeight="1" outlineLevel="1">
      <c r="A111" s="199"/>
      <c r="B111" s="14" t="str">
        <f>IF('0'!A1=1,"Одеська","Odesa")</f>
        <v>Одеська</v>
      </c>
      <c r="C111" s="132">
        <v>55</v>
      </c>
      <c r="D111" s="132">
        <v>55.1</v>
      </c>
      <c r="E111" s="132">
        <v>55.4</v>
      </c>
      <c r="F111" s="132">
        <v>55.4</v>
      </c>
      <c r="G111" s="151">
        <v>55.3</v>
      </c>
      <c r="H111" s="151">
        <v>54.6</v>
      </c>
      <c r="I111" s="151">
        <v>54.5</v>
      </c>
      <c r="J111" s="151">
        <v>54.5</v>
      </c>
      <c r="K111" s="151">
        <v>53.8</v>
      </c>
      <c r="L111" s="151">
        <v>53.9</v>
      </c>
      <c r="M111" s="151">
        <v>54.2</v>
      </c>
      <c r="N111" s="151">
        <v>54.1</v>
      </c>
    </row>
    <row r="112" spans="1:14" ht="19.899999999999999" customHeight="1" outlineLevel="1">
      <c r="A112" s="199"/>
      <c r="B112" s="14" t="str">
        <f>IF('0'!A1=1,"Полтавська","Poltava")</f>
        <v>Полтавська</v>
      </c>
      <c r="C112" s="132">
        <v>55.3</v>
      </c>
      <c r="D112" s="132">
        <v>55.4</v>
      </c>
      <c r="E112" s="132">
        <v>55.6</v>
      </c>
      <c r="F112" s="132">
        <v>55.5</v>
      </c>
      <c r="G112" s="151">
        <v>56.1</v>
      </c>
      <c r="H112" s="151">
        <v>54.7</v>
      </c>
      <c r="I112" s="151">
        <v>54.6</v>
      </c>
      <c r="J112" s="151">
        <v>54.5</v>
      </c>
      <c r="K112" s="151">
        <v>53.4</v>
      </c>
      <c r="L112" s="151">
        <v>53.7</v>
      </c>
      <c r="M112" s="151">
        <v>53.8</v>
      </c>
      <c r="N112" s="151">
        <v>53.8</v>
      </c>
    </row>
    <row r="113" spans="1:14" ht="19.899999999999999" customHeight="1" outlineLevel="1">
      <c r="A113" s="199"/>
      <c r="B113" s="14" t="str">
        <f>IF('0'!A1=1,"Рівненська","Rivne")</f>
        <v>Рівненська</v>
      </c>
      <c r="C113" s="132">
        <v>57.7</v>
      </c>
      <c r="D113" s="132">
        <v>57.9</v>
      </c>
      <c r="E113" s="132">
        <v>58.5</v>
      </c>
      <c r="F113" s="132">
        <v>58.2</v>
      </c>
      <c r="G113" s="151">
        <v>58.9</v>
      </c>
      <c r="H113" s="151">
        <v>57.1</v>
      </c>
      <c r="I113" s="151">
        <v>57</v>
      </c>
      <c r="J113" s="151">
        <v>56.6</v>
      </c>
      <c r="K113" s="151">
        <v>55.1</v>
      </c>
      <c r="L113" s="151">
        <v>55.4</v>
      </c>
      <c r="M113" s="151">
        <v>56.4</v>
      </c>
      <c r="N113" s="151">
        <v>56</v>
      </c>
    </row>
    <row r="114" spans="1:14" ht="19.899999999999999" customHeight="1" outlineLevel="1">
      <c r="A114" s="199"/>
      <c r="B114" s="14" t="str">
        <f>IF('0'!A1=1,"Сумська","Sumy")</f>
        <v>Сумська</v>
      </c>
      <c r="C114" s="132">
        <v>55.1</v>
      </c>
      <c r="D114" s="132">
        <v>56.2</v>
      </c>
      <c r="E114" s="132">
        <v>57.3</v>
      </c>
      <c r="F114" s="132">
        <v>57</v>
      </c>
      <c r="G114" s="151">
        <v>56.4</v>
      </c>
      <c r="H114" s="151">
        <v>55.2</v>
      </c>
      <c r="I114" s="151">
        <v>55</v>
      </c>
      <c r="J114" s="151">
        <v>54.9</v>
      </c>
      <c r="K114" s="151">
        <v>54.1</v>
      </c>
      <c r="L114" s="151">
        <v>54.1</v>
      </c>
      <c r="M114" s="151">
        <v>54.2</v>
      </c>
      <c r="N114" s="151">
        <v>54.1</v>
      </c>
    </row>
    <row r="115" spans="1:14" ht="19.899999999999999" customHeight="1" outlineLevel="1">
      <c r="A115" s="199"/>
      <c r="B115" s="14" t="str">
        <f>IF('0'!A1=1,"Тернопільська","Ternopyl")</f>
        <v>Тернопільська</v>
      </c>
      <c r="C115" s="132">
        <v>52.5</v>
      </c>
      <c r="D115" s="132">
        <v>52.9</v>
      </c>
      <c r="E115" s="132">
        <v>53.1</v>
      </c>
      <c r="F115" s="132">
        <v>53.1</v>
      </c>
      <c r="G115" s="151">
        <v>53.3</v>
      </c>
      <c r="H115" s="151">
        <v>52.2</v>
      </c>
      <c r="I115" s="151">
        <v>52</v>
      </c>
      <c r="J115" s="151">
        <v>51.8</v>
      </c>
      <c r="K115" s="151">
        <v>51.2</v>
      </c>
      <c r="L115" s="151">
        <v>51.2</v>
      </c>
      <c r="M115" s="151">
        <v>51.4</v>
      </c>
      <c r="N115" s="151">
        <v>51.2</v>
      </c>
    </row>
    <row r="116" spans="1:14" ht="19.899999999999999" customHeight="1" outlineLevel="1">
      <c r="A116" s="199"/>
      <c r="B116" s="14" t="str">
        <f>IF('0'!A1=1,"Харківська","Kharkiv")</f>
        <v>Харківська</v>
      </c>
      <c r="C116" s="132">
        <v>57.9</v>
      </c>
      <c r="D116" s="132">
        <v>58.2</v>
      </c>
      <c r="E116" s="132">
        <v>58.3</v>
      </c>
      <c r="F116" s="132">
        <v>58.2</v>
      </c>
      <c r="G116" s="151">
        <v>58.6</v>
      </c>
      <c r="H116" s="151">
        <v>57.2</v>
      </c>
      <c r="I116" s="151">
        <v>57</v>
      </c>
      <c r="J116" s="151">
        <v>56.6</v>
      </c>
      <c r="K116" s="151">
        <v>55.9</v>
      </c>
      <c r="L116" s="151">
        <v>56.3</v>
      </c>
      <c r="M116" s="151">
        <v>56.6</v>
      </c>
      <c r="N116" s="151">
        <v>56.2</v>
      </c>
    </row>
    <row r="117" spans="1:14" ht="19.899999999999999" customHeight="1" outlineLevel="1">
      <c r="A117" s="199"/>
      <c r="B117" s="14" t="str">
        <f>IF('0'!A1=1,"Херсонська","Kherson")</f>
        <v>Херсонська</v>
      </c>
      <c r="C117" s="132">
        <v>57.5</v>
      </c>
      <c r="D117" s="132">
        <v>58</v>
      </c>
      <c r="E117" s="132">
        <v>58.2</v>
      </c>
      <c r="F117" s="132">
        <v>58.1</v>
      </c>
      <c r="G117" s="151">
        <v>58.1</v>
      </c>
      <c r="H117" s="151">
        <v>57.1</v>
      </c>
      <c r="I117" s="151">
        <v>57.1</v>
      </c>
      <c r="J117" s="151">
        <v>57</v>
      </c>
      <c r="K117" s="151">
        <v>56.2</v>
      </c>
      <c r="L117" s="151">
        <v>56.5</v>
      </c>
      <c r="M117" s="151">
        <v>56.6</v>
      </c>
      <c r="N117" s="151">
        <v>56.5</v>
      </c>
    </row>
    <row r="118" spans="1:14" ht="19.899999999999999" customHeight="1" outlineLevel="1">
      <c r="A118" s="199"/>
      <c r="B118" s="14" t="str">
        <f>IF('0'!A1=1,"Хмельницька","Khmelnytskiy")</f>
        <v>Хмельницька</v>
      </c>
      <c r="C118" s="132">
        <v>54.4</v>
      </c>
      <c r="D118" s="132">
        <v>55.2</v>
      </c>
      <c r="E118" s="132">
        <v>55.3</v>
      </c>
      <c r="F118" s="132">
        <v>54.9</v>
      </c>
      <c r="G118" s="151">
        <v>55.1</v>
      </c>
      <c r="H118" s="151">
        <v>53.9</v>
      </c>
      <c r="I118" s="151">
        <v>53.9</v>
      </c>
      <c r="J118" s="151">
        <v>53.8</v>
      </c>
      <c r="K118" s="151">
        <v>52.9</v>
      </c>
      <c r="L118" s="151">
        <v>53.4</v>
      </c>
      <c r="M118" s="151">
        <v>53.7</v>
      </c>
      <c r="N118" s="151">
        <v>53.2</v>
      </c>
    </row>
    <row r="119" spans="1:14" ht="19.899999999999999" customHeight="1" outlineLevel="1">
      <c r="A119" s="199"/>
      <c r="B119" s="14" t="str">
        <f>IF('0'!A1=1,"Черкаська","Cherkasy")</f>
        <v>Черкаська</v>
      </c>
      <c r="C119" s="132">
        <v>55.4</v>
      </c>
      <c r="D119" s="132">
        <v>55.7</v>
      </c>
      <c r="E119" s="132">
        <v>56</v>
      </c>
      <c r="F119" s="132">
        <v>56.2</v>
      </c>
      <c r="G119" s="151">
        <v>56.5</v>
      </c>
      <c r="H119" s="151">
        <v>55</v>
      </c>
      <c r="I119" s="151">
        <v>54.8</v>
      </c>
      <c r="J119" s="151">
        <v>54.5</v>
      </c>
      <c r="K119" s="151">
        <v>53.7</v>
      </c>
      <c r="L119" s="151">
        <v>53.7</v>
      </c>
      <c r="M119" s="151">
        <v>54.1</v>
      </c>
      <c r="N119" s="151">
        <v>53.7</v>
      </c>
    </row>
    <row r="120" spans="1:14" ht="19.899999999999999" customHeight="1" outlineLevel="1">
      <c r="A120" s="199"/>
      <c r="B120" s="14" t="str">
        <f>IF('0'!A1=1,"Чернівецька","Chernivtsi")</f>
        <v>Чернівецька</v>
      </c>
      <c r="C120" s="132">
        <v>58.3</v>
      </c>
      <c r="D120" s="132">
        <v>58.7</v>
      </c>
      <c r="E120" s="132">
        <v>58.8</v>
      </c>
      <c r="F120" s="132">
        <v>58.6</v>
      </c>
      <c r="G120" s="151">
        <v>58.7</v>
      </c>
      <c r="H120" s="151">
        <v>57.6</v>
      </c>
      <c r="I120" s="151">
        <v>57.3</v>
      </c>
      <c r="J120" s="151">
        <v>56.9</v>
      </c>
      <c r="K120" s="151">
        <v>55.6</v>
      </c>
      <c r="L120" s="151">
        <v>56.3</v>
      </c>
      <c r="M120" s="151">
        <v>56.7</v>
      </c>
      <c r="N120" s="151">
        <v>56.4</v>
      </c>
    </row>
    <row r="121" spans="1:14" ht="19.899999999999999" customHeight="1" outlineLevel="1">
      <c r="A121" s="199"/>
      <c r="B121" s="14" t="str">
        <f>IF('0'!A1=1,"Чернігівська","Chernihiv")</f>
        <v>Чернігівська</v>
      </c>
      <c r="C121" s="132">
        <v>55.1</v>
      </c>
      <c r="D121" s="132">
        <v>56.2</v>
      </c>
      <c r="E121" s="132">
        <v>56.6</v>
      </c>
      <c r="F121" s="132">
        <v>56.5</v>
      </c>
      <c r="G121" s="151">
        <v>56.2</v>
      </c>
      <c r="H121" s="151">
        <v>55.3</v>
      </c>
      <c r="I121" s="151">
        <v>55.2</v>
      </c>
      <c r="J121" s="151">
        <v>55.1</v>
      </c>
      <c r="K121" s="151">
        <v>53.8</v>
      </c>
      <c r="L121" s="151">
        <v>54.5</v>
      </c>
      <c r="M121" s="151">
        <v>54.7</v>
      </c>
      <c r="N121" s="151">
        <v>54.4</v>
      </c>
    </row>
    <row r="122" spans="1:14" ht="19.899999999999999" customHeight="1" outlineLevel="1" thickBot="1">
      <c r="A122" s="200"/>
      <c r="B122" s="131" t="str">
        <f>IF('0'!A1=1,"м. Київ","Kyiv city")</f>
        <v>м. Київ</v>
      </c>
      <c r="C122" s="133">
        <v>60.7</v>
      </c>
      <c r="D122" s="133">
        <v>61</v>
      </c>
      <c r="E122" s="133">
        <v>61</v>
      </c>
      <c r="F122" s="133">
        <v>60.9</v>
      </c>
      <c r="G122" s="152">
        <v>61.1</v>
      </c>
      <c r="H122" s="152">
        <v>60.2</v>
      </c>
      <c r="I122" s="152">
        <v>60</v>
      </c>
      <c r="J122" s="152">
        <v>60</v>
      </c>
      <c r="K122" s="152">
        <v>59.6</v>
      </c>
      <c r="L122" s="152">
        <v>59.6</v>
      </c>
      <c r="M122" s="152">
        <v>59.7</v>
      </c>
      <c r="N122" s="152">
        <v>59.7</v>
      </c>
    </row>
    <row r="123" spans="1:14" ht="39.75" customHeight="1" thickTop="1">
      <c r="A123" s="196" t="str">
        <f>IF('0'!A1=1,"Рівень зайнятості, у % до населення у віці 15 років та старше кумулятивно","Employment rate of population (percent of the total populationaged 15 years and over cumulative)")</f>
        <v>Рівень зайнятості, у % до населення у віці 15 років та старше кумулятивно</v>
      </c>
      <c r="B123" s="197"/>
      <c r="C123" s="135">
        <v>50.7</v>
      </c>
      <c r="D123" s="135">
        <v>51.4</v>
      </c>
      <c r="E123" s="135">
        <v>51.9</v>
      </c>
      <c r="F123" s="135">
        <v>51.7</v>
      </c>
      <c r="G123" s="146">
        <v>51.7</v>
      </c>
      <c r="H123" s="146">
        <v>50.3</v>
      </c>
      <c r="I123" s="146">
        <v>50.1</v>
      </c>
      <c r="J123" s="146">
        <v>49.9</v>
      </c>
      <c r="K123" s="146">
        <v>48.6</v>
      </c>
      <c r="L123" s="146">
        <v>49.2</v>
      </c>
      <c r="M123" s="146">
        <v>49.6</v>
      </c>
      <c r="N123" s="146">
        <v>49.3</v>
      </c>
    </row>
    <row r="124" spans="1:14" s="6" customFormat="1" ht="27" customHeight="1">
      <c r="A124" s="12"/>
      <c r="B124" s="12" t="str">
        <f>IF('0'!A1=1,"Жінки","Females")</f>
        <v>Жінки</v>
      </c>
      <c r="C124" s="132">
        <v>45</v>
      </c>
      <c r="D124" s="132">
        <v>45.5</v>
      </c>
      <c r="E124" s="132">
        <v>45.6</v>
      </c>
      <c r="F124" s="132">
        <v>45.4</v>
      </c>
      <c r="G124" s="148">
        <v>45.5</v>
      </c>
      <c r="H124" s="148">
        <v>44.2</v>
      </c>
      <c r="I124" s="148">
        <v>44.1</v>
      </c>
      <c r="J124" s="148">
        <v>43.8</v>
      </c>
      <c r="K124" s="148">
        <v>42.5</v>
      </c>
      <c r="L124" s="148">
        <v>42.9</v>
      </c>
      <c r="M124" s="148">
        <v>43.2</v>
      </c>
      <c r="N124" s="148">
        <v>42.9</v>
      </c>
    </row>
    <row r="125" spans="1:14" s="6" customFormat="1" ht="23.45" customHeight="1">
      <c r="A125" s="12"/>
      <c r="B125" s="12" t="str">
        <f>IF('0'!A1=1,"Чоловіки","Males")</f>
        <v>Чоловіки</v>
      </c>
      <c r="C125" s="132">
        <v>57.6</v>
      </c>
      <c r="D125" s="132">
        <v>58.6</v>
      </c>
      <c r="E125" s="132">
        <v>59.4</v>
      </c>
      <c r="F125" s="132">
        <v>59.3</v>
      </c>
      <c r="G125" s="148">
        <v>59.1</v>
      </c>
      <c r="H125" s="148">
        <v>57.6</v>
      </c>
      <c r="I125" s="148">
        <v>57.4</v>
      </c>
      <c r="J125" s="148">
        <v>57.2</v>
      </c>
      <c r="K125" s="148">
        <v>55.9</v>
      </c>
      <c r="L125" s="148">
        <v>56.7</v>
      </c>
      <c r="M125" s="148">
        <v>57.2</v>
      </c>
      <c r="N125" s="148">
        <v>56.9</v>
      </c>
    </row>
    <row r="126" spans="1:14" s="6" customFormat="1" ht="27" customHeight="1">
      <c r="A126" s="12"/>
      <c r="B126" s="12" t="str">
        <f>IF('0'!A1=1,"Міські поселення ","Urban settlements")</f>
        <v xml:space="preserve">Міські поселення </v>
      </c>
      <c r="C126" s="132">
        <v>52.5</v>
      </c>
      <c r="D126" s="132">
        <v>52.9</v>
      </c>
      <c r="E126" s="132">
        <v>53.3</v>
      </c>
      <c r="F126" s="132">
        <v>53.1</v>
      </c>
      <c r="G126" s="148">
        <v>53.1</v>
      </c>
      <c r="H126" s="148">
        <v>51.7</v>
      </c>
      <c r="I126" s="148">
        <v>51.5</v>
      </c>
      <c r="J126" s="148">
        <v>51.2</v>
      </c>
      <c r="K126" s="148">
        <v>49.8</v>
      </c>
      <c r="L126" s="148">
        <v>50.4</v>
      </c>
      <c r="M126" s="148">
        <v>50.7</v>
      </c>
      <c r="N126" s="148">
        <v>50.5</v>
      </c>
    </row>
    <row r="127" spans="1:14" s="6" customFormat="1" ht="25.15" customHeight="1" thickBot="1">
      <c r="A127" s="13"/>
      <c r="B127" s="13" t="str">
        <f>IF('0'!A1=1,"Сільська місцевість","Rural areas")</f>
        <v>Сільська місцевість</v>
      </c>
      <c r="C127" s="133">
        <v>47.2</v>
      </c>
      <c r="D127" s="133">
        <v>48.4</v>
      </c>
      <c r="E127" s="133">
        <v>49</v>
      </c>
      <c r="F127" s="133">
        <v>48.9</v>
      </c>
      <c r="G127" s="149">
        <v>48.8</v>
      </c>
      <c r="H127" s="149">
        <v>47.5</v>
      </c>
      <c r="I127" s="149">
        <v>47.4</v>
      </c>
      <c r="J127" s="149">
        <v>47.1</v>
      </c>
      <c r="K127" s="149">
        <v>46.1</v>
      </c>
      <c r="L127" s="149">
        <v>46.8</v>
      </c>
      <c r="M127" s="149">
        <v>47.3</v>
      </c>
      <c r="N127" s="149">
        <v>46.7</v>
      </c>
    </row>
    <row r="128" spans="1:14" ht="19.899999999999999" customHeight="1" outlineLevel="1" thickTop="1">
      <c r="A128" s="198" t="str">
        <f>IF('0'!A1=1,"РЕГІОНИ","OBLAST")</f>
        <v>РЕГІОНИ</v>
      </c>
      <c r="B128" s="14" t="str">
        <f>IF('0'!A1=1,"Вінницька","Vinnytsya")</f>
        <v>Вінницька</v>
      </c>
      <c r="C128" s="98">
        <v>49.8</v>
      </c>
      <c r="D128" s="98">
        <v>50.5</v>
      </c>
      <c r="E128" s="98">
        <v>50.7</v>
      </c>
      <c r="F128" s="99">
        <v>50.5</v>
      </c>
      <c r="G128" s="99">
        <v>50.6</v>
      </c>
      <c r="H128" s="99">
        <v>49.6</v>
      </c>
      <c r="I128" s="99">
        <v>49.5</v>
      </c>
      <c r="J128" s="99">
        <v>48.9</v>
      </c>
      <c r="K128" s="99">
        <v>47.3</v>
      </c>
      <c r="L128" s="99">
        <v>48.5</v>
      </c>
      <c r="M128" s="99">
        <v>48.9</v>
      </c>
      <c r="N128" s="99">
        <v>48.4</v>
      </c>
    </row>
    <row r="129" spans="1:14" ht="19.899999999999999" customHeight="1" outlineLevel="1">
      <c r="A129" s="199"/>
      <c r="B129" s="14" t="str">
        <f>IF('0'!A1=1,"Волинська","Volyn")</f>
        <v>Волинська</v>
      </c>
      <c r="C129" s="98">
        <v>44.8</v>
      </c>
      <c r="D129" s="98">
        <v>45.3</v>
      </c>
      <c r="E129" s="98">
        <v>46.1</v>
      </c>
      <c r="F129" s="99">
        <v>46</v>
      </c>
      <c r="G129" s="99">
        <v>46.5</v>
      </c>
      <c r="H129" s="99">
        <v>44.5</v>
      </c>
      <c r="I129" s="99">
        <v>44.4</v>
      </c>
      <c r="J129" s="99">
        <v>44.2</v>
      </c>
      <c r="K129" s="99">
        <v>43</v>
      </c>
      <c r="L129" s="99">
        <v>44</v>
      </c>
      <c r="M129" s="99">
        <v>44.2</v>
      </c>
      <c r="N129" s="99">
        <v>43.8</v>
      </c>
    </row>
    <row r="130" spans="1:14" ht="19.899999999999999" customHeight="1" outlineLevel="1">
      <c r="A130" s="199"/>
      <c r="B130" s="14" t="str">
        <f>IF('0'!A1=1,"Дніпропетровська","Dnipropetrovsk")</f>
        <v>Дніпропетровська</v>
      </c>
      <c r="C130" s="98">
        <v>52.2</v>
      </c>
      <c r="D130" s="98">
        <v>52.6</v>
      </c>
      <c r="E130" s="98">
        <v>52.8</v>
      </c>
      <c r="F130" s="99">
        <v>52.5</v>
      </c>
      <c r="G130" s="99">
        <v>53</v>
      </c>
      <c r="H130" s="99">
        <v>51.6</v>
      </c>
      <c r="I130" s="99">
        <v>51.5</v>
      </c>
      <c r="J130" s="99">
        <v>51.2</v>
      </c>
      <c r="K130" s="99">
        <v>50</v>
      </c>
      <c r="L130" s="99">
        <v>50.5</v>
      </c>
      <c r="M130" s="99">
        <v>51.3</v>
      </c>
      <c r="N130" s="99">
        <v>50.9</v>
      </c>
    </row>
    <row r="131" spans="1:14" ht="19.899999999999999" customHeight="1" outlineLevel="1">
      <c r="A131" s="199"/>
      <c r="B131" s="14" t="str">
        <f>IF('0'!A1=1,"Донецька","Donetsk")</f>
        <v>Донецька</v>
      </c>
      <c r="C131" s="98">
        <v>43.7</v>
      </c>
      <c r="D131" s="98">
        <v>44</v>
      </c>
      <c r="E131" s="98">
        <v>44.1</v>
      </c>
      <c r="F131" s="99">
        <v>44</v>
      </c>
      <c r="G131" s="99">
        <v>44.5</v>
      </c>
      <c r="H131" s="99">
        <v>42.9</v>
      </c>
      <c r="I131" s="99">
        <v>42.6</v>
      </c>
      <c r="J131" s="99">
        <v>42.4</v>
      </c>
      <c r="K131" s="99">
        <v>41.7</v>
      </c>
      <c r="L131" s="99">
        <v>41.8</v>
      </c>
      <c r="M131" s="99">
        <v>42</v>
      </c>
      <c r="N131" s="99">
        <v>41.8</v>
      </c>
    </row>
    <row r="132" spans="1:14" ht="19.899999999999999" customHeight="1" outlineLevel="1">
      <c r="A132" s="199"/>
      <c r="B132" s="14" t="str">
        <f>IF('0'!A1=1,"Житомирська","Zhytomyr")</f>
        <v>Житомирська</v>
      </c>
      <c r="C132" s="98">
        <v>48.9</v>
      </c>
      <c r="D132" s="98">
        <v>50.6</v>
      </c>
      <c r="E132" s="98">
        <v>51.8</v>
      </c>
      <c r="F132" s="99">
        <v>51.5</v>
      </c>
      <c r="G132" s="99">
        <v>50</v>
      </c>
      <c r="H132" s="99">
        <v>49.2</v>
      </c>
      <c r="I132" s="99">
        <v>49.1</v>
      </c>
      <c r="J132" s="99">
        <v>48.7</v>
      </c>
      <c r="K132" s="99">
        <v>47.4</v>
      </c>
      <c r="L132" s="99">
        <v>48.2</v>
      </c>
      <c r="M132" s="99">
        <v>48.6</v>
      </c>
      <c r="N132" s="99">
        <v>48.1</v>
      </c>
    </row>
    <row r="133" spans="1:14" ht="19.899999999999999" customHeight="1" outlineLevel="1">
      <c r="A133" s="199"/>
      <c r="B133" s="14" t="str">
        <f>IF('0'!A1=1,"Закарпатська","Zakarpattya")</f>
        <v>Закарпатська</v>
      </c>
      <c r="C133" s="98">
        <v>50.2</v>
      </c>
      <c r="D133" s="98">
        <v>50.7</v>
      </c>
      <c r="E133" s="98">
        <v>50.9</v>
      </c>
      <c r="F133" s="99">
        <v>50.8</v>
      </c>
      <c r="G133" s="99">
        <v>50.6</v>
      </c>
      <c r="H133" s="99">
        <v>49.8</v>
      </c>
      <c r="I133" s="99">
        <v>49.6</v>
      </c>
      <c r="J133" s="99">
        <v>49.2</v>
      </c>
      <c r="K133" s="99">
        <v>47.3</v>
      </c>
      <c r="L133" s="99">
        <v>48.2</v>
      </c>
      <c r="M133" s="99">
        <v>48.7</v>
      </c>
      <c r="N133" s="99">
        <v>48.4</v>
      </c>
    </row>
    <row r="134" spans="1:14" ht="19.899999999999999" customHeight="1" outlineLevel="1">
      <c r="A134" s="199"/>
      <c r="B134" s="14" t="str">
        <f>IF('0'!A1=1,"Запорізька","Zaporizhzhya")</f>
        <v>Запорізька</v>
      </c>
      <c r="C134" s="98">
        <v>50.3</v>
      </c>
      <c r="D134" s="98">
        <v>51.1</v>
      </c>
      <c r="E134" s="98">
        <v>51.4</v>
      </c>
      <c r="F134" s="99">
        <v>51.2</v>
      </c>
      <c r="G134" s="99">
        <v>51.5</v>
      </c>
      <c r="H134" s="99">
        <v>50</v>
      </c>
      <c r="I134" s="99">
        <v>49.8</v>
      </c>
      <c r="J134" s="99">
        <v>49.5</v>
      </c>
      <c r="K134" s="99">
        <v>48.3</v>
      </c>
      <c r="L134" s="99">
        <v>49.3</v>
      </c>
      <c r="M134" s="99">
        <v>49.7</v>
      </c>
      <c r="N134" s="99">
        <v>49.2</v>
      </c>
    </row>
    <row r="135" spans="1:14" ht="19.899999999999999" customHeight="1" outlineLevel="1">
      <c r="A135" s="199"/>
      <c r="B135" s="14" t="str">
        <f>IF('0'!A1=1,"Івано-Франківська","Ivano-Frankivsk")</f>
        <v>Івано-Франківська</v>
      </c>
      <c r="C135" s="98">
        <v>50.1</v>
      </c>
      <c r="D135" s="98">
        <v>50.4</v>
      </c>
      <c r="E135" s="98">
        <v>51.2</v>
      </c>
      <c r="F135" s="99">
        <v>51.2</v>
      </c>
      <c r="G135" s="99">
        <v>50.7</v>
      </c>
      <c r="H135" s="99">
        <v>49.3</v>
      </c>
      <c r="I135" s="99">
        <v>49.1</v>
      </c>
      <c r="J135" s="99">
        <v>49.1</v>
      </c>
      <c r="K135" s="99">
        <v>48.2</v>
      </c>
      <c r="L135" s="99">
        <v>48.9</v>
      </c>
      <c r="M135" s="99">
        <v>49</v>
      </c>
      <c r="N135" s="99">
        <v>48.9</v>
      </c>
    </row>
    <row r="136" spans="1:14" ht="19.899999999999999" customHeight="1" outlineLevel="1">
      <c r="A136" s="199"/>
      <c r="B136" s="14" t="str">
        <f>IF('0'!A1=1,"Київська","Kyiv")</f>
        <v>Київська</v>
      </c>
      <c r="C136" s="98">
        <v>52.3</v>
      </c>
      <c r="D136" s="98">
        <v>52.9</v>
      </c>
      <c r="E136" s="98">
        <v>53.1</v>
      </c>
      <c r="F136" s="99">
        <v>52.9</v>
      </c>
      <c r="G136" s="99">
        <v>53</v>
      </c>
      <c r="H136" s="99">
        <v>52</v>
      </c>
      <c r="I136" s="99">
        <v>51.9</v>
      </c>
      <c r="J136" s="99">
        <v>51.6</v>
      </c>
      <c r="K136" s="99">
        <v>49.9</v>
      </c>
      <c r="L136" s="99">
        <v>50.5</v>
      </c>
      <c r="M136" s="99">
        <v>51</v>
      </c>
      <c r="N136" s="99">
        <v>50.7</v>
      </c>
    </row>
    <row r="137" spans="1:14" ht="19.899999999999999" customHeight="1" outlineLevel="1">
      <c r="A137" s="199"/>
      <c r="B137" s="14" t="str">
        <f>IF('0'!A1=1,"Кіровоградська","Kirovohrad")</f>
        <v>Кіровоградська</v>
      </c>
      <c r="C137" s="98">
        <v>47.7</v>
      </c>
      <c r="D137" s="98">
        <v>48.3</v>
      </c>
      <c r="E137" s="98">
        <v>48.6</v>
      </c>
      <c r="F137" s="99">
        <v>48.3</v>
      </c>
      <c r="G137" s="99">
        <v>49.2</v>
      </c>
      <c r="H137" s="99">
        <v>47</v>
      </c>
      <c r="I137" s="99">
        <v>46.5</v>
      </c>
      <c r="J137" s="99">
        <v>46</v>
      </c>
      <c r="K137" s="99">
        <v>44.6</v>
      </c>
      <c r="L137" s="99">
        <v>45.5</v>
      </c>
      <c r="M137" s="99">
        <v>45.9</v>
      </c>
      <c r="N137" s="99">
        <v>45.5</v>
      </c>
    </row>
    <row r="138" spans="1:14" ht="19.899999999999999" customHeight="1" outlineLevel="1">
      <c r="A138" s="199"/>
      <c r="B138" s="14" t="str">
        <f>IF('0'!A1=1,"Луганська","Luhansk")</f>
        <v>Луганська</v>
      </c>
      <c r="C138" s="98">
        <v>50.1</v>
      </c>
      <c r="D138" s="98">
        <v>51.4</v>
      </c>
      <c r="E138" s="98">
        <v>52</v>
      </c>
      <c r="F138" s="99">
        <v>51.6</v>
      </c>
      <c r="G138" s="99">
        <v>51.3</v>
      </c>
      <c r="H138" s="99">
        <v>49.9</v>
      </c>
      <c r="I138" s="99">
        <v>49.6</v>
      </c>
      <c r="J138" s="99">
        <v>49.1</v>
      </c>
      <c r="K138" s="99">
        <v>47.3</v>
      </c>
      <c r="L138" s="99">
        <v>47.8</v>
      </c>
      <c r="M138" s="99">
        <v>48.2</v>
      </c>
      <c r="N138" s="99">
        <v>48</v>
      </c>
    </row>
    <row r="139" spans="1:14" ht="19.899999999999999" customHeight="1" outlineLevel="1">
      <c r="A139" s="199"/>
      <c r="B139" s="14" t="str">
        <f>IF('0'!A1=1,"Львівська","Lviv")</f>
        <v>Львівська</v>
      </c>
      <c r="C139" s="98">
        <v>50.8</v>
      </c>
      <c r="D139" s="98">
        <v>51.3</v>
      </c>
      <c r="E139" s="98">
        <v>51.7</v>
      </c>
      <c r="F139" s="99">
        <v>51.6</v>
      </c>
      <c r="G139" s="99">
        <v>51.3</v>
      </c>
      <c r="H139" s="99">
        <v>50.1</v>
      </c>
      <c r="I139" s="99">
        <v>50</v>
      </c>
      <c r="J139" s="99">
        <v>50</v>
      </c>
      <c r="K139" s="99">
        <v>49.2</v>
      </c>
      <c r="L139" s="99">
        <v>49.6</v>
      </c>
      <c r="M139" s="99">
        <v>49.8</v>
      </c>
      <c r="N139" s="99">
        <v>49.7</v>
      </c>
    </row>
    <row r="140" spans="1:14" ht="19.899999999999999" customHeight="1" outlineLevel="1">
      <c r="A140" s="199"/>
      <c r="B140" s="14" t="str">
        <f>IF('0'!A1=1,"Миколаївська","Mykolayiv")</f>
        <v>Миколаївська</v>
      </c>
      <c r="C140" s="98">
        <v>52</v>
      </c>
      <c r="D140" s="98">
        <v>52.3</v>
      </c>
      <c r="E140" s="98">
        <v>52.6</v>
      </c>
      <c r="F140" s="99">
        <v>52.4</v>
      </c>
      <c r="G140" s="99">
        <v>52.9</v>
      </c>
      <c r="H140" s="99">
        <v>51.3</v>
      </c>
      <c r="I140" s="99">
        <v>51</v>
      </c>
      <c r="J140" s="99">
        <v>50.8</v>
      </c>
      <c r="K140" s="99">
        <v>49.2</v>
      </c>
      <c r="L140" s="99">
        <v>49.4</v>
      </c>
      <c r="M140" s="99">
        <v>50.1</v>
      </c>
      <c r="N140" s="99">
        <v>49.8</v>
      </c>
    </row>
    <row r="141" spans="1:14" ht="19.899999999999999" customHeight="1" outlineLevel="1">
      <c r="A141" s="199"/>
      <c r="B141" s="14" t="str">
        <f>IF('0'!A1=1,"Одеська","Odesa")</f>
        <v>Одеська</v>
      </c>
      <c r="C141" s="98">
        <v>51.2</v>
      </c>
      <c r="D141" s="98">
        <v>51.8</v>
      </c>
      <c r="E141" s="98">
        <v>52.2</v>
      </c>
      <c r="F141" s="99">
        <v>52.1</v>
      </c>
      <c r="G141" s="99">
        <v>51.6</v>
      </c>
      <c r="H141" s="99">
        <v>50.9</v>
      </c>
      <c r="I141" s="99">
        <v>50.8</v>
      </c>
      <c r="J141" s="99">
        <v>50.6</v>
      </c>
      <c r="K141" s="99">
        <v>49.6</v>
      </c>
      <c r="L141" s="99">
        <v>50</v>
      </c>
      <c r="M141" s="99">
        <v>50.4</v>
      </c>
      <c r="N141" s="99">
        <v>50.2</v>
      </c>
    </row>
    <row r="142" spans="1:14" ht="19.899999999999999" customHeight="1" outlineLevel="1">
      <c r="A142" s="199"/>
      <c r="B142" s="14" t="str">
        <f>IF('0'!A1=1,"Полтавська","Poltava")</f>
        <v>Полтавська</v>
      </c>
      <c r="C142" s="98">
        <v>48.8</v>
      </c>
      <c r="D142" s="98">
        <v>49.2</v>
      </c>
      <c r="E142" s="98">
        <v>49.7</v>
      </c>
      <c r="F142" s="99">
        <v>49.7</v>
      </c>
      <c r="G142" s="99">
        <v>49.8</v>
      </c>
      <c r="H142" s="99">
        <v>48.3</v>
      </c>
      <c r="I142" s="99">
        <v>48.1</v>
      </c>
      <c r="J142" s="99">
        <v>48</v>
      </c>
      <c r="K142" s="99">
        <v>46.4</v>
      </c>
      <c r="L142" s="99">
        <v>47</v>
      </c>
      <c r="M142" s="99">
        <v>47.3</v>
      </c>
      <c r="N142" s="99">
        <v>47.1</v>
      </c>
    </row>
    <row r="143" spans="1:14" ht="19.899999999999999" customHeight="1" outlineLevel="1">
      <c r="A143" s="199"/>
      <c r="B143" s="14" t="str">
        <f>IF('0'!A1=1,"Рівненська","Rivne")</f>
        <v>Рівненська</v>
      </c>
      <c r="C143" s="98">
        <v>52.1</v>
      </c>
      <c r="D143" s="98">
        <v>52.9</v>
      </c>
      <c r="E143" s="98">
        <v>53.7</v>
      </c>
      <c r="F143" s="99">
        <v>53.4</v>
      </c>
      <c r="G143" s="99">
        <v>53.9</v>
      </c>
      <c r="H143" s="99">
        <v>52</v>
      </c>
      <c r="I143" s="99">
        <v>51.8</v>
      </c>
      <c r="J143" s="99">
        <v>51.4</v>
      </c>
      <c r="K143" s="99">
        <v>49.5</v>
      </c>
      <c r="L143" s="99">
        <v>50.1</v>
      </c>
      <c r="M143" s="99">
        <v>51.2</v>
      </c>
      <c r="N143" s="99">
        <v>50.7</v>
      </c>
    </row>
    <row r="144" spans="1:14" ht="19.899999999999999" customHeight="1" outlineLevel="1">
      <c r="A144" s="199"/>
      <c r="B144" s="14" t="str">
        <f>IF('0'!A1=1,"Сумська","Sumy")</f>
        <v>Сумська</v>
      </c>
      <c r="C144" s="98">
        <v>50.1</v>
      </c>
      <c r="D144" s="98">
        <v>51.7</v>
      </c>
      <c r="E144" s="98">
        <v>52.9</v>
      </c>
      <c r="F144" s="99">
        <v>52.6</v>
      </c>
      <c r="G144" s="99">
        <v>51.9</v>
      </c>
      <c r="H144" s="99">
        <v>50.2</v>
      </c>
      <c r="I144" s="99">
        <v>50</v>
      </c>
      <c r="J144" s="99">
        <v>49.8</v>
      </c>
      <c r="K144" s="99">
        <v>48.6</v>
      </c>
      <c r="L144" s="99">
        <v>48.6</v>
      </c>
      <c r="M144" s="99">
        <v>48.9</v>
      </c>
      <c r="N144" s="99">
        <v>48.6</v>
      </c>
    </row>
    <row r="145" spans="1:14" ht="19.899999999999999" customHeight="1" outlineLevel="1">
      <c r="A145" s="199"/>
      <c r="B145" s="14" t="str">
        <f>IF('0'!A1=1,"Тернопільська","Ternopyl")</f>
        <v>Тернопільська</v>
      </c>
      <c r="C145" s="98">
        <v>46.3</v>
      </c>
      <c r="D145" s="98">
        <v>47.4</v>
      </c>
      <c r="E145" s="98">
        <v>47.9</v>
      </c>
      <c r="F145" s="99">
        <v>47.8</v>
      </c>
      <c r="G145" s="99">
        <v>47.7</v>
      </c>
      <c r="H145" s="99">
        <v>46.3</v>
      </c>
      <c r="I145" s="99">
        <v>46.1</v>
      </c>
      <c r="J145" s="99">
        <v>45.8</v>
      </c>
      <c r="K145" s="99">
        <v>44.8</v>
      </c>
      <c r="L145" s="99">
        <v>45.1</v>
      </c>
      <c r="M145" s="99">
        <v>45.4</v>
      </c>
      <c r="N145" s="99">
        <v>45.1</v>
      </c>
    </row>
    <row r="146" spans="1:14" ht="19.899999999999999" customHeight="1" outlineLevel="1">
      <c r="A146" s="199"/>
      <c r="B146" s="14" t="str">
        <f>IF('0'!A1=1,"Харківська","Kharkiv")</f>
        <v>Харківська</v>
      </c>
      <c r="C146" s="98">
        <v>54.5</v>
      </c>
      <c r="D146" s="98">
        <v>55.3</v>
      </c>
      <c r="E146" s="98">
        <v>55.5</v>
      </c>
      <c r="F146" s="99">
        <v>55.2</v>
      </c>
      <c r="G146" s="99">
        <v>55.3</v>
      </c>
      <c r="H146" s="99">
        <v>53.9</v>
      </c>
      <c r="I146" s="99">
        <v>53.6</v>
      </c>
      <c r="J146" s="99">
        <v>53.1</v>
      </c>
      <c r="K146" s="99">
        <v>51.9</v>
      </c>
      <c r="L146" s="99">
        <v>52.4</v>
      </c>
      <c r="M146" s="99">
        <v>52.9</v>
      </c>
      <c r="N146" s="99">
        <v>52.4</v>
      </c>
    </row>
    <row r="147" spans="1:14" ht="19.899999999999999" customHeight="1" outlineLevel="1">
      <c r="A147" s="199"/>
      <c r="B147" s="14" t="str">
        <f>IF('0'!A1=1,"Херсонська","Kherson")</f>
        <v>Херсонська</v>
      </c>
      <c r="C147" s="98">
        <v>51</v>
      </c>
      <c r="D147" s="98">
        <v>52</v>
      </c>
      <c r="E147" s="98">
        <v>52.6</v>
      </c>
      <c r="F147" s="99">
        <v>52.5</v>
      </c>
      <c r="G147" s="99">
        <v>52.5</v>
      </c>
      <c r="H147" s="99">
        <v>50.8</v>
      </c>
      <c r="I147" s="99">
        <v>50.7</v>
      </c>
      <c r="J147" s="99">
        <v>50.5</v>
      </c>
      <c r="K147" s="99">
        <v>49.3</v>
      </c>
      <c r="L147" s="99">
        <v>49.9</v>
      </c>
      <c r="M147" s="99">
        <v>50.1</v>
      </c>
      <c r="N147" s="99">
        <v>49.8</v>
      </c>
    </row>
    <row r="148" spans="1:14" ht="19.899999999999999" customHeight="1" outlineLevel="1">
      <c r="A148" s="199"/>
      <c r="B148" s="14" t="str">
        <f>IF('0'!A1=1,"Хмельницька","Khmelnytskiy")</f>
        <v>Хмельницька</v>
      </c>
      <c r="C148" s="98">
        <v>49.1</v>
      </c>
      <c r="D148" s="98">
        <v>50.5</v>
      </c>
      <c r="E148" s="98">
        <v>51</v>
      </c>
      <c r="F148" s="99">
        <v>50.6</v>
      </c>
      <c r="G148" s="99">
        <v>50.4</v>
      </c>
      <c r="H148" s="99">
        <v>48.8</v>
      </c>
      <c r="I148" s="99">
        <v>48.7</v>
      </c>
      <c r="J148" s="99">
        <v>48.5</v>
      </c>
      <c r="K148" s="99">
        <v>47.2</v>
      </c>
      <c r="L148" s="99">
        <v>47.9</v>
      </c>
      <c r="M148" s="99">
        <v>48.3</v>
      </c>
      <c r="N148" s="99">
        <v>47.7</v>
      </c>
    </row>
    <row r="149" spans="1:14" ht="19.899999999999999" customHeight="1" outlineLevel="1">
      <c r="A149" s="199"/>
      <c r="B149" s="14" t="str">
        <f>IF('0'!A1=1,"Черкаська","Cherkasy")</f>
        <v>Черкаська</v>
      </c>
      <c r="C149" s="98">
        <v>50.1</v>
      </c>
      <c r="D149" s="98">
        <v>51</v>
      </c>
      <c r="E149" s="98">
        <v>51.5</v>
      </c>
      <c r="F149" s="99">
        <v>51.5</v>
      </c>
      <c r="G149" s="99">
        <v>51.5</v>
      </c>
      <c r="H149" s="99">
        <v>49.9</v>
      </c>
      <c r="I149" s="99">
        <v>49.7</v>
      </c>
      <c r="J149" s="99">
        <v>49.3</v>
      </c>
      <c r="K149" s="99">
        <v>48.1</v>
      </c>
      <c r="L149" s="99">
        <v>48.1</v>
      </c>
      <c r="M149" s="99">
        <v>48.8</v>
      </c>
      <c r="N149" s="99">
        <v>48.3</v>
      </c>
    </row>
    <row r="150" spans="1:14" ht="19.899999999999999" customHeight="1" outlineLevel="1">
      <c r="A150" s="199"/>
      <c r="B150" s="14" t="str">
        <f>IF('0'!A1=1,"Чернівецька","Chernivtsi")</f>
        <v>Чернівецька</v>
      </c>
      <c r="C150" s="98">
        <v>53.7</v>
      </c>
      <c r="D150" s="98">
        <v>54.6</v>
      </c>
      <c r="E150" s="98">
        <v>54.9</v>
      </c>
      <c r="F150" s="99">
        <v>54.6</v>
      </c>
      <c r="G150" s="99">
        <v>54.4</v>
      </c>
      <c r="H150" s="99">
        <v>52.7</v>
      </c>
      <c r="I150" s="99">
        <v>52.4</v>
      </c>
      <c r="J150" s="99">
        <v>52</v>
      </c>
      <c r="K150" s="99">
        <v>50.3</v>
      </c>
      <c r="L150" s="99">
        <v>51.2</v>
      </c>
      <c r="M150" s="99">
        <v>51.7</v>
      </c>
      <c r="N150" s="99">
        <v>51.3</v>
      </c>
    </row>
    <row r="151" spans="1:14" ht="19.899999999999999" customHeight="1" outlineLevel="1">
      <c r="A151" s="199"/>
      <c r="B151" s="14" t="str">
        <f>IF('0'!A1=1,"Чернігівська","Chernihiv")</f>
        <v>Чернігівська</v>
      </c>
      <c r="C151" s="98">
        <v>49.2</v>
      </c>
      <c r="D151" s="98">
        <v>50.3</v>
      </c>
      <c r="E151" s="98">
        <v>50.9</v>
      </c>
      <c r="F151" s="99">
        <v>50.8</v>
      </c>
      <c r="G151" s="99">
        <v>50.5</v>
      </c>
      <c r="H151" s="99">
        <v>49</v>
      </c>
      <c r="I151" s="99">
        <v>48.8</v>
      </c>
      <c r="J151" s="99">
        <v>48.6</v>
      </c>
      <c r="K151" s="99">
        <v>46.9</v>
      </c>
      <c r="L151" s="99">
        <v>47.7</v>
      </c>
      <c r="M151" s="99">
        <v>48</v>
      </c>
      <c r="N151" s="99">
        <v>47.7</v>
      </c>
    </row>
    <row r="152" spans="1:14" ht="19.899999999999999" customHeight="1" outlineLevel="1" thickBot="1">
      <c r="A152" s="200"/>
      <c r="B152" s="131" t="str">
        <f>IF('0'!A1=1,"м. Київ","Kyiv city")</f>
        <v>м. Київ</v>
      </c>
      <c r="C152" s="104">
        <v>56.7</v>
      </c>
      <c r="D152" s="104">
        <v>57.3</v>
      </c>
      <c r="E152" s="104">
        <v>57.5</v>
      </c>
      <c r="F152" s="102">
        <v>57.5</v>
      </c>
      <c r="G152" s="102">
        <v>57.3</v>
      </c>
      <c r="H152" s="102">
        <v>56.3</v>
      </c>
      <c r="I152" s="102">
        <v>56.1</v>
      </c>
      <c r="J152" s="102">
        <v>56</v>
      </c>
      <c r="K152" s="102">
        <v>55.1</v>
      </c>
      <c r="L152" s="102">
        <v>55.4</v>
      </c>
      <c r="M152" s="102">
        <v>55.6</v>
      </c>
      <c r="N152" s="102">
        <v>55.4</v>
      </c>
    </row>
    <row r="153" spans="1:14" ht="13.5" thickTop="1">
      <c r="A153" s="17"/>
      <c r="B153" s="17"/>
    </row>
  </sheetData>
  <mergeCells count="11">
    <mergeCell ref="A2:B2"/>
    <mergeCell ref="A93:B93"/>
    <mergeCell ref="A123:B123"/>
    <mergeCell ref="A128:A152"/>
    <mergeCell ref="A98:A122"/>
    <mergeCell ref="A3:B3"/>
    <mergeCell ref="A33:B33"/>
    <mergeCell ref="A63:B63"/>
    <mergeCell ref="A68:A92"/>
    <mergeCell ref="A38:A62"/>
    <mergeCell ref="A8:A32"/>
  </mergeCells>
  <hyperlinks>
    <hyperlink ref="A1" location="'0'!A1" display="'0'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showGridLines="0" showRowColHeaders="0" topLeftCell="C1" workbookViewId="0">
      <selection activeCell="N3" sqref="N3"/>
    </sheetView>
  </sheetViews>
  <sheetFormatPr defaultColWidth="9.33203125" defaultRowHeight="12.75"/>
  <cols>
    <col min="1" max="1" width="13.1640625" style="7" customWidth="1"/>
    <col min="2" max="2" width="74.33203125" style="7" customWidth="1"/>
    <col min="3" max="37" width="12.83203125" style="7" customWidth="1"/>
    <col min="38" max="16384" width="9.33203125" style="7"/>
  </cols>
  <sheetData>
    <row r="1" spans="1:18" ht="15">
      <c r="A1" s="10" t="str">
        <f>IF('[1]0'!A1=1,"до змісту","to title")</f>
        <v>до змісту</v>
      </c>
      <c r="B1" s="11"/>
    </row>
    <row r="2" spans="1:18" ht="147" customHeight="1">
      <c r="A2" s="194" t="s">
        <v>65</v>
      </c>
      <c r="B2" s="195"/>
      <c r="C2" s="136" t="s">
        <v>69</v>
      </c>
      <c r="D2" s="136" t="s">
        <v>70</v>
      </c>
      <c r="E2" s="136" t="s">
        <v>71</v>
      </c>
      <c r="F2" s="136" t="s">
        <v>72</v>
      </c>
      <c r="G2" s="136" t="s">
        <v>73</v>
      </c>
      <c r="H2" s="155" t="s">
        <v>76</v>
      </c>
      <c r="I2" s="155" t="s">
        <v>77</v>
      </c>
      <c r="J2" s="155" t="s">
        <v>80</v>
      </c>
      <c r="K2" s="155" t="s">
        <v>83</v>
      </c>
      <c r="L2" s="155" t="s">
        <v>84</v>
      </c>
      <c r="M2" s="155" t="s">
        <v>86</v>
      </c>
      <c r="N2" s="155" t="s">
        <v>88</v>
      </c>
    </row>
    <row r="3" spans="1:18" ht="15.75">
      <c r="A3" s="196" t="str">
        <f>IF('[1]0'!A1=1,"Робоча сила у віці 15 років і старше, тис. осіб ","Labour force aged 15 years and over (cumulative, thousands person)")</f>
        <v xml:space="preserve">Робоча сила у віці 15 років і старше, тис. осіб </v>
      </c>
      <c r="B3" s="197"/>
      <c r="C3" s="135">
        <v>18001.3</v>
      </c>
      <c r="D3" s="137">
        <v>18225.3</v>
      </c>
      <c r="E3" s="138">
        <v>18329.099999999999</v>
      </c>
      <c r="F3" s="138">
        <v>18067.2</v>
      </c>
      <c r="G3" s="138">
        <v>18123.400000000001</v>
      </c>
      <c r="H3" s="138">
        <v>17420.099999999999</v>
      </c>
      <c r="I3" s="137">
        <v>17643.400000000001</v>
      </c>
      <c r="J3" s="138">
        <v>17492.2</v>
      </c>
      <c r="K3" s="138">
        <v>17294.400000000001</v>
      </c>
      <c r="L3" s="138">
        <v>17462.8</v>
      </c>
      <c r="M3" s="138">
        <v>17679.7</v>
      </c>
      <c r="N3" s="138">
        <v>17182.900000000001</v>
      </c>
    </row>
    <row r="4" spans="1:18" s="6" customFormat="1" ht="15.75">
      <c r="A4" s="12"/>
      <c r="B4" s="12" t="str">
        <f>IF('[1]0'!A1=1,"Жінки","Females")</f>
        <v>Жінки</v>
      </c>
      <c r="C4" s="132">
        <v>8603.9</v>
      </c>
      <c r="D4" s="132">
        <v>8711.1</v>
      </c>
      <c r="E4" s="132">
        <v>8695.4</v>
      </c>
      <c r="F4" s="139">
        <v>8605.7999999999993</v>
      </c>
      <c r="G4" s="139">
        <v>8709.5</v>
      </c>
      <c r="H4" s="139">
        <v>8277.6</v>
      </c>
      <c r="I4" s="156">
        <v>8369.7000000000007</v>
      </c>
      <c r="J4" s="139">
        <v>8295.9</v>
      </c>
      <c r="K4" s="139">
        <v>8259.7999999999993</v>
      </c>
      <c r="L4" s="139">
        <v>8296.5</v>
      </c>
      <c r="M4" s="139">
        <v>8438.6</v>
      </c>
      <c r="N4" s="139">
        <v>8176.9</v>
      </c>
    </row>
    <row r="5" spans="1:18" s="6" customFormat="1" ht="15.75">
      <c r="A5" s="12"/>
      <c r="B5" s="12" t="str">
        <f>IF('[1]0'!A1=1,"Чоловіки","Males")</f>
        <v>Чоловіки</v>
      </c>
      <c r="C5" s="132">
        <v>9397.4</v>
      </c>
      <c r="D5" s="132">
        <v>9514.2000000000007</v>
      </c>
      <c r="E5" s="132">
        <v>9633.7000000000007</v>
      </c>
      <c r="F5" s="139">
        <v>9461.4</v>
      </c>
      <c r="G5" s="139">
        <v>9413.9</v>
      </c>
      <c r="H5" s="139">
        <v>9142.5</v>
      </c>
      <c r="I5" s="156">
        <v>9273.7000000000007</v>
      </c>
      <c r="J5" s="139">
        <v>9196.2999999999993</v>
      </c>
      <c r="K5" s="139">
        <v>9034.6</v>
      </c>
      <c r="L5" s="139">
        <v>9166.2999999999993</v>
      </c>
      <c r="M5" s="139">
        <v>9241.1</v>
      </c>
      <c r="N5" s="139">
        <v>9006</v>
      </c>
    </row>
    <row r="6" spans="1:18" s="6" customFormat="1" ht="15.75">
      <c r="A6" s="12"/>
      <c r="B6" s="12" t="str">
        <f>IF('[1]0'!A1=1,"Міські поселення ","Urban settlements")</f>
        <v xml:space="preserve">Міські поселення </v>
      </c>
      <c r="C6" s="132">
        <v>12393</v>
      </c>
      <c r="D6" s="132">
        <v>12496.6</v>
      </c>
      <c r="E6" s="132">
        <v>12563.1</v>
      </c>
      <c r="F6" s="139">
        <v>12375.9</v>
      </c>
      <c r="G6" s="139">
        <v>12450.7</v>
      </c>
      <c r="H6" s="139">
        <v>11963.3</v>
      </c>
      <c r="I6" s="156">
        <v>12089.3</v>
      </c>
      <c r="J6" s="139">
        <v>12009.9</v>
      </c>
      <c r="K6" s="139">
        <v>11857.2</v>
      </c>
      <c r="L6" s="139">
        <v>11973.8</v>
      </c>
      <c r="M6" s="139">
        <v>12104.3</v>
      </c>
      <c r="N6" s="139">
        <v>11859.4</v>
      </c>
    </row>
    <row r="7" spans="1:18" s="6" customFormat="1" ht="16.5" thickBot="1">
      <c r="A7" s="13"/>
      <c r="B7" s="13" t="str">
        <f>IF('[1]0'!A1=1,"Сільська місцевість","Rural areas")</f>
        <v>Сільська місцевість</v>
      </c>
      <c r="C7" s="133">
        <v>5608.3</v>
      </c>
      <c r="D7" s="133">
        <v>5728.7</v>
      </c>
      <c r="E7" s="133">
        <v>5766</v>
      </c>
      <c r="F7" s="140">
        <v>5691.3</v>
      </c>
      <c r="G7" s="143">
        <v>5672.7</v>
      </c>
      <c r="H7" s="140">
        <v>5456.8</v>
      </c>
      <c r="I7" s="143">
        <v>5554.1</v>
      </c>
      <c r="J7" s="140">
        <v>5482.3</v>
      </c>
      <c r="K7" s="140">
        <v>5437.2</v>
      </c>
      <c r="L7" s="140">
        <v>5489</v>
      </c>
      <c r="M7" s="140">
        <v>5575.4</v>
      </c>
      <c r="N7" s="140">
        <v>5323.5</v>
      </c>
      <c r="P7" s="5"/>
      <c r="Q7" s="5"/>
      <c r="R7" s="5"/>
    </row>
    <row r="8" spans="1:18" ht="16.5" thickTop="1">
      <c r="A8" s="196" t="str">
        <f>IF('[1]0'!A1=1,"Зайняте населення у віці 15 років і старше (усього, тис. осіб) ","Employed aged 15 years and over (thousands person)")</f>
        <v xml:space="preserve">Зайняте населення у віці 15 років і старше (усього, тис. осіб) </v>
      </c>
      <c r="B8" s="197"/>
      <c r="C8" s="135">
        <v>16355.5</v>
      </c>
      <c r="D8" s="135">
        <v>16814.400000000001</v>
      </c>
      <c r="E8" s="141">
        <v>17000.400000000001</v>
      </c>
      <c r="F8" s="141">
        <v>16501.8</v>
      </c>
      <c r="G8" s="141">
        <v>16574.5</v>
      </c>
      <c r="H8" s="141">
        <v>15707.9</v>
      </c>
      <c r="I8" s="141">
        <v>15974.4</v>
      </c>
      <c r="J8" s="141">
        <v>15725.4</v>
      </c>
      <c r="K8" s="141">
        <v>15488.4</v>
      </c>
      <c r="L8" s="141">
        <v>15843.3</v>
      </c>
      <c r="M8" s="141">
        <v>16064.8</v>
      </c>
      <c r="N8" s="141">
        <v>15377.1</v>
      </c>
    </row>
    <row r="9" spans="1:18" s="6" customFormat="1" ht="15.75">
      <c r="A9" s="12"/>
      <c r="B9" s="12" t="str">
        <f>IF('[1]0'!A1=1,"Жінки","Females")</f>
        <v>Жінки</v>
      </c>
      <c r="C9" s="132">
        <v>7902.9</v>
      </c>
      <c r="D9" s="132">
        <v>8072.2</v>
      </c>
      <c r="E9" s="142">
        <v>8071.3</v>
      </c>
      <c r="F9" s="142">
        <v>7850.8</v>
      </c>
      <c r="G9" s="142">
        <v>7953.6</v>
      </c>
      <c r="H9" s="142">
        <v>7512.8</v>
      </c>
      <c r="I9" s="142">
        <v>7645</v>
      </c>
      <c r="J9" s="142">
        <v>7488.7</v>
      </c>
      <c r="K9" s="142">
        <v>7385.9</v>
      </c>
      <c r="L9" s="142">
        <v>7513.3</v>
      </c>
      <c r="M9" s="142">
        <v>7620.9</v>
      </c>
      <c r="N9" s="142">
        <v>7285.5</v>
      </c>
      <c r="R9" s="5"/>
    </row>
    <row r="10" spans="1:18" s="6" customFormat="1" ht="15.75">
      <c r="A10" s="12"/>
      <c r="B10" s="12" t="str">
        <f>IF('[1]0'!A1=1,"Чоловіки","Males")</f>
        <v>Чоловіки</v>
      </c>
      <c r="C10" s="132">
        <v>8452.6</v>
      </c>
      <c r="D10" s="132">
        <v>8742.2000000000007</v>
      </c>
      <c r="E10" s="132">
        <v>8929.1</v>
      </c>
      <c r="F10" s="132">
        <v>8651</v>
      </c>
      <c r="G10" s="132">
        <v>8620.9</v>
      </c>
      <c r="H10" s="132">
        <v>8195.1</v>
      </c>
      <c r="I10" s="132">
        <v>8329.4</v>
      </c>
      <c r="J10" s="132">
        <v>8236.7000000000007</v>
      </c>
      <c r="K10" s="132">
        <v>8102.5</v>
      </c>
      <c r="L10" s="132">
        <v>8330</v>
      </c>
      <c r="M10" s="132">
        <v>8443.9</v>
      </c>
      <c r="N10" s="132">
        <v>8091.6</v>
      </c>
      <c r="Q10" s="5"/>
      <c r="R10" s="5"/>
    </row>
    <row r="11" spans="1:18" s="6" customFormat="1" ht="15.75">
      <c r="A11" s="12"/>
      <c r="B11" s="12" t="str">
        <f>IF('[1]0'!A1=1,"Міські поселення ","Urban settlements")</f>
        <v xml:space="preserve">Міські поселення </v>
      </c>
      <c r="C11" s="132">
        <v>11328.1</v>
      </c>
      <c r="D11" s="132">
        <v>11542.7</v>
      </c>
      <c r="E11" s="132">
        <v>11647</v>
      </c>
      <c r="F11" s="132">
        <v>11331.5</v>
      </c>
      <c r="G11" s="132">
        <v>11432.8</v>
      </c>
      <c r="H11" s="132">
        <v>10845.2</v>
      </c>
      <c r="I11" s="132">
        <v>10987.7</v>
      </c>
      <c r="J11" s="132">
        <v>10843.4</v>
      </c>
      <c r="K11" s="132">
        <v>10677.5</v>
      </c>
      <c r="L11" s="132">
        <v>10895.9</v>
      </c>
      <c r="M11" s="132">
        <v>11028.9</v>
      </c>
      <c r="N11" s="132">
        <v>10663.7</v>
      </c>
      <c r="P11" s="5"/>
      <c r="Q11" s="5"/>
      <c r="R11" s="5"/>
    </row>
    <row r="12" spans="1:18" s="6" customFormat="1" ht="16.5" thickBot="1">
      <c r="A12" s="13"/>
      <c r="B12" s="13" t="str">
        <f>IF('[1]0'!A1=1,"Сільська місцевість","Rural areas")</f>
        <v>Сільська місцевість</v>
      </c>
      <c r="C12" s="133">
        <v>5027.3999999999996</v>
      </c>
      <c r="D12" s="133">
        <v>5271.7</v>
      </c>
      <c r="E12" s="133">
        <v>5353.4</v>
      </c>
      <c r="F12" s="133">
        <v>5170.3</v>
      </c>
      <c r="G12" s="133">
        <v>5141.7</v>
      </c>
      <c r="H12" s="133">
        <v>4862.7</v>
      </c>
      <c r="I12" s="133">
        <v>4986.7</v>
      </c>
      <c r="J12" s="133">
        <v>4882</v>
      </c>
      <c r="K12" s="133">
        <v>4810.8999999999996</v>
      </c>
      <c r="L12" s="133">
        <v>4947.3999999999996</v>
      </c>
      <c r="M12" s="133">
        <v>5035.8999999999996</v>
      </c>
      <c r="N12" s="133">
        <v>4713.3999999999996</v>
      </c>
      <c r="O12" s="5"/>
      <c r="P12" s="5"/>
      <c r="Q12" s="5"/>
      <c r="R12" s="5"/>
    </row>
    <row r="13" spans="1:18" ht="31.5" customHeight="1" thickTop="1">
      <c r="A13" s="196" t="str">
        <f>IF('[1]0'!A1=1,"Рівень участі населення в робочій силі, у % до населення у віці 15 років та старше","Participation rate of the population in labour force  (percent of the total population aged 15 years and over cumulative)")</f>
        <v>Рівень участі населення в робочій силі, у % до населення у віці 15 років та старше</v>
      </c>
      <c r="B13" s="197"/>
      <c r="C13" s="135">
        <v>55.8</v>
      </c>
      <c r="D13" s="135">
        <v>56.5</v>
      </c>
      <c r="E13" s="135">
        <v>56.9</v>
      </c>
      <c r="F13" s="135">
        <v>56</v>
      </c>
      <c r="G13" s="135">
        <v>56.5</v>
      </c>
      <c r="H13" s="135">
        <v>54.3</v>
      </c>
      <c r="I13" s="135">
        <v>55</v>
      </c>
      <c r="J13" s="135">
        <v>54.5</v>
      </c>
      <c r="K13" s="135">
        <v>54.3</v>
      </c>
      <c r="L13" s="135">
        <v>54.8</v>
      </c>
      <c r="M13" s="135">
        <v>55.5</v>
      </c>
      <c r="N13" s="135">
        <v>53.9</v>
      </c>
    </row>
    <row r="14" spans="1:18" s="6" customFormat="1" ht="15.75">
      <c r="A14" s="12"/>
      <c r="B14" s="12" t="str">
        <f>IF('[1]0'!A1=1,"Жінки","Females")</f>
        <v>Жінки</v>
      </c>
      <c r="C14" s="132">
        <v>49</v>
      </c>
      <c r="D14" s="132">
        <v>49.6</v>
      </c>
      <c r="E14" s="132">
        <v>49.5</v>
      </c>
      <c r="F14" s="132">
        <v>49</v>
      </c>
      <c r="G14" s="132">
        <v>49.8</v>
      </c>
      <c r="H14" s="132">
        <v>47.4</v>
      </c>
      <c r="I14" s="132">
        <v>47.9</v>
      </c>
      <c r="J14" s="132">
        <v>47.5</v>
      </c>
      <c r="K14" s="132">
        <v>47.6</v>
      </c>
      <c r="L14" s="132">
        <v>47.8</v>
      </c>
      <c r="M14" s="132">
        <v>48.6</v>
      </c>
      <c r="N14" s="132">
        <v>47.1</v>
      </c>
      <c r="R14" s="5"/>
    </row>
    <row r="15" spans="1:18" s="6" customFormat="1" ht="15.75">
      <c r="A15" s="12"/>
      <c r="B15" s="12" t="str">
        <f>IF('[1]0'!A1=1,"Чоловіки","Males")</f>
        <v>Чоловіки</v>
      </c>
      <c r="C15" s="132">
        <v>64.099999999999994</v>
      </c>
      <c r="D15" s="132">
        <v>64.900000000000006</v>
      </c>
      <c r="E15" s="132">
        <v>65.7</v>
      </c>
      <c r="F15" s="132">
        <v>64.5</v>
      </c>
      <c r="G15" s="132">
        <v>64.5</v>
      </c>
      <c r="H15" s="132">
        <v>62.6</v>
      </c>
      <c r="I15" s="132">
        <v>63.5</v>
      </c>
      <c r="J15" s="132">
        <v>63</v>
      </c>
      <c r="K15" s="132">
        <v>62.3</v>
      </c>
      <c r="L15" s="132">
        <v>63.2</v>
      </c>
      <c r="M15" s="132">
        <v>63.8</v>
      </c>
      <c r="N15" s="132">
        <v>62.1</v>
      </c>
      <c r="Q15" s="5"/>
      <c r="R15" s="5"/>
    </row>
    <row r="16" spans="1:18" s="6" customFormat="1" ht="15.75">
      <c r="A16" s="12"/>
      <c r="B16" s="12" t="str">
        <f>IF('[1]0'!A1=1,"Міські поселення ","Urban settlements")</f>
        <v xml:space="preserve">Міські поселення </v>
      </c>
      <c r="C16" s="132">
        <v>57.4</v>
      </c>
      <c r="D16" s="132">
        <v>57.9</v>
      </c>
      <c r="E16" s="132">
        <v>58.2</v>
      </c>
      <c r="F16" s="132">
        <v>57.3</v>
      </c>
      <c r="G16" s="132">
        <v>57.8</v>
      </c>
      <c r="H16" s="132">
        <v>55.5</v>
      </c>
      <c r="I16" s="132">
        <v>56.1</v>
      </c>
      <c r="J16" s="132">
        <v>55.8</v>
      </c>
      <c r="K16" s="132">
        <v>55.4</v>
      </c>
      <c r="L16" s="132">
        <v>55.9</v>
      </c>
      <c r="M16" s="132">
        <v>56.5</v>
      </c>
      <c r="N16" s="132">
        <v>55.4</v>
      </c>
      <c r="P16" s="5"/>
      <c r="Q16" s="5"/>
      <c r="R16" s="5"/>
    </row>
    <row r="17" spans="1:18" s="6" customFormat="1" ht="16.5" thickBot="1">
      <c r="A17" s="13"/>
      <c r="B17" s="13" t="str">
        <f>IF('[1]0'!A1=1,"Сільська місцевість","Rural areas")</f>
        <v>Сільська місцевість</v>
      </c>
      <c r="C17" s="133">
        <v>52.7</v>
      </c>
      <c r="D17" s="133">
        <v>53.8</v>
      </c>
      <c r="E17" s="133">
        <v>54.2</v>
      </c>
      <c r="F17" s="133">
        <v>53.5</v>
      </c>
      <c r="G17" s="133">
        <v>53.8</v>
      </c>
      <c r="H17" s="133">
        <v>51.8</v>
      </c>
      <c r="I17" s="133">
        <v>52.7</v>
      </c>
      <c r="J17" s="133">
        <v>52</v>
      </c>
      <c r="K17" s="133">
        <v>52.1</v>
      </c>
      <c r="L17" s="133">
        <v>52.6</v>
      </c>
      <c r="M17" s="133">
        <v>53.4</v>
      </c>
      <c r="N17" s="133">
        <v>51</v>
      </c>
      <c r="O17" s="5"/>
      <c r="P17" s="5"/>
      <c r="Q17" s="5"/>
      <c r="R17" s="5"/>
    </row>
    <row r="18" spans="1:18" ht="24" customHeight="1" thickTop="1">
      <c r="A18" s="196" t="str">
        <f>IF('[1]0'!A1=1,"Рівень зайнятості, у % до населення у віці 15 років та старше","Employment rate of population (percent of the total populationaged 15 years and over )")</f>
        <v>Рівень зайнятості, у % до населення у віці 15 років та старше</v>
      </c>
      <c r="B18" s="197"/>
      <c r="C18" s="135">
        <v>50.7</v>
      </c>
      <c r="D18" s="135">
        <v>52.2</v>
      </c>
      <c r="E18" s="141">
        <v>52.7</v>
      </c>
      <c r="F18" s="141">
        <v>51.2</v>
      </c>
      <c r="G18" s="141">
        <v>51.7</v>
      </c>
      <c r="H18" s="141">
        <v>49</v>
      </c>
      <c r="I18" s="141">
        <v>49.8</v>
      </c>
      <c r="J18" s="157">
        <v>49</v>
      </c>
      <c r="K18" s="157">
        <v>48.6</v>
      </c>
      <c r="L18" s="157">
        <v>49.7</v>
      </c>
      <c r="M18" s="157">
        <v>50.4</v>
      </c>
      <c r="N18" s="157">
        <v>48.3</v>
      </c>
    </row>
    <row r="19" spans="1:18" s="6" customFormat="1" ht="15.75">
      <c r="A19" s="12"/>
      <c r="B19" s="12" t="str">
        <f>IF('[1]0'!A1=1,"Жінки","Females")</f>
        <v>Жінки</v>
      </c>
      <c r="C19" s="132">
        <v>45</v>
      </c>
      <c r="D19" s="132">
        <v>45.9</v>
      </c>
      <c r="E19" s="132">
        <v>45.9</v>
      </c>
      <c r="F19" s="132">
        <v>44.7</v>
      </c>
      <c r="G19" s="132">
        <v>45.5</v>
      </c>
      <c r="H19" s="132">
        <v>43</v>
      </c>
      <c r="I19" s="132">
        <v>43.7</v>
      </c>
      <c r="J19" s="132">
        <v>42.8</v>
      </c>
      <c r="K19" s="132">
        <v>42.5</v>
      </c>
      <c r="L19" s="132">
        <v>43.3</v>
      </c>
      <c r="M19" s="132">
        <v>43.9</v>
      </c>
      <c r="N19" s="132">
        <v>42</v>
      </c>
      <c r="R19" s="5"/>
    </row>
    <row r="20" spans="1:18" s="6" customFormat="1" ht="15.75">
      <c r="A20" s="12"/>
      <c r="B20" s="12" t="str">
        <f>IF('[1]0'!A1=1,"Чоловіки","Males")</f>
        <v>Чоловіки</v>
      </c>
      <c r="C20" s="132">
        <v>57.6</v>
      </c>
      <c r="D20" s="132">
        <v>59.6</v>
      </c>
      <c r="E20" s="132">
        <v>60.9</v>
      </c>
      <c r="F20" s="132">
        <v>59</v>
      </c>
      <c r="G20" s="132">
        <v>59.1</v>
      </c>
      <c r="H20" s="132">
        <v>56.1</v>
      </c>
      <c r="I20" s="132">
        <v>57.1</v>
      </c>
      <c r="J20" s="132">
        <v>56.4</v>
      </c>
      <c r="K20" s="132">
        <v>55.9</v>
      </c>
      <c r="L20" s="132">
        <v>57.5</v>
      </c>
      <c r="M20" s="132">
        <v>58.3</v>
      </c>
      <c r="N20" s="132">
        <v>55.8</v>
      </c>
    </row>
    <row r="21" spans="1:18" s="6" customFormat="1" ht="15.75">
      <c r="A21" s="12"/>
      <c r="B21" s="12" t="str">
        <f>IF('[1]0'!A1=1,"Міські поселення ","Urban settlements")</f>
        <v xml:space="preserve">Міські поселення </v>
      </c>
      <c r="C21" s="132">
        <v>52.5</v>
      </c>
      <c r="D21" s="132">
        <v>53.4</v>
      </c>
      <c r="E21" s="132">
        <v>53.9</v>
      </c>
      <c r="F21" s="132">
        <v>52.5</v>
      </c>
      <c r="G21" s="132">
        <v>53.1</v>
      </c>
      <c r="H21" s="132">
        <v>50.4</v>
      </c>
      <c r="I21" s="132">
        <v>51</v>
      </c>
      <c r="J21" s="132">
        <v>50.3</v>
      </c>
      <c r="K21" s="132">
        <v>49.8</v>
      </c>
      <c r="L21" s="132">
        <v>50.9</v>
      </c>
      <c r="M21" s="132">
        <v>51.5</v>
      </c>
      <c r="N21" s="132">
        <v>49.8</v>
      </c>
    </row>
    <row r="22" spans="1:18" s="6" customFormat="1" ht="16.5" thickBot="1">
      <c r="A22" s="13"/>
      <c r="B22" s="13" t="str">
        <f>IF('[1]0'!A1=1,"Сільська місцевість","Rural areas")</f>
        <v>Сільська місцевість</v>
      </c>
      <c r="C22" s="133">
        <v>47.2</v>
      </c>
      <c r="D22" s="133">
        <v>49.5</v>
      </c>
      <c r="E22" s="133">
        <v>50.3</v>
      </c>
      <c r="F22" s="133">
        <v>48.6</v>
      </c>
      <c r="G22" s="133">
        <v>48.8</v>
      </c>
      <c r="H22" s="133">
        <v>46.1</v>
      </c>
      <c r="I22" s="133">
        <v>47.3</v>
      </c>
      <c r="J22" s="133">
        <v>46.3</v>
      </c>
      <c r="K22" s="133">
        <v>46.1</v>
      </c>
      <c r="L22" s="133">
        <v>47.4</v>
      </c>
      <c r="M22" s="133">
        <v>48.3</v>
      </c>
      <c r="N22" s="133">
        <v>45.2</v>
      </c>
    </row>
    <row r="23" spans="1:18" ht="13.5" thickTop="1">
      <c r="A23" s="17"/>
      <c r="B23" s="17"/>
    </row>
  </sheetData>
  <mergeCells count="5">
    <mergeCell ref="A18:B18"/>
    <mergeCell ref="A8:B8"/>
    <mergeCell ref="A13:B13"/>
    <mergeCell ref="A2:B2"/>
    <mergeCell ref="A3:B3"/>
  </mergeCells>
  <hyperlinks>
    <hyperlink ref="A1" location="'0'!A1" display="'0'!A1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0</vt:lpstr>
      <vt:lpstr>1</vt:lpstr>
      <vt:lpstr>2</vt:lpstr>
      <vt:lpstr>3</vt:lpstr>
    </vt:vector>
  </TitlesOfParts>
  <Company>National Bank of Ukraine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UserNBU</dc:creator>
  <cp:lastModifiedBy>Федоренко Марина Василівна</cp:lastModifiedBy>
  <cp:lastPrinted>2015-10-07T12:48:41Z</cp:lastPrinted>
  <dcterms:created xsi:type="dcterms:W3CDTF">2008-08-15T07:59:50Z</dcterms:created>
  <dcterms:modified xsi:type="dcterms:W3CDTF">2022-03-28T14:21:47Z</dcterms:modified>
</cp:coreProperties>
</file>