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ЭтаКнига" defaultThemeVersion="124226"/>
  <mc:AlternateContent xmlns:mc="http://schemas.openxmlformats.org/markup-compatibility/2006">
    <mc:Choice Requires="x15">
      <x15ac:absPath xmlns:x15ac="http://schemas.microsoft.com/office/spreadsheetml/2010/11/ac" url="d:\UsersNBU\004513\Desktop\на размещение\"/>
    </mc:Choice>
  </mc:AlternateContent>
  <bookViews>
    <workbookView xWindow="-105" yWindow="-105" windowWidth="19425" windowHeight="10425" tabRatio="693"/>
  </bookViews>
  <sheets>
    <sheet name="0" sheetId="54" r:id="rId1"/>
    <sheet name="1" sheetId="85" r:id="rId2"/>
    <sheet name="2" sheetId="86" r:id="rId3"/>
    <sheet name="3" sheetId="83" r:id="rId4"/>
    <sheet name="4" sheetId="84" r:id="rId5"/>
  </sheets>
  <calcPr calcId="162913"/>
</workbook>
</file>

<file path=xl/calcChain.xml><?xml version="1.0" encoding="utf-8"?>
<calcChain xmlns="http://schemas.openxmlformats.org/spreadsheetml/2006/main">
  <c r="A2" i="85" l="1"/>
  <c r="M12" i="54" l="1"/>
  <c r="M11" i="54"/>
  <c r="M7" i="54"/>
  <c r="A12" i="85" l="1"/>
  <c r="A11" i="85"/>
  <c r="A10" i="85"/>
  <c r="A29" i="83" l="1"/>
  <c r="M10" i="54" l="1"/>
  <c r="M13" i="54"/>
  <c r="A29" i="85"/>
  <c r="A28" i="85"/>
  <c r="A27" i="85"/>
  <c r="A26" i="85"/>
  <c r="A25" i="85"/>
  <c r="A24" i="85"/>
  <c r="A23" i="85"/>
  <c r="A22" i="85"/>
  <c r="A21" i="85"/>
  <c r="A20" i="85"/>
  <c r="A19" i="85"/>
  <c r="A18" i="85"/>
  <c r="A17" i="85"/>
  <c r="A16" i="85"/>
  <c r="A15" i="85"/>
  <c r="A14" i="85"/>
  <c r="A13" i="85"/>
  <c r="A9" i="85"/>
  <c r="A8" i="85"/>
  <c r="A7" i="85"/>
  <c r="A6" i="85"/>
  <c r="A5" i="85"/>
  <c r="A4" i="85"/>
  <c r="A1" i="85"/>
  <c r="F8" i="54" l="1"/>
  <c r="B3" i="54" l="1"/>
  <c r="F2" i="54" l="1"/>
  <c r="A4" i="83" l="1"/>
  <c r="A4" i="84"/>
  <c r="A28" i="84"/>
  <c r="I22" i="54"/>
  <c r="I20" i="54"/>
  <c r="F20" i="54"/>
  <c r="I18" i="54"/>
  <c r="I16" i="54"/>
  <c r="F16" i="54"/>
  <c r="I14" i="54"/>
  <c r="I12" i="54"/>
  <c r="F12" i="54"/>
  <c r="I10" i="54"/>
  <c r="M8" i="54"/>
  <c r="I8" i="54"/>
  <c r="D8" i="54"/>
  <c r="M6" i="54"/>
  <c r="I6" i="54"/>
  <c r="M5" i="54"/>
  <c r="I4" i="54"/>
  <c r="I2" i="54"/>
  <c r="A3" i="83" l="1"/>
  <c r="A3" i="84"/>
  <c r="A31" i="84" l="1"/>
  <c r="A32" i="83"/>
  <c r="A29" i="84"/>
  <c r="A30" i="84"/>
  <c r="A31" i="83"/>
  <c r="A30" i="83"/>
  <c r="B4" i="84" l="1"/>
  <c r="B15" i="83"/>
  <c r="B25" i="84" l="1"/>
  <c r="B10" i="84"/>
  <c r="B8" i="84"/>
  <c r="B7" i="84"/>
  <c r="B24" i="84"/>
  <c r="B22" i="84"/>
  <c r="B23" i="84"/>
  <c r="B21" i="84"/>
  <c r="B20" i="84"/>
  <c r="B19" i="84"/>
  <c r="B18" i="84"/>
  <c r="B17" i="84"/>
  <c r="B16" i="84"/>
  <c r="B15" i="84"/>
  <c r="B14" i="84"/>
  <c r="B13" i="84"/>
  <c r="B12" i="84"/>
  <c r="B11" i="84"/>
  <c r="B9" i="84"/>
  <c r="B6" i="84"/>
  <c r="B5" i="84"/>
  <c r="B27" i="83" l="1"/>
  <c r="B26" i="83"/>
  <c r="B25" i="83"/>
  <c r="B24" i="83"/>
  <c r="B23" i="83"/>
  <c r="B22" i="83"/>
  <c r="B21" i="83"/>
  <c r="B20" i="83"/>
  <c r="B19" i="83"/>
  <c r="B18" i="83"/>
  <c r="B17" i="83"/>
  <c r="B16" i="83"/>
  <c r="B14" i="83"/>
  <c r="B13" i="83" l="1"/>
  <c r="B12" i="83"/>
  <c r="B11" i="83"/>
  <c r="B10" i="83"/>
  <c r="B8" i="83"/>
  <c r="B9" i="83"/>
  <c r="B7" i="83"/>
  <c r="B6" i="83"/>
  <c r="B5" i="83"/>
  <c r="B4" i="83"/>
  <c r="A1" i="84"/>
  <c r="A1" i="83" l="1"/>
</calcChain>
</file>

<file path=xl/sharedStrings.xml><?xml version="1.0" encoding="utf-8"?>
<sst xmlns="http://schemas.openxmlformats.org/spreadsheetml/2006/main" count="271" uniqueCount="114">
  <si>
    <t>…</t>
  </si>
  <si>
    <t>УКР</t>
  </si>
  <si>
    <t>ENG</t>
  </si>
  <si>
    <t>3 місяці 
2013</t>
  </si>
  <si>
    <t>6 місяців 
2013</t>
  </si>
  <si>
    <t>9 місяців 
2013</t>
  </si>
  <si>
    <t>12 місяців 
2013</t>
  </si>
  <si>
    <t>3 місяці 
2014</t>
  </si>
  <si>
    <t>6 місяців 
2014</t>
  </si>
  <si>
    <t>9 місяців 
2014</t>
  </si>
  <si>
    <t>12 місяців 
2014</t>
  </si>
  <si>
    <t>3 місяці 
2015</t>
  </si>
  <si>
    <t>6 місяців 
2015</t>
  </si>
  <si>
    <t>9 місяців 
2015</t>
  </si>
  <si>
    <t>12 місяців 
2015</t>
  </si>
  <si>
    <t>3 місяці 
2016</t>
  </si>
  <si>
    <t>6 місяців 
2016</t>
  </si>
  <si>
    <t>9 місяців 
2016</t>
  </si>
  <si>
    <t>12 місяців 
2016</t>
  </si>
  <si>
    <t>3 місяці 
2002</t>
  </si>
  <si>
    <t>6 місяців 
2002</t>
  </si>
  <si>
    <t>9 місяців 
2002</t>
  </si>
  <si>
    <t>12 місяців 
2002</t>
  </si>
  <si>
    <t>3 місяці 
2003</t>
  </si>
  <si>
    <t>6 місяців 
2003</t>
  </si>
  <si>
    <t>9 місяців 
2003</t>
  </si>
  <si>
    <t>12 місяців 
2003</t>
  </si>
  <si>
    <t>3 місяці 
2004</t>
  </si>
  <si>
    <t>6 місяців 
2004</t>
  </si>
  <si>
    <t>9 місяців 
2004</t>
  </si>
  <si>
    <t>12 місяців 
2004</t>
  </si>
  <si>
    <t>3 місяці 
2005</t>
  </si>
  <si>
    <t>6 місяців 
2005</t>
  </si>
  <si>
    <t>9 місяців 
2005</t>
  </si>
  <si>
    <t>12 місяців 
2005</t>
  </si>
  <si>
    <t>3 місяці 
2006</t>
  </si>
  <si>
    <t>6 місяців 
2006</t>
  </si>
  <si>
    <t>9 місяців 
2006</t>
  </si>
  <si>
    <t>12 місяців 
2006</t>
  </si>
  <si>
    <t>3 місяці 
2007</t>
  </si>
  <si>
    <t>6 місяців 
2007</t>
  </si>
  <si>
    <t>9 місяців 
2007</t>
  </si>
  <si>
    <t>12 місяців 
2007</t>
  </si>
  <si>
    <t>3 місяці 
2008</t>
  </si>
  <si>
    <t>6 місяців 
2008</t>
  </si>
  <si>
    <t>9 місяців 
2008</t>
  </si>
  <si>
    <t>12 місяців 
2008</t>
  </si>
  <si>
    <t>3 місяці 
2009</t>
  </si>
  <si>
    <t>6 місяців 
2009</t>
  </si>
  <si>
    <t>9 місяців 
2009</t>
  </si>
  <si>
    <t>12 місяців 
2009</t>
  </si>
  <si>
    <t>3 місяці 
2010</t>
  </si>
  <si>
    <t>6 місяців 
2010</t>
  </si>
  <si>
    <t>9 місяців 
2010</t>
  </si>
  <si>
    <t>12 місяців 
2010</t>
  </si>
  <si>
    <t>3 місяці 
2011</t>
  </si>
  <si>
    <t>6 місяців 
2011</t>
  </si>
  <si>
    <t>9 місяців 
2011</t>
  </si>
  <si>
    <t>12 місяців 
2011</t>
  </si>
  <si>
    <t>3 місяці 
2012</t>
  </si>
  <si>
    <t>6 місяців 
2012</t>
  </si>
  <si>
    <t>9 місяців 
2012</t>
  </si>
  <si>
    <t>12 місяців 
2012</t>
  </si>
  <si>
    <t>II.2017</t>
  </si>
  <si>
    <t>I.2017</t>
  </si>
  <si>
    <t>III.2017</t>
  </si>
  <si>
    <t>IV.2017</t>
  </si>
  <si>
    <t>Державна служба статистики припинила публікацію даних</t>
  </si>
  <si>
    <t>I.2018</t>
  </si>
  <si>
    <t>II.2018</t>
  </si>
  <si>
    <t>х</t>
  </si>
  <si>
    <t>III.2018</t>
  </si>
  <si>
    <t>IV.2018</t>
  </si>
  <si>
    <t>I.2019</t>
  </si>
  <si>
    <t>II.2019</t>
  </si>
  <si>
    <t>III.2019</t>
  </si>
  <si>
    <t>IV.2019</t>
  </si>
  <si>
    <t>I.2020</t>
  </si>
  <si>
    <t>до змісту</t>
  </si>
  <si>
    <t>Сільське господарство, лісове господарство та рибне господарство</t>
  </si>
  <si>
    <t>з них сільське господарство</t>
  </si>
  <si>
    <t>Промисловість</t>
  </si>
  <si>
    <t>Будівництво</t>
  </si>
  <si>
    <t>Оптова та роздрібна торгівля; ремонт  автотранспортних засобів і мотоциклів</t>
  </si>
  <si>
    <t>Транспорт, складське господарство,  поштова та кур’єрська діяльність</t>
  </si>
  <si>
    <t>наземний і трубопровідний транспорт</t>
  </si>
  <si>
    <t>водний транспорт</t>
  </si>
  <si>
    <t>авіаційний транспорт</t>
  </si>
  <si>
    <t>складське господарство та допоміжна діяльність у сфері транспорту</t>
  </si>
  <si>
    <t>поштова та кур’єрська діяльність</t>
  </si>
  <si>
    <t>Тимчасове розміщування й  організація харчування</t>
  </si>
  <si>
    <t>Інформація та телекомунікації</t>
  </si>
  <si>
    <t>Фінансова та страхова діяльність</t>
  </si>
  <si>
    <t>Операції з нерухомим майном</t>
  </si>
  <si>
    <t>Професійна, наукова та технічна  діяльність</t>
  </si>
  <si>
    <t>з неї наукові дослідження та розробки</t>
  </si>
  <si>
    <t>Діяльність у сфері адміністративного  та допоміжного обслуговування</t>
  </si>
  <si>
    <t>Державне управління й оборона; обов’язкове соціальне страхування</t>
  </si>
  <si>
    <t>Освіта</t>
  </si>
  <si>
    <t>Охорона здоров’я та надання  соціальної допомоги</t>
  </si>
  <si>
    <t xml:space="preserve">з них охорона здоров’я  </t>
  </si>
  <si>
    <t>Мистецтво, спорт, розваги та відпочинок</t>
  </si>
  <si>
    <t>діяльність у сфері творчості, мистецтва та розваг</t>
  </si>
  <si>
    <t>функціювання бібліотек, архівів, музеїв та інших закладів культури</t>
  </si>
  <si>
    <t>Надання інших видів послуг</t>
  </si>
  <si>
    <t>Середньооблікова кількість штатних працівників (%, до відповідного періоду) КВЕД 2010</t>
  </si>
  <si>
    <t>Усього</t>
  </si>
  <si>
    <t>II.2020</t>
  </si>
  <si>
    <t>III.2020</t>
  </si>
  <si>
    <t>IV.2020</t>
  </si>
  <si>
    <t>I.2021</t>
  </si>
  <si>
    <t>II.2021</t>
  </si>
  <si>
    <t>III.2021</t>
  </si>
  <si>
    <t>IV.2021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</si>
</sst>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5">
    <numFmt numFmtId="164" formatCode="_-* #,##0.00_₴_-;\-* #,##0.00_₴_-;_-* &quot;-&quot;??_₴_-;_-@_-"/>
    <numFmt numFmtId="165" formatCode="_-* #,##0\ _г_р_н_._-;\-* #,##0\ _г_р_н_._-;_-* &quot;-&quot;\ _г_р_н_._-;_-@_-"/>
    <numFmt numFmtId="166" formatCode="_-* #,##0.00\ _г_р_н_._-;\-* #,##0.00\ _г_р_н_._-;_-* &quot;-&quot;??\ _г_р_н_._-;_-@_-"/>
    <numFmt numFmtId="167" formatCode="#,##0&quot;р.&quot;;[Red]\-#,##0&quot;р.&quot;"/>
    <numFmt numFmtId="168" formatCode="#,##0.00&quot;р.&quot;;\-#,##0.00&quot;р.&quot;"/>
    <numFmt numFmtId="169" formatCode="_-* #,##0_р_._-;\-* #,##0_р_._-;_-* &quot;-&quot;_р_._-;_-@_-"/>
    <numFmt numFmtId="170" formatCode="_-* #,##0.00_р_._-;\-* #,##0.00_р_._-;_-* &quot;-&quot;??_р_._-;_-@_-"/>
    <numFmt numFmtId="171" formatCode="0.0"/>
    <numFmt numFmtId="172" formatCode="&quot;$&quot;#,##0_);[Red]\(&quot;$&quot;#,##0\)"/>
    <numFmt numFmtId="173" formatCode="_(* #,##0.00_);_(* \(#,##0.00\);_(* &quot;-&quot;??_);_(@_)"/>
    <numFmt numFmtId="174" formatCode="#,##0.0"/>
    <numFmt numFmtId="175" formatCode="#."/>
    <numFmt numFmtId="176" formatCode="&quot;Ј&quot;#,##0.00;[Red]\-&quot;Ј&quot;#,##0.00"/>
    <numFmt numFmtId="177" formatCode="General_)"/>
    <numFmt numFmtId="178" formatCode="#,##0.000"/>
    <numFmt numFmtId="179" formatCode="&quot;   &quot;@"/>
    <numFmt numFmtId="180" formatCode="&quot;      &quot;@"/>
    <numFmt numFmtId="181" formatCode="&quot;         &quot;@"/>
    <numFmt numFmtId="182" formatCode="&quot;            &quot;@"/>
    <numFmt numFmtId="183" formatCode="&quot;               &quot;@"/>
    <numFmt numFmtId="184" formatCode="0.000_)"/>
    <numFmt numFmtId="185" formatCode="_(* #,##0_);_(* \(#,##0\);_(* &quot;-&quot;_);_(@_)"/>
    <numFmt numFmtId="186" formatCode="_-&quot;$&quot;* #,##0_-;\-&quot;$&quot;* #,##0_-;_-&quot;$&quot;* &quot;-&quot;_-;_-@_-"/>
    <numFmt numFmtId="187" formatCode="_([$€-2]* #,##0.00_);_([$€-2]* \(#,##0.00\);_([$€-2]* &quot;-&quot;??_)"/>
    <numFmt numFmtId="188" formatCode="_-* #,##0\ _F_t_-;\-* #,##0\ _F_t_-;_-* &quot;-&quot;\ _F_t_-;_-@_-"/>
    <numFmt numFmtId="189" formatCode="_-* #,##0.00\ _F_t_-;\-* #,##0.00\ _F_t_-;_-* &quot;-&quot;??\ _F_t_-;_-@_-"/>
    <numFmt numFmtId="190" formatCode="[&gt;0.05]#,##0.0;[&lt;-0.05]\-#,##0.0;\-\-&quot; &quot;;"/>
    <numFmt numFmtId="191" formatCode="[&gt;0.5]#,##0;[&lt;-0.5]\-#,##0;\-\-&quot; &quot;;"/>
    <numFmt numFmtId="192" formatCode="#,##0\ &quot;Kč&quot;;\-#,##0\ &quot;Kč&quot;"/>
    <numFmt numFmtId="193" formatCode="&quot;$&quot;#,##0_);\(&quot;$&quot;#,##0\)"/>
    <numFmt numFmtId="194" formatCode="_(&quot;$&quot;* #,##0_);_(&quot;$&quot;* \(#,##0\);_(&quot;$&quot;* &quot;-&quot;_);_(@_)"/>
    <numFmt numFmtId="195" formatCode="_(&quot;$&quot;* #,##0.00_);_(&quot;$&quot;* \(#,##0.00\);_(&quot;$&quot;* &quot;-&quot;??_);_(@_)"/>
    <numFmt numFmtId="196" formatCode="[&gt;=0.05]#,##0.0;[&lt;=-0.05]\-#,##0.0;?0.0"/>
    <numFmt numFmtId="197" formatCode="_-* #,##0\ &quot;Ft&quot;_-;\-* #,##0\ &quot;Ft&quot;_-;_-* &quot;-&quot;\ &quot;Ft&quot;_-;_-@_-"/>
    <numFmt numFmtId="198" formatCode="_-* #,##0.00\ &quot;Ft&quot;_-;\-* #,##0.00\ &quot;Ft&quot;_-;_-* &quot;-&quot;??\ &quot;Ft&quot;_-;_-@_-"/>
    <numFmt numFmtId="199" formatCode="[Black]#,##0.0;[Black]\-#,##0.0;;"/>
    <numFmt numFmtId="200" formatCode="[Black][&gt;0.05]#,##0.0;[Black][&lt;-0.05]\-#,##0.0;;"/>
    <numFmt numFmtId="201" formatCode="[Black][&gt;0.5]#,##0;[Black][&lt;-0.5]\-#,##0;;"/>
    <numFmt numFmtId="202" formatCode="#,##0.0____"/>
    <numFmt numFmtId="203" formatCode="_-* #,##0\ _р_._-;\-* #,##0\ _р_._-;_-* &quot;-&quot;\ _р_._-;_-@_-"/>
    <numFmt numFmtId="204" formatCode="_-* #,##0.00\ &quot;р.&quot;_-;\-* #,##0.00\ &quot;р.&quot;_-;_-* &quot;-&quot;??\ &quot;р.&quot;_-;_-@_-"/>
    <numFmt numFmtId="205" formatCode="_-* #,##0.00\ _р_._-;\-* #,##0.00\ _р_._-;_-* &quot;-&quot;??\ _р_._-;_-@_-"/>
    <numFmt numFmtId="206" formatCode="#,##0.0_ ;[Red]\-#,##0.0\ "/>
    <numFmt numFmtId="207" formatCode="#,##0;[Red]\(#,##0\)"/>
    <numFmt numFmtId="208" formatCode="_-[$€-2]* #,##0.00_-;\-[$€-2]* #,##0.00_-;_-[$€-2]* &quot;-&quot;??_-"/>
    <numFmt numFmtId="209" formatCode="#,#00"/>
    <numFmt numFmtId="210" formatCode="###\ ##0.000"/>
    <numFmt numFmtId="211" formatCode="#,"/>
    <numFmt numFmtId="212" formatCode="0_)"/>
    <numFmt numFmtId="213" formatCode="&quot;Cr$&quot;#,##0_);[Red]\(&quot;Cr$&quot;#,##0\)"/>
    <numFmt numFmtId="214" formatCode="&quot;Cr$&quot;#,##0.00_);[Red]\(&quot;Cr$&quot;#,##0.00\)"/>
    <numFmt numFmtId="215" formatCode="\$#,"/>
    <numFmt numFmtId="216" formatCode="&quot;$&quot;#,#00"/>
    <numFmt numFmtId="217" formatCode="&quot;$&quot;#,"/>
    <numFmt numFmtId="218" formatCode="[$-418]d\-mmm\-yy;@"/>
    <numFmt numFmtId="219" formatCode="%#,#00"/>
    <numFmt numFmtId="220" formatCode="#.##000"/>
    <numFmt numFmtId="221" formatCode="dd\-mmm\-yy_)"/>
    <numFmt numFmtId="222" formatCode="#.##0,"/>
    <numFmt numFmtId="223" formatCode="#,##0.000000"/>
    <numFmt numFmtId="224" formatCode="General\ \ \ \ \ \ "/>
    <numFmt numFmtId="225" formatCode="0.0\ \ \ \ \ \ \ \ "/>
    <numFmt numFmtId="226" formatCode="mmmm\ yyyy"/>
    <numFmt numFmtId="227" formatCode="[$-409]d\-mmm\-yy;@"/>
    <numFmt numFmtId="228" formatCode="0.0;\(0.0\);\ ;\-"/>
  </numFmts>
  <fonts count="227">
    <font>
      <sz val="10"/>
      <name val="Times New Roman"/>
      <charset val="204"/>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0"/>
      <name val="Times New Roman"/>
      <family val="1"/>
      <charset val="204"/>
    </font>
    <font>
      <u/>
      <sz val="11"/>
      <color indexed="12"/>
      <name val="Times New Roman Cyr"/>
      <charset val="204"/>
    </font>
    <font>
      <sz val="10"/>
      <name val="MS Sans Serif"/>
      <family val="2"/>
      <charset val="204"/>
    </font>
    <font>
      <sz val="1"/>
      <color indexed="16"/>
      <name val="Courier"/>
      <family val="1"/>
      <charset val="204"/>
    </font>
    <font>
      <b/>
      <sz val="1"/>
      <color indexed="16"/>
      <name val="Courier"/>
      <family val="1"/>
      <charset val="204"/>
    </font>
    <font>
      <sz val="10"/>
      <color indexed="8"/>
      <name val="Arial"/>
      <family val="2"/>
      <charset val="204"/>
    </font>
    <font>
      <sz val="10"/>
      <name val="TimesET"/>
    </font>
    <font>
      <u/>
      <sz val="11"/>
      <color indexed="36"/>
      <name val="Times New Roman Cyr"/>
      <charset val="204"/>
    </font>
    <font>
      <sz val="10"/>
      <name val="Arial Cyr"/>
      <charset val="204"/>
    </font>
    <font>
      <b/>
      <sz val="10"/>
      <name val="Arial Cyr"/>
      <charset val="204"/>
    </font>
    <font>
      <i/>
      <sz val="10"/>
      <name val="Arial Cyr"/>
      <charset val="204"/>
    </font>
    <font>
      <b/>
      <sz val="12"/>
      <name val="Times New Roman"/>
      <family val="1"/>
      <charset val="204"/>
    </font>
    <font>
      <sz val="12"/>
      <name val="Times New Roman"/>
      <family val="1"/>
      <charset val="204"/>
    </font>
    <font>
      <b/>
      <sz val="12"/>
      <color indexed="9"/>
      <name val="Times New Roman"/>
      <family val="1"/>
      <charset val="204"/>
    </font>
    <font>
      <sz val="10"/>
      <name val="Times New Roman"/>
      <family val="1"/>
      <charset val="204"/>
    </font>
    <font>
      <sz val="8"/>
      <name val="Arial Cyr"/>
      <charset val="204"/>
    </font>
    <font>
      <sz val="10"/>
      <name val="Tms Rmn"/>
    </font>
    <font>
      <sz val="16"/>
      <name val="Times New Roman"/>
      <family val="1"/>
      <charset val="204"/>
    </font>
    <font>
      <i/>
      <sz val="12"/>
      <name val="Times New Roman"/>
      <family val="1"/>
      <charset val="204"/>
    </font>
    <font>
      <sz val="12"/>
      <color indexed="10"/>
      <name val="Times New Roman"/>
      <family val="1"/>
      <charset val="204"/>
    </font>
    <font>
      <sz val="8"/>
      <color indexed="55"/>
      <name val="Arial Cyr"/>
      <charset val="204"/>
    </font>
    <font>
      <b/>
      <sz val="8"/>
      <color indexed="55"/>
      <name val="Arial Cyr"/>
      <charset val="204"/>
    </font>
    <font>
      <b/>
      <sz val="10"/>
      <name val="UkrainianBaltica"/>
      <family val="1"/>
      <charset val="204"/>
    </font>
    <font>
      <sz val="10"/>
      <name val="Arial"/>
      <family val="2"/>
      <charset val="204"/>
    </font>
    <font>
      <sz val="10"/>
      <name val="Arial Cyr"/>
    </font>
    <font>
      <b/>
      <sz val="12"/>
      <color indexed="8"/>
      <name val="Times New Roman"/>
      <family val="1"/>
      <charset val="204"/>
    </font>
    <font>
      <sz val="12"/>
      <color indexed="8"/>
      <name val="Times New Roman"/>
      <family val="1"/>
      <charset val="204"/>
    </font>
    <font>
      <sz val="10"/>
      <color indexed="10"/>
      <name val="Arial Cyr"/>
      <charset val="204"/>
    </font>
    <font>
      <sz val="11"/>
      <color indexed="8"/>
      <name val="Calibri"/>
      <family val="2"/>
    </font>
    <font>
      <sz val="12"/>
      <color indexed="9"/>
      <name val="Times New Roman"/>
      <family val="1"/>
      <charset val="204"/>
    </font>
    <font>
      <sz val="10"/>
      <name val="Helv"/>
      <charset val="204"/>
    </font>
    <font>
      <sz val="28"/>
      <name val="Times New Roman"/>
      <family val="1"/>
      <charset val="204"/>
    </font>
    <font>
      <i/>
      <sz val="10"/>
      <name val="Times New Roman"/>
      <family val="1"/>
      <charset val="204"/>
    </font>
    <font>
      <i/>
      <sz val="12"/>
      <color indexed="8"/>
      <name val="Times New Roman"/>
      <family val="1"/>
      <charset val="204"/>
    </font>
    <font>
      <sz val="11"/>
      <color indexed="8"/>
      <name val="Calibri"/>
      <family val="2"/>
      <charset val="204"/>
    </font>
    <font>
      <sz val="11"/>
      <color indexed="9"/>
      <name val="Calibri"/>
      <family val="2"/>
      <charset val="204"/>
    </font>
    <font>
      <sz val="11"/>
      <color indexed="62"/>
      <name val="Calibri"/>
      <family val="2"/>
      <charset val="204"/>
    </font>
    <font>
      <b/>
      <sz val="11"/>
      <color indexed="63"/>
      <name val="Calibri"/>
      <family val="2"/>
      <charset val="204"/>
    </font>
    <font>
      <b/>
      <sz val="11"/>
      <color indexed="52"/>
      <name val="Calibri"/>
      <family val="2"/>
      <charset val="204"/>
    </font>
    <font>
      <b/>
      <sz val="15"/>
      <color indexed="56"/>
      <name val="Calibri"/>
      <family val="2"/>
      <charset val="204"/>
    </font>
    <font>
      <b/>
      <sz val="13"/>
      <color indexed="56"/>
      <name val="Calibri"/>
      <family val="2"/>
      <charset val="204"/>
    </font>
    <font>
      <b/>
      <sz val="11"/>
      <color indexed="56"/>
      <name val="Calibri"/>
      <family val="2"/>
      <charset val="204"/>
    </font>
    <font>
      <b/>
      <sz val="11"/>
      <color indexed="8"/>
      <name val="Calibri"/>
      <family val="2"/>
      <charset val="204"/>
    </font>
    <font>
      <b/>
      <sz val="11"/>
      <color indexed="9"/>
      <name val="Calibri"/>
      <family val="2"/>
      <charset val="204"/>
    </font>
    <font>
      <b/>
      <sz val="18"/>
      <color indexed="56"/>
      <name val="Cambria"/>
      <family val="2"/>
      <charset val="204"/>
    </font>
    <font>
      <sz val="11"/>
      <color indexed="60"/>
      <name val="Calibri"/>
      <family val="2"/>
      <charset val="204"/>
    </font>
    <font>
      <sz val="11"/>
      <color indexed="20"/>
      <name val="Calibri"/>
      <family val="2"/>
      <charset val="204"/>
    </font>
    <font>
      <i/>
      <sz val="11"/>
      <color indexed="23"/>
      <name val="Calibri"/>
      <family val="2"/>
      <charset val="204"/>
    </font>
    <font>
      <sz val="11"/>
      <color indexed="52"/>
      <name val="Calibri"/>
      <family val="2"/>
      <charset val="204"/>
    </font>
    <font>
      <sz val="11"/>
      <color indexed="10"/>
      <name val="Calibri"/>
      <family val="2"/>
      <charset val="204"/>
    </font>
    <font>
      <sz val="11"/>
      <color indexed="17"/>
      <name val="Calibri"/>
      <family val="2"/>
      <charset val="204"/>
    </font>
    <font>
      <sz val="10"/>
      <name val="Arial Cyr"/>
      <family val="2"/>
      <charset val="204"/>
    </font>
    <font>
      <sz val="9"/>
      <name val="Times New Roman"/>
      <family val="1"/>
    </font>
    <font>
      <sz val="10"/>
      <name val="Arial"/>
      <family val="2"/>
    </font>
    <font>
      <sz val="11"/>
      <color indexed="9"/>
      <name val="Calibri"/>
      <family val="2"/>
    </font>
    <font>
      <sz val="8"/>
      <color indexed="12"/>
      <name val="Helv"/>
    </font>
    <font>
      <sz val="10"/>
      <name val="Geneva"/>
      <family val="2"/>
    </font>
    <font>
      <sz val="8"/>
      <color indexed="12"/>
      <name val="Helv"/>
      <family val="2"/>
    </font>
    <font>
      <sz val="11"/>
      <color indexed="20"/>
      <name val="Calibri"/>
      <family val="2"/>
    </font>
    <font>
      <b/>
      <sz val="11"/>
      <color indexed="52"/>
      <name val="Calibri"/>
      <family val="2"/>
    </font>
    <font>
      <sz val="10"/>
      <name val="Arial CE"/>
      <family val="2"/>
      <charset val="238"/>
    </font>
    <font>
      <b/>
      <sz val="11"/>
      <color indexed="9"/>
      <name val="Calibri"/>
      <family val="2"/>
    </font>
    <font>
      <b/>
      <sz val="10"/>
      <color indexed="8"/>
      <name val="Verdana"/>
      <family val="2"/>
    </font>
    <font>
      <i/>
      <sz val="10"/>
      <color indexed="8"/>
      <name val="Verdana"/>
      <family val="2"/>
    </font>
    <font>
      <sz val="11"/>
      <color indexed="8"/>
      <name val="Verdana"/>
      <family val="2"/>
    </font>
    <font>
      <b/>
      <sz val="11"/>
      <color indexed="8"/>
      <name val="Verdana"/>
      <family val="2"/>
    </font>
    <font>
      <b/>
      <sz val="13"/>
      <color indexed="9"/>
      <name val="Verdana"/>
      <family val="2"/>
    </font>
    <font>
      <sz val="11"/>
      <color indexed="8"/>
      <name val="Arial"/>
      <family val="2"/>
    </font>
    <font>
      <sz val="11"/>
      <name val="Tms Rmn"/>
      <family val="1"/>
    </font>
    <font>
      <sz val="10"/>
      <name val="Times New Roman"/>
      <family val="1"/>
    </font>
    <font>
      <sz val="9"/>
      <name val="Times"/>
      <family val="1"/>
    </font>
    <font>
      <sz val="8"/>
      <name val="Tahoma"/>
      <family val="2"/>
    </font>
    <font>
      <sz val="10"/>
      <name val="Helv"/>
    </font>
    <font>
      <sz val="12"/>
      <name val="TIMES"/>
      <family val="1"/>
    </font>
    <font>
      <sz val="8"/>
      <name val="Times New Roman"/>
      <family val="1"/>
    </font>
    <font>
      <i/>
      <sz val="11"/>
      <color indexed="23"/>
      <name val="Calibri"/>
      <family val="2"/>
    </font>
    <font>
      <sz val="10"/>
      <name val="MS Sans Serif"/>
      <family val="2"/>
    </font>
    <font>
      <sz val="1"/>
      <color indexed="8"/>
      <name val="Courier"/>
      <family val="3"/>
    </font>
    <font>
      <i/>
      <sz val="1"/>
      <color indexed="8"/>
      <name val="Courier"/>
      <family val="3"/>
    </font>
    <font>
      <b/>
      <sz val="12"/>
      <name val="Helv"/>
    </font>
    <font>
      <sz val="14"/>
      <name val="Helv"/>
    </font>
    <font>
      <sz val="12"/>
      <name val="Helv"/>
    </font>
    <font>
      <sz val="11"/>
      <color indexed="17"/>
      <name val="Calibri"/>
      <family val="2"/>
    </font>
    <font>
      <sz val="8"/>
      <name val="Arial"/>
      <family val="2"/>
    </font>
    <font>
      <b/>
      <sz val="15"/>
      <color indexed="56"/>
      <name val="Calibri"/>
      <family val="2"/>
    </font>
    <font>
      <b/>
      <sz val="13"/>
      <color indexed="56"/>
      <name val="Calibri"/>
      <family val="2"/>
    </font>
    <font>
      <b/>
      <sz val="11"/>
      <color indexed="56"/>
      <name val="Calibri"/>
      <family val="2"/>
    </font>
    <font>
      <u/>
      <sz val="10"/>
      <color indexed="12"/>
      <name val="Times New Roman CE"/>
      <charset val="238"/>
    </font>
    <font>
      <u/>
      <sz val="11"/>
      <color indexed="12"/>
      <name val="Calibri"/>
      <family val="2"/>
    </font>
    <font>
      <u/>
      <sz val="10"/>
      <color indexed="12"/>
      <name val="Times New Roman"/>
      <family val="1"/>
    </font>
    <font>
      <sz val="11"/>
      <color indexed="62"/>
      <name val="Calibri"/>
      <family val="2"/>
    </font>
    <font>
      <sz val="10"/>
      <name val="CTimesRoman"/>
      <family val="2"/>
    </font>
    <font>
      <sz val="11"/>
      <color indexed="52"/>
      <name val="Calibri"/>
      <family val="2"/>
    </font>
    <font>
      <sz val="8"/>
      <color indexed="8"/>
      <name val="Helv"/>
    </font>
    <font>
      <u/>
      <sz val="10"/>
      <color indexed="36"/>
      <name val="Times New Roman CE"/>
      <charset val="238"/>
    </font>
    <font>
      <sz val="10"/>
      <name val="Courier"/>
      <family val="3"/>
    </font>
    <font>
      <sz val="11"/>
      <color indexed="60"/>
      <name val="Calibri"/>
      <family val="2"/>
    </font>
    <font>
      <sz val="11"/>
      <name val="Tms Rmn"/>
    </font>
    <font>
      <sz val="10"/>
      <name val="Times New Roman CE"/>
      <family val="1"/>
      <charset val="238"/>
    </font>
    <font>
      <sz val="14"/>
      <name val="Times New Roman CE"/>
      <charset val="238"/>
    </font>
    <font>
      <b/>
      <sz val="11"/>
      <color indexed="63"/>
      <name val="Calibri"/>
      <family val="2"/>
    </font>
    <font>
      <sz val="10"/>
      <color indexed="10"/>
      <name val="MS Sans Serif"/>
      <family val="2"/>
    </font>
    <font>
      <sz val="8"/>
      <name val="Helv"/>
    </font>
    <font>
      <b/>
      <sz val="10"/>
      <name val="Tms Rmn"/>
      <family val="1"/>
    </font>
    <font>
      <b/>
      <sz val="18"/>
      <color indexed="56"/>
      <name val="Cambria"/>
      <family val="2"/>
    </font>
    <font>
      <b/>
      <sz val="11"/>
      <color indexed="8"/>
      <name val="Calibri"/>
      <family val="2"/>
    </font>
    <font>
      <sz val="11"/>
      <color indexed="10"/>
      <name val="Calibri"/>
      <family val="2"/>
    </font>
    <font>
      <b/>
      <sz val="18"/>
      <name val="Arial CE"/>
      <family val="2"/>
      <charset val="238"/>
    </font>
    <font>
      <b/>
      <sz val="12"/>
      <name val="Arial CE"/>
      <family val="2"/>
      <charset val="238"/>
    </font>
    <font>
      <sz val="12"/>
      <name val="Times New Roman"/>
      <family val="1"/>
    </font>
    <font>
      <sz val="12"/>
      <color indexed="24"/>
      <name val="Modern"/>
      <family val="3"/>
      <charset val="255"/>
    </font>
    <font>
      <b/>
      <sz val="18"/>
      <color indexed="24"/>
      <name val="Modern"/>
      <family val="3"/>
      <charset val="255"/>
    </font>
    <font>
      <b/>
      <sz val="12"/>
      <color indexed="24"/>
      <name val="Modern"/>
      <family val="3"/>
      <charset val="255"/>
    </font>
    <font>
      <sz val="20"/>
      <name val="Times New Roman"/>
      <family val="1"/>
      <charset val="204"/>
    </font>
    <font>
      <sz val="12"/>
      <color indexed="55"/>
      <name val="Times New Roman"/>
      <family val="1"/>
      <charset val="204"/>
    </font>
    <font>
      <sz val="10"/>
      <name val="UkrainianBaltica"/>
    </font>
    <font>
      <b/>
      <sz val="11"/>
      <color indexed="10"/>
      <name val="Calibri"/>
      <family val="2"/>
      <charset val="204"/>
    </font>
    <font>
      <b/>
      <sz val="15"/>
      <color indexed="62"/>
      <name val="Calibri"/>
      <family val="2"/>
      <charset val="204"/>
    </font>
    <font>
      <b/>
      <sz val="13"/>
      <color indexed="62"/>
      <name val="Calibri"/>
      <family val="2"/>
      <charset val="204"/>
    </font>
    <font>
      <b/>
      <sz val="11"/>
      <color indexed="62"/>
      <name val="Calibri"/>
      <family val="2"/>
      <charset val="204"/>
    </font>
    <font>
      <b/>
      <sz val="18"/>
      <color indexed="62"/>
      <name val="Cambria"/>
      <family val="2"/>
      <charset val="204"/>
    </font>
    <font>
      <sz val="11"/>
      <color indexed="19"/>
      <name val="Calibri"/>
      <family val="2"/>
      <charset val="204"/>
    </font>
    <font>
      <b/>
      <sz val="10"/>
      <name val="Arial"/>
      <family val="2"/>
      <charset val="204"/>
    </font>
    <font>
      <b/>
      <i/>
      <sz val="12"/>
      <color indexed="10"/>
      <name val="Times New Roman"/>
      <family val="1"/>
      <charset val="204"/>
    </font>
    <font>
      <i/>
      <sz val="12"/>
      <color indexed="10"/>
      <name val="Times New Roman"/>
      <family val="1"/>
      <charset val="204"/>
    </font>
    <font>
      <i/>
      <sz val="11"/>
      <color indexed="8"/>
      <name val="Times New Roman"/>
      <family val="1"/>
      <charset val="204"/>
    </font>
    <font>
      <sz val="10"/>
      <color indexed="8"/>
      <name val="Verdana"/>
      <family val="2"/>
    </font>
    <font>
      <sz val="10"/>
      <color indexed="54"/>
      <name val="Verdana"/>
      <family val="2"/>
    </font>
    <font>
      <b/>
      <sz val="12"/>
      <name val="Arial"/>
      <family val="2"/>
      <charset val="204"/>
    </font>
    <font>
      <sz val="9"/>
      <name val="Tms Rmn"/>
    </font>
    <font>
      <sz val="10"/>
      <name val="FreeSet"/>
      <family val="2"/>
    </font>
    <font>
      <b/>
      <sz val="1"/>
      <color indexed="8"/>
      <name val="Courier"/>
      <family val="3"/>
    </font>
    <font>
      <u/>
      <sz val="10"/>
      <color indexed="12"/>
      <name val="Courier"/>
      <family val="3"/>
    </font>
    <font>
      <u/>
      <sz val="10"/>
      <color indexed="36"/>
      <name val="Courier"/>
      <family val="3"/>
    </font>
    <font>
      <u/>
      <sz val="5"/>
      <color indexed="12"/>
      <name val="Courier"/>
      <family val="3"/>
    </font>
    <font>
      <u/>
      <sz val="12"/>
      <color indexed="12"/>
      <name val="Times New Roman"/>
      <family val="1"/>
    </font>
    <font>
      <u/>
      <sz val="10"/>
      <color indexed="12"/>
      <name val="Segoe UI"/>
      <family val="2"/>
    </font>
    <font>
      <u/>
      <sz val="10"/>
      <color indexed="36"/>
      <name val="Arial"/>
      <family val="2"/>
    </font>
    <font>
      <b/>
      <sz val="14"/>
      <name val="Arial"/>
      <family val="2"/>
      <charset val="204"/>
    </font>
    <font>
      <b/>
      <sz val="12"/>
      <color indexed="9"/>
      <name val="Arial"/>
      <family val="2"/>
      <charset val="204"/>
    </font>
    <font>
      <b/>
      <i/>
      <sz val="14"/>
      <name val="Arial"/>
      <family val="2"/>
      <charset val="204"/>
    </font>
    <font>
      <b/>
      <i/>
      <sz val="14"/>
      <color indexed="9"/>
      <name val="Arial"/>
      <family val="2"/>
      <charset val="204"/>
    </font>
    <font>
      <b/>
      <i/>
      <sz val="12"/>
      <color indexed="9"/>
      <name val="Arial"/>
      <family val="2"/>
      <charset val="204"/>
    </font>
    <font>
      <b/>
      <sz val="11"/>
      <name val="Arial"/>
      <family val="2"/>
      <charset val="204"/>
    </font>
    <font>
      <b/>
      <sz val="11"/>
      <color indexed="9"/>
      <name val="Arial"/>
      <family val="2"/>
      <charset val="204"/>
    </font>
    <font>
      <sz val="12"/>
      <color indexed="9"/>
      <name val="Bookman Old Style"/>
      <family val="1"/>
      <charset val="204"/>
    </font>
    <font>
      <sz val="11"/>
      <name val="Arial"/>
      <family val="2"/>
      <charset val="204"/>
    </font>
    <font>
      <sz val="11"/>
      <color indexed="9"/>
      <name val="Arial"/>
      <family val="2"/>
      <charset val="204"/>
    </font>
    <font>
      <i/>
      <sz val="11"/>
      <name val="Arial"/>
      <family val="2"/>
      <charset val="204"/>
    </font>
    <font>
      <b/>
      <i/>
      <sz val="11"/>
      <color indexed="9"/>
      <name val="Arial"/>
      <family val="2"/>
      <charset val="204"/>
    </font>
    <font>
      <u/>
      <sz val="10"/>
      <name val="Times New Roman"/>
      <family val="1"/>
    </font>
    <font>
      <sz val="12"/>
      <name val="Arial"/>
      <family val="2"/>
    </font>
    <font>
      <sz val="12"/>
      <name val="Tms Rmn"/>
    </font>
    <font>
      <sz val="10"/>
      <color indexed="8"/>
      <name val="Segoe UI"/>
      <family val="2"/>
    </font>
    <font>
      <sz val="10"/>
      <name val="Segoe UI"/>
      <family val="2"/>
    </font>
    <font>
      <sz val="10"/>
      <color theme="1"/>
      <name val="Segoe UI"/>
      <family val="2"/>
    </font>
    <font>
      <sz val="11"/>
      <color theme="1"/>
      <name val="Calibri"/>
      <family val="2"/>
      <scheme val="minor"/>
    </font>
    <font>
      <b/>
      <sz val="11"/>
      <color indexed="18"/>
      <name val="Arial"/>
      <family val="2"/>
    </font>
    <font>
      <b/>
      <i/>
      <sz val="11"/>
      <color indexed="18"/>
      <name val="Arial"/>
      <family val="2"/>
    </font>
    <font>
      <sz val="9"/>
      <name val="Arial"/>
      <family val="2"/>
    </font>
    <font>
      <sz val="12"/>
      <color indexed="9"/>
      <name val="MS Sans Serif"/>
      <family val="2"/>
    </font>
    <font>
      <sz val="11"/>
      <color indexed="9"/>
      <name val="Arial"/>
      <family val="2"/>
    </font>
    <font>
      <sz val="11"/>
      <name val="Arial"/>
      <family val="2"/>
    </font>
    <font>
      <b/>
      <sz val="11"/>
      <color indexed="9"/>
      <name val="Arial"/>
      <family val="2"/>
    </font>
    <font>
      <b/>
      <sz val="11"/>
      <color indexed="18"/>
      <name val="Arial Narrow"/>
      <family val="2"/>
    </font>
    <font>
      <b/>
      <sz val="11"/>
      <color indexed="9"/>
      <name val="Arial Narrow"/>
      <family val="2"/>
    </font>
    <font>
      <sz val="11"/>
      <color indexed="18"/>
      <name val="Arial"/>
      <family val="2"/>
    </font>
    <font>
      <sz val="10"/>
      <color indexed="56"/>
      <name val="arial"/>
      <family val="2"/>
    </font>
    <font>
      <sz val="10"/>
      <color indexed="18"/>
      <name val="Arial"/>
      <family val="2"/>
    </font>
    <font>
      <sz val="10"/>
      <color indexed="9"/>
      <name val="Arial"/>
      <family val="2"/>
    </font>
    <font>
      <sz val="12"/>
      <color indexed="56"/>
      <name val="Arial"/>
      <family val="2"/>
    </font>
    <font>
      <i/>
      <sz val="12"/>
      <color indexed="56"/>
      <name val="Arial"/>
      <family val="2"/>
    </font>
    <font>
      <sz val="11"/>
      <color indexed="56"/>
      <name val="Arial"/>
      <family val="2"/>
    </font>
    <font>
      <i/>
      <sz val="11"/>
      <color indexed="56"/>
      <name val="Arial"/>
      <family val="2"/>
    </font>
    <font>
      <b/>
      <sz val="11"/>
      <color indexed="56"/>
      <name val="Arial"/>
      <family val="2"/>
    </font>
    <font>
      <b/>
      <i/>
      <sz val="11"/>
      <color indexed="56"/>
      <name val="Arial"/>
      <family val="2"/>
    </font>
    <font>
      <sz val="18"/>
      <color indexed="18"/>
      <name val="Arial"/>
      <family val="2"/>
    </font>
    <font>
      <sz val="11"/>
      <color indexed="10"/>
      <name val="Arial"/>
      <family val="2"/>
    </font>
    <font>
      <b/>
      <sz val="18"/>
      <color indexed="8"/>
      <name val="Cambria"/>
      <family val="1"/>
    </font>
    <font>
      <b/>
      <sz val="10"/>
      <name val="Times New Roman"/>
      <family val="1"/>
    </font>
    <font>
      <b/>
      <i/>
      <sz val="10"/>
      <name val="Times New Roman"/>
      <family val="1"/>
    </font>
    <font>
      <vertAlign val="superscript"/>
      <sz val="9"/>
      <color indexed="8"/>
      <name val="Times New Roman"/>
      <family val="1"/>
    </font>
    <font>
      <sz val="9"/>
      <color indexed="8"/>
      <name val="Times New Roman"/>
      <family val="1"/>
    </font>
    <font>
      <sz val="12"/>
      <name val="Journal"/>
    </font>
    <font>
      <sz val="10"/>
      <name val="Tahoma"/>
      <family val="2"/>
      <charset val="204"/>
    </font>
    <font>
      <sz val="10"/>
      <name val="Petersburg"/>
    </font>
    <font>
      <u/>
      <sz val="11"/>
      <color theme="10"/>
      <name val="Calibri"/>
      <family val="2"/>
      <charset val="204"/>
      <scheme val="minor"/>
    </font>
    <font>
      <u/>
      <sz val="11"/>
      <color theme="10"/>
      <name val="Times New Roman"/>
      <family val="1"/>
      <charset val="204"/>
    </font>
    <font>
      <sz val="11"/>
      <color theme="1"/>
      <name val="Times New Roman"/>
      <family val="1"/>
      <charset val="204"/>
    </font>
    <font>
      <b/>
      <i/>
      <u/>
      <sz val="10"/>
      <color rgb="FFFF0000"/>
      <name val="Arial"/>
      <family val="2"/>
      <charset val="204"/>
    </font>
    <font>
      <b/>
      <i/>
      <u/>
      <sz val="11"/>
      <color rgb="FFFF0000"/>
      <name val="Times New Roman"/>
      <family val="1"/>
      <charset val="204"/>
    </font>
    <font>
      <b/>
      <i/>
      <u/>
      <sz val="11"/>
      <color rgb="FFFF0000"/>
      <name val="Arial"/>
      <family val="2"/>
      <charset val="204"/>
    </font>
    <font>
      <b/>
      <sz val="11"/>
      <color theme="1"/>
      <name val="Calibri"/>
      <family val="2"/>
      <charset val="204"/>
      <scheme val="minor"/>
    </font>
    <font>
      <sz val="11"/>
      <name val="Times New Roman"/>
      <family val="1"/>
      <charset val="204"/>
    </font>
    <font>
      <b/>
      <sz val="18"/>
      <name val="Times New Roman"/>
      <family val="1"/>
      <charset val="204"/>
    </font>
    <font>
      <sz val="10"/>
      <color theme="1"/>
      <name val="Times New Roman"/>
      <family val="1"/>
      <charset val="204"/>
    </font>
    <font>
      <b/>
      <sz val="26"/>
      <color rgb="FF0070C0"/>
      <name val="Times New Roman"/>
      <family val="1"/>
      <charset val="204"/>
    </font>
    <font>
      <b/>
      <sz val="14"/>
      <name val="Times New Roman"/>
      <family val="1"/>
      <charset val="204"/>
    </font>
    <font>
      <sz val="12"/>
      <color rgb="FF000000"/>
      <name val="Times New Roman"/>
      <family val="1"/>
      <charset val="204"/>
    </font>
    <font>
      <b/>
      <sz val="22"/>
      <name val="Times New Roman"/>
      <family val="1"/>
      <charset val="204"/>
    </font>
    <font>
      <b/>
      <sz val="24"/>
      <name val="Times New Roman"/>
      <family val="1"/>
      <charset val="204"/>
    </font>
    <font>
      <b/>
      <sz val="14"/>
      <color indexed="9"/>
      <name val="Times New Roman"/>
      <family val="1"/>
      <charset val="204"/>
    </font>
    <font>
      <u/>
      <sz val="14"/>
      <color theme="10"/>
      <name val="Times New Roman"/>
      <family val="1"/>
      <charset val="204"/>
    </font>
    <font>
      <sz val="14"/>
      <color theme="1"/>
      <name val="Times New Roman"/>
      <family val="1"/>
      <charset val="204"/>
    </font>
    <font>
      <b/>
      <i/>
      <sz val="14"/>
      <color indexed="10"/>
      <name val="Times New Roman"/>
      <family val="1"/>
      <charset val="204"/>
    </font>
    <font>
      <sz val="14"/>
      <name val="Arial Cyr"/>
      <charset val="204"/>
    </font>
    <font>
      <sz val="10"/>
      <color rgb="FFF0FEE6"/>
      <name val="Arial Cyr"/>
      <charset val="204"/>
    </font>
    <font>
      <b/>
      <sz val="16"/>
      <name val="Times New Roman"/>
      <family val="1"/>
      <charset val="204"/>
    </font>
    <font>
      <u/>
      <sz val="12"/>
      <name val="Calibri"/>
      <family val="2"/>
      <charset val="204"/>
      <scheme val="minor"/>
    </font>
    <font>
      <u/>
      <sz val="12"/>
      <name val="Times New Roman"/>
      <family val="1"/>
      <charset val="204"/>
    </font>
    <font>
      <sz val="10"/>
      <color rgb="FF000000"/>
      <name val="Times New Roman"/>
      <family val="1"/>
      <charset val="204"/>
    </font>
    <font>
      <b/>
      <sz val="11"/>
      <name val="Times New Roman"/>
      <family val="1"/>
      <charset val="204"/>
    </font>
    <font>
      <sz val="14"/>
      <name val="Times New Roman"/>
      <family val="1"/>
      <charset val="204"/>
    </font>
    <font>
      <u/>
      <sz val="12"/>
      <color theme="10"/>
      <name val="Times New Roman"/>
      <family val="1"/>
      <charset val="204"/>
    </font>
    <font>
      <b/>
      <i/>
      <sz val="14"/>
      <name val="Times New Roman"/>
      <family val="1"/>
      <charset val="204"/>
    </font>
    <font>
      <b/>
      <sz val="14"/>
      <color rgb="FF000000"/>
      <name val="Times New Roman"/>
      <family val="1"/>
      <charset val="204"/>
    </font>
    <font>
      <sz val="14"/>
      <color indexed="10"/>
      <name val="Arial Cyr"/>
      <charset val="204"/>
    </font>
    <font>
      <i/>
      <sz val="14"/>
      <color indexed="10"/>
      <name val="Times New Roman"/>
      <family val="1"/>
      <charset val="204"/>
    </font>
    <font>
      <sz val="14"/>
      <color indexed="55"/>
      <name val="Times New Roman"/>
      <family val="1"/>
      <charset val="204"/>
    </font>
    <font>
      <b/>
      <sz val="14"/>
      <color indexed="55"/>
      <name val="Times New Roman"/>
      <family val="1"/>
      <charset val="204"/>
    </font>
    <font>
      <i/>
      <sz val="14"/>
      <name val="Times New Roman"/>
      <family val="1"/>
      <charset val="204"/>
    </font>
    <font>
      <b/>
      <sz val="20"/>
      <name val="Times New Roman"/>
      <family val="1"/>
      <charset val="204"/>
    </font>
    <font>
      <sz val="9"/>
      <color theme="1"/>
      <name val="Calibri"/>
      <family val="2"/>
      <charset val="204"/>
      <scheme val="minor"/>
    </font>
  </fonts>
  <fills count="41">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26"/>
      </patternFill>
    </fill>
    <fill>
      <patternFill patternType="solid">
        <fgColor indexed="11"/>
      </patternFill>
    </fill>
    <fill>
      <patternFill patternType="solid">
        <fgColor indexed="51"/>
      </patternFill>
    </fill>
    <fill>
      <patternFill patternType="solid">
        <fgColor indexed="43"/>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53"/>
      </patternFill>
    </fill>
    <fill>
      <patternFill patternType="solid">
        <fgColor indexed="62"/>
      </patternFill>
    </fill>
    <fill>
      <patternFill patternType="solid">
        <fgColor indexed="10"/>
      </patternFill>
    </fill>
    <fill>
      <patternFill patternType="solid">
        <fgColor indexed="57"/>
      </patternFill>
    </fill>
    <fill>
      <patternFill patternType="solid">
        <fgColor indexed="22"/>
      </patternFill>
    </fill>
    <fill>
      <patternFill patternType="solid">
        <fgColor indexed="55"/>
      </patternFill>
    </fill>
    <fill>
      <patternFill patternType="solid">
        <fgColor indexed="9"/>
        <bgColor indexed="64"/>
      </patternFill>
    </fill>
    <fill>
      <patternFill patternType="solid">
        <fgColor indexed="22"/>
        <bgColor indexed="64"/>
      </patternFill>
    </fill>
    <fill>
      <patternFill patternType="solid">
        <fgColor indexed="24"/>
        <bgColor indexed="64"/>
      </patternFill>
    </fill>
    <fill>
      <patternFill patternType="solid">
        <fgColor indexed="56"/>
      </patternFill>
    </fill>
    <fill>
      <patternFill patternType="solid">
        <fgColor indexed="54"/>
      </patternFill>
    </fill>
    <fill>
      <patternFill patternType="solid">
        <fgColor indexed="9"/>
      </patternFill>
    </fill>
    <fill>
      <patternFill patternType="solid">
        <fgColor indexed="41"/>
        <bgColor indexed="64"/>
      </patternFill>
    </fill>
    <fill>
      <patternFill patternType="solid">
        <fgColor indexed="44"/>
        <bgColor indexed="64"/>
      </patternFill>
    </fill>
    <fill>
      <patternFill patternType="solid">
        <fgColor indexed="47"/>
        <bgColor indexed="64"/>
      </patternFill>
    </fill>
    <fill>
      <patternFill patternType="solid">
        <fgColor indexed="43"/>
        <bgColor indexed="64"/>
      </patternFill>
    </fill>
    <fill>
      <patternFill patternType="solid">
        <fgColor indexed="54"/>
        <bgColor indexed="64"/>
      </patternFill>
    </fill>
    <fill>
      <patternFill patternType="solid">
        <fgColor indexed="10"/>
        <bgColor indexed="64"/>
      </patternFill>
    </fill>
    <fill>
      <patternFill patternType="solid">
        <fgColor indexed="21"/>
        <bgColor indexed="64"/>
      </patternFill>
    </fill>
    <fill>
      <patternFill patternType="lightUp">
        <fgColor indexed="54"/>
        <bgColor indexed="41"/>
      </patternFill>
    </fill>
    <fill>
      <patternFill patternType="solid">
        <fgColor indexed="26"/>
        <bgColor indexed="64"/>
      </patternFill>
    </fill>
    <fill>
      <patternFill patternType="solid">
        <fgColor rgb="FFC4D79B"/>
        <bgColor indexed="64"/>
      </patternFill>
    </fill>
    <fill>
      <patternFill patternType="solid">
        <fgColor rgb="FFEBF1DE"/>
        <bgColor indexed="64"/>
      </patternFill>
    </fill>
  </fills>
  <borders count="61">
    <border>
      <left/>
      <right/>
      <top/>
      <bottom/>
      <diagonal/>
    </border>
    <border>
      <left style="thin">
        <color indexed="64"/>
      </left>
      <right style="thin">
        <color indexed="64"/>
      </right>
      <top/>
      <bottom/>
      <diagonal/>
    </border>
    <border>
      <left style="thin">
        <color indexed="23"/>
      </left>
      <right style="thin">
        <color indexed="23"/>
      </right>
      <top style="thin">
        <color indexed="23"/>
      </top>
      <bottom style="thin">
        <color indexed="23"/>
      </bottom>
      <diagonal/>
    </border>
    <border>
      <left/>
      <right/>
      <top style="double">
        <color indexed="8"/>
      </top>
      <bottom/>
      <diagonal/>
    </border>
    <border>
      <left style="double">
        <color indexed="63"/>
      </left>
      <right style="double">
        <color indexed="63"/>
      </right>
      <top style="double">
        <color indexed="63"/>
      </top>
      <bottom style="double">
        <color indexed="63"/>
      </bottom>
      <diagonal/>
    </border>
    <border>
      <left style="thin">
        <color indexed="64"/>
      </left>
      <right style="thin">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8"/>
      </left>
      <right/>
      <top/>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4"/>
      </top>
      <bottom style="double">
        <color indexed="64"/>
      </bottom>
      <diagonal/>
    </border>
    <border>
      <left/>
      <right/>
      <top style="thin">
        <color indexed="62"/>
      </top>
      <bottom style="double">
        <color indexed="62"/>
      </bottom>
      <diagonal/>
    </border>
    <border>
      <left/>
      <right/>
      <top/>
      <bottom style="thin">
        <color indexed="64"/>
      </bottom>
      <diagonal/>
    </border>
    <border>
      <left/>
      <right/>
      <top/>
      <bottom style="thick">
        <color indexed="56"/>
      </bottom>
      <diagonal/>
    </border>
    <border>
      <left/>
      <right/>
      <top/>
      <bottom style="thick">
        <color indexed="27"/>
      </bottom>
      <diagonal/>
    </border>
    <border>
      <left/>
      <right/>
      <top/>
      <bottom style="medium">
        <color indexed="27"/>
      </bottom>
      <diagonal/>
    </border>
    <border>
      <left/>
      <right/>
      <top style="thin">
        <color indexed="56"/>
      </top>
      <bottom style="double">
        <color indexed="56"/>
      </bottom>
      <diagonal/>
    </border>
    <border>
      <left/>
      <right/>
      <top/>
      <bottom style="double">
        <color indexed="10"/>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right style="medium">
        <color indexed="64"/>
      </right>
      <top/>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double">
        <color indexed="64"/>
      </top>
      <bottom style="thin">
        <color indexed="64"/>
      </bottom>
      <diagonal/>
    </border>
    <border>
      <left/>
      <right/>
      <top/>
      <bottom style="thick">
        <color indexed="44"/>
      </bottom>
      <diagonal/>
    </border>
    <border>
      <left/>
      <right/>
      <top style="thick">
        <color rgb="FF005B2B"/>
      </top>
      <bottom/>
      <diagonal/>
    </border>
    <border>
      <left style="thick">
        <color rgb="FF005B2B"/>
      </left>
      <right style="thick">
        <color rgb="FF005B2B"/>
      </right>
      <top style="thick">
        <color rgb="FF005B2B"/>
      </top>
      <bottom/>
      <diagonal/>
    </border>
    <border>
      <left style="thick">
        <color rgb="FF005B2B"/>
      </left>
      <right style="thick">
        <color rgb="FF005B2B"/>
      </right>
      <top/>
      <bottom/>
      <diagonal/>
    </border>
    <border>
      <left style="thick">
        <color rgb="FF005B2B"/>
      </left>
      <right style="thick">
        <color rgb="FF005B2B"/>
      </right>
      <top/>
      <bottom style="thick">
        <color rgb="FF005B2B"/>
      </bottom>
      <diagonal/>
    </border>
    <border>
      <left style="thick">
        <color rgb="FF005B2B"/>
      </left>
      <right/>
      <top/>
      <bottom/>
      <diagonal/>
    </border>
    <border>
      <left style="medium">
        <color theme="6" tint="-0.499984740745262"/>
      </left>
      <right/>
      <top/>
      <bottom/>
      <diagonal/>
    </border>
    <border>
      <left style="thin">
        <color theme="6" tint="-0.499984740745262"/>
      </left>
      <right style="thin">
        <color indexed="64"/>
      </right>
      <top style="thin">
        <color indexed="64"/>
      </top>
      <bottom/>
      <diagonal/>
    </border>
    <border>
      <left style="thin">
        <color theme="6" tint="-0.499984740745262"/>
      </left>
      <right style="thin">
        <color indexed="64"/>
      </right>
      <top/>
      <bottom/>
      <diagonal/>
    </border>
    <border>
      <left style="thin">
        <color theme="6" tint="-0.499984740745262"/>
      </left>
      <right style="thin">
        <color indexed="64"/>
      </right>
      <top/>
      <bottom style="thin">
        <color indexed="64"/>
      </bottom>
      <diagonal/>
    </border>
    <border>
      <left style="thick">
        <color rgb="FF005B2B"/>
      </left>
      <right style="thick">
        <color rgb="FF005B2B"/>
      </right>
      <top style="thick">
        <color rgb="FF005B2B"/>
      </top>
      <bottom style="thick">
        <color rgb="FF005B2B"/>
      </bottom>
      <diagonal/>
    </border>
    <border>
      <left/>
      <right style="thick">
        <color rgb="FF005B2B"/>
      </right>
      <top/>
      <bottom style="thick">
        <color rgb="FF005B2B"/>
      </bottom>
      <diagonal/>
    </border>
    <border>
      <left/>
      <right/>
      <top/>
      <bottom style="thick">
        <color rgb="FF005B2B"/>
      </bottom>
      <diagonal/>
    </border>
    <border>
      <left/>
      <right style="thick">
        <color rgb="FF005B2B"/>
      </right>
      <top/>
      <bottom/>
      <diagonal/>
    </border>
    <border>
      <left/>
      <right style="thick">
        <color rgb="FF005B2B"/>
      </right>
      <top style="thick">
        <color rgb="FF005B2B"/>
      </top>
      <bottom/>
      <diagonal/>
    </border>
    <border>
      <left style="thin">
        <color theme="6" tint="-0.499984740745262"/>
      </left>
      <right style="thin">
        <color theme="6" tint="-0.499984740745262"/>
      </right>
      <top/>
      <bottom/>
      <diagonal/>
    </border>
    <border>
      <left style="thick">
        <color rgb="FF005B2B"/>
      </left>
      <right style="thick">
        <color rgb="FF005D29"/>
      </right>
      <top style="thick">
        <color rgb="FF005B2B"/>
      </top>
      <bottom/>
      <diagonal/>
    </border>
    <border>
      <left/>
      <right style="thick">
        <color rgb="FF005D29"/>
      </right>
      <top/>
      <bottom/>
      <diagonal/>
    </border>
    <border>
      <left style="thick">
        <color rgb="FF005D29"/>
      </left>
      <right style="thick">
        <color rgb="FF005D29"/>
      </right>
      <top style="thick">
        <color rgb="FF005D29"/>
      </top>
      <bottom/>
      <diagonal/>
    </border>
    <border>
      <left style="thick">
        <color rgb="FF005D29"/>
      </left>
      <right style="thick">
        <color rgb="FF005D29"/>
      </right>
      <top/>
      <bottom style="thick">
        <color rgb="FF005D29"/>
      </bottom>
      <diagonal/>
    </border>
    <border>
      <left/>
      <right/>
      <top/>
      <bottom style="thick">
        <color rgb="FF005D29"/>
      </bottom>
      <diagonal/>
    </border>
    <border>
      <left style="thick">
        <color rgb="FF005D29"/>
      </left>
      <right style="thick">
        <color rgb="FF005D29"/>
      </right>
      <top/>
      <bottom/>
      <diagonal/>
    </border>
    <border>
      <left style="thick">
        <color rgb="FF005D29"/>
      </left>
      <right/>
      <top style="thick">
        <color rgb="FF005D29"/>
      </top>
      <bottom/>
      <diagonal/>
    </border>
    <border>
      <left style="thick">
        <color rgb="FF005B2B"/>
      </left>
      <right style="thick">
        <color rgb="FF005D29"/>
      </right>
      <top/>
      <bottom/>
      <diagonal/>
    </border>
    <border>
      <left style="thick">
        <color rgb="FF005D29"/>
      </left>
      <right/>
      <top/>
      <bottom style="thick">
        <color rgb="FF005B2B"/>
      </bottom>
      <diagonal/>
    </border>
    <border>
      <left style="thick">
        <color rgb="FF005B2B"/>
      </left>
      <right style="thick">
        <color rgb="FF005D29"/>
      </right>
      <top/>
      <bottom style="thick">
        <color rgb="FF005B2B"/>
      </bottom>
      <diagonal/>
    </border>
    <border>
      <left style="thin">
        <color indexed="64"/>
      </left>
      <right/>
      <top style="thin">
        <color indexed="64"/>
      </top>
      <bottom/>
      <diagonal/>
    </border>
    <border>
      <left/>
      <right/>
      <top style="thin">
        <color indexed="64"/>
      </top>
      <bottom/>
      <diagonal/>
    </border>
    <border>
      <left/>
      <right/>
      <top style="thin">
        <color indexed="64"/>
      </top>
      <bottom style="thin">
        <color indexed="64"/>
      </bottom>
      <diagonal/>
    </border>
  </borders>
  <cellStyleXfs count="1839">
    <xf numFmtId="0" fontId="0" fillId="0" borderId="0"/>
    <xf numFmtId="179" fontId="56" fillId="0" borderId="0" applyFont="0" applyFill="0" applyBorder="0" applyAlignment="0" applyProtection="0"/>
    <xf numFmtId="179" fontId="56" fillId="0" borderId="0" applyFont="0" applyFill="0" applyBorder="0" applyAlignment="0" applyProtection="0"/>
    <xf numFmtId="179" fontId="56" fillId="0" borderId="0" applyFont="0" applyFill="0" applyBorder="0" applyAlignment="0" applyProtection="0"/>
    <xf numFmtId="179" fontId="56" fillId="0" borderId="0" applyFont="0" applyFill="0" applyBorder="0" applyAlignment="0" applyProtection="0"/>
    <xf numFmtId="179" fontId="56" fillId="0" borderId="0" applyFont="0" applyFill="0" applyBorder="0" applyAlignment="0" applyProtection="0"/>
    <xf numFmtId="179" fontId="56" fillId="0" borderId="0" applyFont="0" applyFill="0" applyBorder="0" applyAlignment="0" applyProtection="0"/>
    <xf numFmtId="179" fontId="56" fillId="0" borderId="0" applyFont="0" applyFill="0" applyBorder="0" applyAlignment="0" applyProtection="0"/>
    <xf numFmtId="179" fontId="56" fillId="0" borderId="0" applyFont="0" applyFill="0" applyBorder="0" applyAlignment="0" applyProtection="0"/>
    <xf numFmtId="179" fontId="56" fillId="0" borderId="0" applyFont="0" applyFill="0" applyBorder="0" applyAlignment="0" applyProtection="0"/>
    <xf numFmtId="179" fontId="56" fillId="0" borderId="0" applyFont="0" applyFill="0" applyBorder="0" applyAlignment="0" applyProtection="0"/>
    <xf numFmtId="49" fontId="26" fillId="0" borderId="0">
      <alignment horizontal="centerContinuous" vertical="top" wrapText="1"/>
    </xf>
    <xf numFmtId="180" fontId="56" fillId="0" borderId="0" applyFont="0" applyFill="0" applyBorder="0" applyAlignment="0" applyProtection="0"/>
    <xf numFmtId="180" fontId="56" fillId="0" borderId="0" applyFont="0" applyFill="0" applyBorder="0" applyAlignment="0" applyProtection="0"/>
    <xf numFmtId="180" fontId="56" fillId="0" borderId="0" applyFont="0" applyFill="0" applyBorder="0" applyAlignment="0" applyProtection="0"/>
    <xf numFmtId="180" fontId="56" fillId="0" borderId="0" applyFont="0" applyFill="0" applyBorder="0" applyAlignment="0" applyProtection="0"/>
    <xf numFmtId="180" fontId="56" fillId="0" borderId="0" applyFont="0" applyFill="0" applyBorder="0" applyAlignment="0" applyProtection="0"/>
    <xf numFmtId="180" fontId="56" fillId="0" borderId="0" applyFont="0" applyFill="0" applyBorder="0" applyAlignment="0" applyProtection="0"/>
    <xf numFmtId="180" fontId="56" fillId="0" borderId="0" applyFont="0" applyFill="0" applyBorder="0" applyAlignment="0" applyProtection="0"/>
    <xf numFmtId="180" fontId="56" fillId="0" borderId="0" applyFont="0" applyFill="0" applyBorder="0" applyAlignment="0" applyProtection="0"/>
    <xf numFmtId="180" fontId="56" fillId="0" borderId="0" applyFont="0" applyFill="0" applyBorder="0" applyAlignment="0" applyProtection="0"/>
    <xf numFmtId="180" fontId="56" fillId="0" borderId="0" applyFont="0" applyFill="0" applyBorder="0" applyAlignment="0" applyProtection="0"/>
    <xf numFmtId="0" fontId="38" fillId="2" borderId="0" applyNumberFormat="0" applyBorder="0" applyAlignment="0" applyProtection="0"/>
    <xf numFmtId="0" fontId="32" fillId="2" borderId="0" applyNumberFormat="0" applyBorder="0" applyAlignment="0" applyProtection="0"/>
    <xf numFmtId="0" fontId="32" fillId="2" borderId="0" applyNumberFormat="0" applyBorder="0" applyAlignment="0" applyProtection="0"/>
    <xf numFmtId="0" fontId="32" fillId="2" borderId="0" applyNumberFormat="0" applyBorder="0" applyAlignment="0" applyProtection="0"/>
    <xf numFmtId="0" fontId="32" fillId="2" borderId="0" applyNumberFormat="0" applyBorder="0" applyAlignment="0" applyProtection="0"/>
    <xf numFmtId="0" fontId="32" fillId="2" borderId="0" applyNumberFormat="0" applyBorder="0" applyAlignment="0" applyProtection="0"/>
    <xf numFmtId="0" fontId="32" fillId="2" borderId="0" applyNumberFormat="0" applyBorder="0" applyAlignment="0" applyProtection="0"/>
    <xf numFmtId="0" fontId="32" fillId="2" borderId="0" applyNumberFormat="0" applyBorder="0" applyAlignment="0" applyProtection="0"/>
    <xf numFmtId="0" fontId="32" fillId="2" borderId="0" applyNumberFormat="0" applyBorder="0" applyAlignment="0" applyProtection="0"/>
    <xf numFmtId="0" fontId="32" fillId="2" borderId="0" applyNumberFormat="0" applyBorder="0" applyAlignment="0" applyProtection="0"/>
    <xf numFmtId="0" fontId="38" fillId="3" borderId="0" applyNumberFormat="0" applyBorder="0" applyAlignment="0" applyProtection="0"/>
    <xf numFmtId="0" fontId="32" fillId="3" borderId="0" applyNumberFormat="0" applyBorder="0" applyAlignment="0" applyProtection="0"/>
    <xf numFmtId="0" fontId="32" fillId="3" borderId="0" applyNumberFormat="0" applyBorder="0" applyAlignment="0" applyProtection="0"/>
    <xf numFmtId="0" fontId="32" fillId="3" borderId="0" applyNumberFormat="0" applyBorder="0" applyAlignment="0" applyProtection="0"/>
    <xf numFmtId="0" fontId="32" fillId="3" borderId="0" applyNumberFormat="0" applyBorder="0" applyAlignment="0" applyProtection="0"/>
    <xf numFmtId="0" fontId="32" fillId="3" borderId="0" applyNumberFormat="0" applyBorder="0" applyAlignment="0" applyProtection="0"/>
    <xf numFmtId="0" fontId="32" fillId="3" borderId="0" applyNumberFormat="0" applyBorder="0" applyAlignment="0" applyProtection="0"/>
    <xf numFmtId="0" fontId="32" fillId="3" borderId="0" applyNumberFormat="0" applyBorder="0" applyAlignment="0" applyProtection="0"/>
    <xf numFmtId="0" fontId="32" fillId="3" borderId="0" applyNumberFormat="0" applyBorder="0" applyAlignment="0" applyProtection="0"/>
    <xf numFmtId="0" fontId="32" fillId="3" borderId="0" applyNumberFormat="0" applyBorder="0" applyAlignment="0" applyProtection="0"/>
    <xf numFmtId="0" fontId="38" fillId="4" borderId="0" applyNumberFormat="0" applyBorder="0" applyAlignment="0" applyProtection="0"/>
    <xf numFmtId="0" fontId="32" fillId="4" borderId="0" applyNumberFormat="0" applyBorder="0" applyAlignment="0" applyProtection="0"/>
    <xf numFmtId="0" fontId="32" fillId="4" borderId="0" applyNumberFormat="0" applyBorder="0" applyAlignment="0" applyProtection="0"/>
    <xf numFmtId="0" fontId="32" fillId="4" borderId="0" applyNumberFormat="0" applyBorder="0" applyAlignment="0" applyProtection="0"/>
    <xf numFmtId="0" fontId="32" fillId="4" borderId="0" applyNumberFormat="0" applyBorder="0" applyAlignment="0" applyProtection="0"/>
    <xf numFmtId="0" fontId="32" fillId="4" borderId="0" applyNumberFormat="0" applyBorder="0" applyAlignment="0" applyProtection="0"/>
    <xf numFmtId="0" fontId="32" fillId="4" borderId="0" applyNumberFormat="0" applyBorder="0" applyAlignment="0" applyProtection="0"/>
    <xf numFmtId="0" fontId="32" fillId="4" borderId="0" applyNumberFormat="0" applyBorder="0" applyAlignment="0" applyProtection="0"/>
    <xf numFmtId="0" fontId="32" fillId="4" borderId="0" applyNumberFormat="0" applyBorder="0" applyAlignment="0" applyProtection="0"/>
    <xf numFmtId="0" fontId="32" fillId="4" borderId="0" applyNumberFormat="0" applyBorder="0" applyAlignment="0" applyProtection="0"/>
    <xf numFmtId="0" fontId="38" fillId="5" borderId="0" applyNumberFormat="0" applyBorder="0" applyAlignment="0" applyProtection="0"/>
    <xf numFmtId="0" fontId="32" fillId="5" borderId="0" applyNumberFormat="0" applyBorder="0" applyAlignment="0" applyProtection="0"/>
    <xf numFmtId="0" fontId="32" fillId="5" borderId="0" applyNumberFormat="0" applyBorder="0" applyAlignment="0" applyProtection="0"/>
    <xf numFmtId="0" fontId="32" fillId="5" borderId="0" applyNumberFormat="0" applyBorder="0" applyAlignment="0" applyProtection="0"/>
    <xf numFmtId="0" fontId="32" fillId="5" borderId="0" applyNumberFormat="0" applyBorder="0" applyAlignment="0" applyProtection="0"/>
    <xf numFmtId="0" fontId="32" fillId="5" borderId="0" applyNumberFormat="0" applyBorder="0" applyAlignment="0" applyProtection="0"/>
    <xf numFmtId="0" fontId="32" fillId="5" borderId="0" applyNumberFormat="0" applyBorder="0" applyAlignment="0" applyProtection="0"/>
    <xf numFmtId="0" fontId="32" fillId="5" borderId="0" applyNumberFormat="0" applyBorder="0" applyAlignment="0" applyProtection="0"/>
    <xf numFmtId="0" fontId="32" fillId="5" borderId="0" applyNumberFormat="0" applyBorder="0" applyAlignment="0" applyProtection="0"/>
    <xf numFmtId="0" fontId="32" fillId="5" borderId="0" applyNumberFormat="0" applyBorder="0" applyAlignment="0" applyProtection="0"/>
    <xf numFmtId="0" fontId="38" fillId="6" borderId="0" applyNumberFormat="0" applyBorder="0" applyAlignment="0" applyProtection="0"/>
    <xf numFmtId="0" fontId="32" fillId="6" borderId="0" applyNumberFormat="0" applyBorder="0" applyAlignment="0" applyProtection="0"/>
    <xf numFmtId="0" fontId="32" fillId="6" borderId="0" applyNumberFormat="0" applyBorder="0" applyAlignment="0" applyProtection="0"/>
    <xf numFmtId="0" fontId="32" fillId="6" borderId="0" applyNumberFormat="0" applyBorder="0" applyAlignment="0" applyProtection="0"/>
    <xf numFmtId="0" fontId="32" fillId="6" borderId="0" applyNumberFormat="0" applyBorder="0" applyAlignment="0" applyProtection="0"/>
    <xf numFmtId="0" fontId="32" fillId="6" borderId="0" applyNumberFormat="0" applyBorder="0" applyAlignment="0" applyProtection="0"/>
    <xf numFmtId="0" fontId="32" fillId="6" borderId="0" applyNumberFormat="0" applyBorder="0" applyAlignment="0" applyProtection="0"/>
    <xf numFmtId="0" fontId="32" fillId="6" borderId="0" applyNumberFormat="0" applyBorder="0" applyAlignment="0" applyProtection="0"/>
    <xf numFmtId="0" fontId="32" fillId="6" borderId="0" applyNumberFormat="0" applyBorder="0" applyAlignment="0" applyProtection="0"/>
    <xf numFmtId="0" fontId="32" fillId="6" borderId="0" applyNumberFormat="0" applyBorder="0" applyAlignment="0" applyProtection="0"/>
    <xf numFmtId="0" fontId="38" fillId="7" borderId="0" applyNumberFormat="0" applyBorder="0" applyAlignment="0" applyProtection="0"/>
    <xf numFmtId="0" fontId="32" fillId="7" borderId="0" applyNumberFormat="0" applyBorder="0" applyAlignment="0" applyProtection="0"/>
    <xf numFmtId="0" fontId="32" fillId="7" borderId="0" applyNumberFormat="0" applyBorder="0" applyAlignment="0" applyProtection="0"/>
    <xf numFmtId="0" fontId="32" fillId="7" borderId="0" applyNumberFormat="0" applyBorder="0" applyAlignment="0" applyProtection="0"/>
    <xf numFmtId="0" fontId="32" fillId="7" borderId="0" applyNumberFormat="0" applyBorder="0" applyAlignment="0" applyProtection="0"/>
    <xf numFmtId="0" fontId="32" fillId="7" borderId="0" applyNumberFormat="0" applyBorder="0" applyAlignment="0" applyProtection="0"/>
    <xf numFmtId="0" fontId="32" fillId="7" borderId="0" applyNumberFormat="0" applyBorder="0" applyAlignment="0" applyProtection="0"/>
    <xf numFmtId="0" fontId="32" fillId="7" borderId="0" applyNumberFormat="0" applyBorder="0" applyAlignment="0" applyProtection="0"/>
    <xf numFmtId="0" fontId="32" fillId="7" borderId="0" applyNumberFormat="0" applyBorder="0" applyAlignment="0" applyProtection="0"/>
    <xf numFmtId="0" fontId="32" fillId="7" borderId="0" applyNumberFormat="0" applyBorder="0" applyAlignment="0" applyProtection="0"/>
    <xf numFmtId="0" fontId="38" fillId="8" borderId="0" applyNumberFormat="0" applyBorder="0" applyAlignment="0" applyProtection="0"/>
    <xf numFmtId="0" fontId="38" fillId="8" borderId="0" applyNumberFormat="0" applyBorder="0" applyAlignment="0" applyProtection="0"/>
    <xf numFmtId="0" fontId="38" fillId="9" borderId="0" applyNumberFormat="0" applyBorder="0" applyAlignment="0" applyProtection="0"/>
    <xf numFmtId="0" fontId="38" fillId="9" borderId="0" applyNumberFormat="0" applyBorder="0" applyAlignment="0" applyProtection="0"/>
    <xf numFmtId="0" fontId="38" fillId="10" borderId="0" applyNumberFormat="0" applyBorder="0" applyAlignment="0" applyProtection="0"/>
    <xf numFmtId="0" fontId="38" fillId="10" borderId="0" applyNumberFormat="0" applyBorder="0" applyAlignment="0" applyProtection="0"/>
    <xf numFmtId="0" fontId="38" fillId="7" borderId="0" applyNumberFormat="0" applyBorder="0" applyAlignment="0" applyProtection="0"/>
    <xf numFmtId="0" fontId="38" fillId="7" borderId="0" applyNumberFormat="0" applyBorder="0" applyAlignment="0" applyProtection="0"/>
    <xf numFmtId="0" fontId="38" fillId="6" borderId="0" applyNumberFormat="0" applyBorder="0" applyAlignment="0" applyProtection="0"/>
    <xf numFmtId="0" fontId="38" fillId="10" borderId="0" applyNumberFormat="0" applyBorder="0" applyAlignment="0" applyProtection="0"/>
    <xf numFmtId="0" fontId="38" fillId="2" borderId="0" applyNumberFormat="0" applyBorder="0" applyAlignment="0" applyProtection="0"/>
    <xf numFmtId="0" fontId="38" fillId="3" borderId="0" applyNumberFormat="0" applyBorder="0" applyAlignment="0" applyProtection="0"/>
    <xf numFmtId="0" fontId="38" fillId="4" borderId="0" applyNumberFormat="0" applyBorder="0" applyAlignment="0" applyProtection="0"/>
    <xf numFmtId="0" fontId="38" fillId="5" borderId="0" applyNumberFormat="0" applyBorder="0" applyAlignment="0" applyProtection="0"/>
    <xf numFmtId="0" fontId="38" fillId="6" borderId="0" applyNumberFormat="0" applyBorder="0" applyAlignment="0" applyProtection="0"/>
    <xf numFmtId="0" fontId="38" fillId="7" borderId="0" applyNumberFormat="0" applyBorder="0" applyAlignment="0" applyProtection="0"/>
    <xf numFmtId="181" fontId="57" fillId="0" borderId="0" applyFont="0" applyFill="0" applyBorder="0" applyAlignment="0" applyProtection="0"/>
    <xf numFmtId="182" fontId="57" fillId="0" borderId="0" applyFont="0" applyFill="0" applyBorder="0" applyAlignment="0" applyProtection="0"/>
    <xf numFmtId="0" fontId="38"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8"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8" fillId="11" borderId="0" applyNumberFormat="0" applyBorder="0" applyAlignment="0" applyProtection="0"/>
    <xf numFmtId="0" fontId="32" fillId="11" borderId="0" applyNumberFormat="0" applyBorder="0" applyAlignment="0" applyProtection="0"/>
    <xf numFmtId="0" fontId="32" fillId="11" borderId="0" applyNumberFormat="0" applyBorder="0" applyAlignment="0" applyProtection="0"/>
    <xf numFmtId="0" fontId="32" fillId="11" borderId="0" applyNumberFormat="0" applyBorder="0" applyAlignment="0" applyProtection="0"/>
    <xf numFmtId="0" fontId="32" fillId="11" borderId="0" applyNumberFormat="0" applyBorder="0" applyAlignment="0" applyProtection="0"/>
    <xf numFmtId="0" fontId="32" fillId="11" borderId="0" applyNumberFormat="0" applyBorder="0" applyAlignment="0" applyProtection="0"/>
    <xf numFmtId="0" fontId="32" fillId="11" borderId="0" applyNumberFormat="0" applyBorder="0" applyAlignment="0" applyProtection="0"/>
    <xf numFmtId="0" fontId="32" fillId="11" borderId="0" applyNumberFormat="0" applyBorder="0" applyAlignment="0" applyProtection="0"/>
    <xf numFmtId="0" fontId="32" fillId="11" borderId="0" applyNumberFormat="0" applyBorder="0" applyAlignment="0" applyProtection="0"/>
    <xf numFmtId="0" fontId="32" fillId="11" borderId="0" applyNumberFormat="0" applyBorder="0" applyAlignment="0" applyProtection="0"/>
    <xf numFmtId="0" fontId="38" fillId="5" borderId="0" applyNumberFormat="0" applyBorder="0" applyAlignment="0" applyProtection="0"/>
    <xf numFmtId="0" fontId="32" fillId="5" borderId="0" applyNumberFormat="0" applyBorder="0" applyAlignment="0" applyProtection="0"/>
    <xf numFmtId="0" fontId="32" fillId="5" borderId="0" applyNumberFormat="0" applyBorder="0" applyAlignment="0" applyProtection="0"/>
    <xf numFmtId="0" fontId="32" fillId="5" borderId="0" applyNumberFormat="0" applyBorder="0" applyAlignment="0" applyProtection="0"/>
    <xf numFmtId="0" fontId="32" fillId="5" borderId="0" applyNumberFormat="0" applyBorder="0" applyAlignment="0" applyProtection="0"/>
    <xf numFmtId="0" fontId="32" fillId="5" borderId="0" applyNumberFormat="0" applyBorder="0" applyAlignment="0" applyProtection="0"/>
    <xf numFmtId="0" fontId="32" fillId="5" borderId="0" applyNumberFormat="0" applyBorder="0" applyAlignment="0" applyProtection="0"/>
    <xf numFmtId="0" fontId="32" fillId="5" borderId="0" applyNumberFormat="0" applyBorder="0" applyAlignment="0" applyProtection="0"/>
    <xf numFmtId="0" fontId="32" fillId="5" borderId="0" applyNumberFormat="0" applyBorder="0" applyAlignment="0" applyProtection="0"/>
    <xf numFmtId="0" fontId="32" fillId="5" borderId="0" applyNumberFormat="0" applyBorder="0" applyAlignment="0" applyProtection="0"/>
    <xf numFmtId="0" fontId="38"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8"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8" fillId="6" borderId="0" applyNumberFormat="0" applyBorder="0" applyAlignment="0" applyProtection="0"/>
    <xf numFmtId="0" fontId="38" fillId="9" borderId="0" applyNumberFormat="0" applyBorder="0" applyAlignment="0" applyProtection="0"/>
    <xf numFmtId="0" fontId="38" fillId="13" borderId="0" applyNumberFormat="0" applyBorder="0" applyAlignment="0" applyProtection="0"/>
    <xf numFmtId="0" fontId="38" fillId="13" borderId="0" applyNumberFormat="0" applyBorder="0" applyAlignment="0" applyProtection="0"/>
    <xf numFmtId="0" fontId="38" fillId="3" borderId="0" applyNumberFormat="0" applyBorder="0" applyAlignment="0" applyProtection="0"/>
    <xf numFmtId="0" fontId="38" fillId="6" borderId="0" applyNumberFormat="0" applyBorder="0" applyAlignment="0" applyProtection="0"/>
    <xf numFmtId="0" fontId="38" fillId="10" borderId="0" applyNumberFormat="0" applyBorder="0" applyAlignment="0" applyProtection="0"/>
    <xf numFmtId="0" fontId="38" fillId="8" borderId="0" applyNumberFormat="0" applyBorder="0" applyAlignment="0" applyProtection="0"/>
    <xf numFmtId="0" fontId="38" fillId="9" borderId="0" applyNumberFormat="0" applyBorder="0" applyAlignment="0" applyProtection="0"/>
    <xf numFmtId="0" fontId="38" fillId="11" borderId="0" applyNumberFormat="0" applyBorder="0" applyAlignment="0" applyProtection="0"/>
    <xf numFmtId="0" fontId="38" fillId="5" borderId="0" applyNumberFormat="0" applyBorder="0" applyAlignment="0" applyProtection="0"/>
    <xf numFmtId="0" fontId="38" fillId="8" borderId="0" applyNumberFormat="0" applyBorder="0" applyAlignment="0" applyProtection="0"/>
    <xf numFmtId="0" fontId="38" fillId="12" borderId="0" applyNumberFormat="0" applyBorder="0" applyAlignment="0" applyProtection="0"/>
    <xf numFmtId="183" fontId="56" fillId="0" borderId="0" applyFont="0" applyFill="0" applyBorder="0" applyAlignment="0" applyProtection="0"/>
    <xf numFmtId="0" fontId="39" fillId="14" borderId="0" applyNumberFormat="0" applyBorder="0" applyAlignment="0" applyProtection="0"/>
    <xf numFmtId="0" fontId="58" fillId="14" borderId="0" applyNumberFormat="0" applyBorder="0" applyAlignment="0" applyProtection="0"/>
    <xf numFmtId="0" fontId="58" fillId="14" borderId="0" applyNumberFormat="0" applyBorder="0" applyAlignment="0" applyProtection="0"/>
    <xf numFmtId="0" fontId="58" fillId="14" borderId="0" applyNumberFormat="0" applyBorder="0" applyAlignment="0" applyProtection="0"/>
    <xf numFmtId="0" fontId="58" fillId="14" borderId="0" applyNumberFormat="0" applyBorder="0" applyAlignment="0" applyProtection="0"/>
    <xf numFmtId="0" fontId="58" fillId="14" borderId="0" applyNumberFormat="0" applyBorder="0" applyAlignment="0" applyProtection="0"/>
    <xf numFmtId="0" fontId="58" fillId="14" borderId="0" applyNumberFormat="0" applyBorder="0" applyAlignment="0" applyProtection="0"/>
    <xf numFmtId="0" fontId="58" fillId="14" borderId="0" applyNumberFormat="0" applyBorder="0" applyAlignment="0" applyProtection="0"/>
    <xf numFmtId="0" fontId="58" fillId="14" borderId="0" applyNumberFormat="0" applyBorder="0" applyAlignment="0" applyProtection="0"/>
    <xf numFmtId="0" fontId="58" fillId="14" borderId="0" applyNumberFormat="0" applyBorder="0" applyAlignment="0" applyProtection="0"/>
    <xf numFmtId="0" fontId="39" fillId="9" borderId="0" applyNumberFormat="0" applyBorder="0" applyAlignment="0" applyProtection="0"/>
    <xf numFmtId="0" fontId="58" fillId="9" borderId="0" applyNumberFormat="0" applyBorder="0" applyAlignment="0" applyProtection="0"/>
    <xf numFmtId="0" fontId="58" fillId="9" borderId="0" applyNumberFormat="0" applyBorder="0" applyAlignment="0" applyProtection="0"/>
    <xf numFmtId="0" fontId="58" fillId="9" borderId="0" applyNumberFormat="0" applyBorder="0" applyAlignment="0" applyProtection="0"/>
    <xf numFmtId="0" fontId="58" fillId="9" borderId="0" applyNumberFormat="0" applyBorder="0" applyAlignment="0" applyProtection="0"/>
    <xf numFmtId="0" fontId="58" fillId="9" borderId="0" applyNumberFormat="0" applyBorder="0" applyAlignment="0" applyProtection="0"/>
    <xf numFmtId="0" fontId="58" fillId="9" borderId="0" applyNumberFormat="0" applyBorder="0" applyAlignment="0" applyProtection="0"/>
    <xf numFmtId="0" fontId="58" fillId="9" borderId="0" applyNumberFormat="0" applyBorder="0" applyAlignment="0" applyProtection="0"/>
    <xf numFmtId="0" fontId="58" fillId="9" borderId="0" applyNumberFormat="0" applyBorder="0" applyAlignment="0" applyProtection="0"/>
    <xf numFmtId="0" fontId="58" fillId="9" borderId="0" applyNumberFormat="0" applyBorder="0" applyAlignment="0" applyProtection="0"/>
    <xf numFmtId="0" fontId="39" fillId="11" borderId="0" applyNumberFormat="0" applyBorder="0" applyAlignment="0" applyProtection="0"/>
    <xf numFmtId="0" fontId="58" fillId="11" borderId="0" applyNumberFormat="0" applyBorder="0" applyAlignment="0" applyProtection="0"/>
    <xf numFmtId="0" fontId="58" fillId="11" borderId="0" applyNumberFormat="0" applyBorder="0" applyAlignment="0" applyProtection="0"/>
    <xf numFmtId="0" fontId="58" fillId="11" borderId="0" applyNumberFormat="0" applyBorder="0" applyAlignment="0" applyProtection="0"/>
    <xf numFmtId="0" fontId="58" fillId="11" borderId="0" applyNumberFormat="0" applyBorder="0" applyAlignment="0" applyProtection="0"/>
    <xf numFmtId="0" fontId="58" fillId="11" borderId="0" applyNumberFormat="0" applyBorder="0" applyAlignment="0" applyProtection="0"/>
    <xf numFmtId="0" fontId="58" fillId="11" borderId="0" applyNumberFormat="0" applyBorder="0" applyAlignment="0" applyProtection="0"/>
    <xf numFmtId="0" fontId="58" fillId="11" borderId="0" applyNumberFormat="0" applyBorder="0" applyAlignment="0" applyProtection="0"/>
    <xf numFmtId="0" fontId="58" fillId="11" borderId="0" applyNumberFormat="0" applyBorder="0" applyAlignment="0" applyProtection="0"/>
    <xf numFmtId="0" fontId="58" fillId="11" borderId="0" applyNumberFormat="0" applyBorder="0" applyAlignment="0" applyProtection="0"/>
    <xf numFmtId="0" fontId="39" fillId="15" borderId="0" applyNumberFormat="0" applyBorder="0" applyAlignment="0" applyProtection="0"/>
    <xf numFmtId="0" fontId="58" fillId="15" borderId="0" applyNumberFormat="0" applyBorder="0" applyAlignment="0" applyProtection="0"/>
    <xf numFmtId="0" fontId="58" fillId="15" borderId="0" applyNumberFormat="0" applyBorder="0" applyAlignment="0" applyProtection="0"/>
    <xf numFmtId="0" fontId="58" fillId="15" borderId="0" applyNumberFormat="0" applyBorder="0" applyAlignment="0" applyProtection="0"/>
    <xf numFmtId="0" fontId="58" fillId="15" borderId="0" applyNumberFormat="0" applyBorder="0" applyAlignment="0" applyProtection="0"/>
    <xf numFmtId="0" fontId="58" fillId="15" borderId="0" applyNumberFormat="0" applyBorder="0" applyAlignment="0" applyProtection="0"/>
    <xf numFmtId="0" fontId="58" fillId="15" borderId="0" applyNumberFormat="0" applyBorder="0" applyAlignment="0" applyProtection="0"/>
    <xf numFmtId="0" fontId="58" fillId="15" borderId="0" applyNumberFormat="0" applyBorder="0" applyAlignment="0" applyProtection="0"/>
    <xf numFmtId="0" fontId="58" fillId="15" borderId="0" applyNumberFormat="0" applyBorder="0" applyAlignment="0" applyProtection="0"/>
    <xf numFmtId="0" fontId="58" fillId="15" borderId="0" applyNumberFormat="0" applyBorder="0" applyAlignment="0" applyProtection="0"/>
    <xf numFmtId="0" fontId="39" fillId="16" borderId="0" applyNumberFormat="0" applyBorder="0" applyAlignment="0" applyProtection="0"/>
    <xf numFmtId="0" fontId="58" fillId="16" borderId="0" applyNumberFormat="0" applyBorder="0" applyAlignment="0" applyProtection="0"/>
    <xf numFmtId="0" fontId="58" fillId="16" borderId="0" applyNumberFormat="0" applyBorder="0" applyAlignment="0" applyProtection="0"/>
    <xf numFmtId="0" fontId="58" fillId="16" borderId="0" applyNumberFormat="0" applyBorder="0" applyAlignment="0" applyProtection="0"/>
    <xf numFmtId="0" fontId="58" fillId="16" borderId="0" applyNumberFormat="0" applyBorder="0" applyAlignment="0" applyProtection="0"/>
    <xf numFmtId="0" fontId="58" fillId="16" borderId="0" applyNumberFormat="0" applyBorder="0" applyAlignment="0" applyProtection="0"/>
    <xf numFmtId="0" fontId="58" fillId="16" borderId="0" applyNumberFormat="0" applyBorder="0" applyAlignment="0" applyProtection="0"/>
    <xf numFmtId="0" fontId="58" fillId="16" borderId="0" applyNumberFormat="0" applyBorder="0" applyAlignment="0" applyProtection="0"/>
    <xf numFmtId="0" fontId="58" fillId="16" borderId="0" applyNumberFormat="0" applyBorder="0" applyAlignment="0" applyProtection="0"/>
    <xf numFmtId="0" fontId="58" fillId="16" borderId="0" applyNumberFormat="0" applyBorder="0" applyAlignment="0" applyProtection="0"/>
    <xf numFmtId="0" fontId="39" fillId="17" borderId="0" applyNumberFormat="0" applyBorder="0" applyAlignment="0" applyProtection="0"/>
    <xf numFmtId="0" fontId="58" fillId="17" borderId="0" applyNumberFormat="0" applyBorder="0" applyAlignment="0" applyProtection="0"/>
    <xf numFmtId="0" fontId="58" fillId="17" borderId="0" applyNumberFormat="0" applyBorder="0" applyAlignment="0" applyProtection="0"/>
    <xf numFmtId="0" fontId="58" fillId="17" borderId="0" applyNumberFormat="0" applyBorder="0" applyAlignment="0" applyProtection="0"/>
    <xf numFmtId="0" fontId="58" fillId="17" borderId="0" applyNumberFormat="0" applyBorder="0" applyAlignment="0" applyProtection="0"/>
    <xf numFmtId="0" fontId="58" fillId="17" borderId="0" applyNumberFormat="0" applyBorder="0" applyAlignment="0" applyProtection="0"/>
    <xf numFmtId="0" fontId="58" fillId="17" borderId="0" applyNumberFormat="0" applyBorder="0" applyAlignment="0" applyProtection="0"/>
    <xf numFmtId="0" fontId="58" fillId="17" borderId="0" applyNumberFormat="0" applyBorder="0" applyAlignment="0" applyProtection="0"/>
    <xf numFmtId="0" fontId="58" fillId="17" borderId="0" applyNumberFormat="0" applyBorder="0" applyAlignment="0" applyProtection="0"/>
    <xf numFmtId="0" fontId="58" fillId="17" borderId="0" applyNumberFormat="0" applyBorder="0" applyAlignment="0" applyProtection="0"/>
    <xf numFmtId="0" fontId="39" fillId="6" borderId="0" applyNumberFormat="0" applyBorder="0" applyAlignment="0" applyProtection="0"/>
    <xf numFmtId="0" fontId="39" fillId="18" borderId="0" applyNumberFormat="0" applyBorder="0" applyAlignment="0" applyProtection="0"/>
    <xf numFmtId="0" fontId="39" fillId="12" borderId="0" applyNumberFormat="0" applyBorder="0" applyAlignment="0" applyProtection="0"/>
    <xf numFmtId="0" fontId="39" fillId="12" borderId="0" applyNumberFormat="0" applyBorder="0" applyAlignment="0" applyProtection="0"/>
    <xf numFmtId="0" fontId="39" fillId="3" borderId="0" applyNumberFormat="0" applyBorder="0" applyAlignment="0" applyProtection="0"/>
    <xf numFmtId="0" fontId="39" fillId="3" borderId="0" applyNumberFormat="0" applyBorder="0" applyAlignment="0" applyProtection="0"/>
    <xf numFmtId="0" fontId="39" fillId="6" borderId="0" applyNumberFormat="0" applyBorder="0" applyAlignment="0" applyProtection="0"/>
    <xf numFmtId="0" fontId="39" fillId="9" borderId="0" applyNumberFormat="0" applyBorder="0" applyAlignment="0" applyProtection="0"/>
    <xf numFmtId="0" fontId="39" fillId="9" borderId="0" applyNumberFormat="0" applyBorder="0" applyAlignment="0" applyProtection="0"/>
    <xf numFmtId="0" fontId="39" fillId="14" borderId="0" applyNumberFormat="0" applyBorder="0" applyAlignment="0" applyProtection="0"/>
    <xf numFmtId="0" fontId="39" fillId="9" borderId="0" applyNumberFormat="0" applyBorder="0" applyAlignment="0" applyProtection="0"/>
    <xf numFmtId="0" fontId="39" fillId="11" borderId="0" applyNumberFormat="0" applyBorder="0" applyAlignment="0" applyProtection="0"/>
    <xf numFmtId="0" fontId="39" fillId="15" borderId="0" applyNumberFormat="0" applyBorder="0" applyAlignment="0" applyProtection="0"/>
    <xf numFmtId="0" fontId="39" fillId="16" borderId="0" applyNumberFormat="0" applyBorder="0" applyAlignment="0" applyProtection="0"/>
    <xf numFmtId="0" fontId="39" fillId="17" borderId="0" applyNumberFormat="0" applyBorder="0" applyAlignment="0" applyProtection="0"/>
    <xf numFmtId="0" fontId="39" fillId="19" borderId="0" applyNumberFormat="0" applyBorder="0" applyAlignment="0" applyProtection="0"/>
    <xf numFmtId="0" fontId="58" fillId="19" borderId="0" applyNumberFormat="0" applyBorder="0" applyAlignment="0" applyProtection="0"/>
    <xf numFmtId="0" fontId="58" fillId="19" borderId="0" applyNumberFormat="0" applyBorder="0" applyAlignment="0" applyProtection="0"/>
    <xf numFmtId="0" fontId="58" fillId="19" borderId="0" applyNumberFormat="0" applyBorder="0" applyAlignment="0" applyProtection="0"/>
    <xf numFmtId="0" fontId="58" fillId="19" borderId="0" applyNumberFormat="0" applyBorder="0" applyAlignment="0" applyProtection="0"/>
    <xf numFmtId="0" fontId="58" fillId="19" borderId="0" applyNumberFormat="0" applyBorder="0" applyAlignment="0" applyProtection="0"/>
    <xf numFmtId="0" fontId="58" fillId="19" borderId="0" applyNumberFormat="0" applyBorder="0" applyAlignment="0" applyProtection="0"/>
    <xf numFmtId="0" fontId="58" fillId="19" borderId="0" applyNumberFormat="0" applyBorder="0" applyAlignment="0" applyProtection="0"/>
    <xf numFmtId="0" fontId="58" fillId="19" borderId="0" applyNumberFormat="0" applyBorder="0" applyAlignment="0" applyProtection="0"/>
    <xf numFmtId="0" fontId="58" fillId="19" borderId="0" applyNumberFormat="0" applyBorder="0" applyAlignment="0" applyProtection="0"/>
    <xf numFmtId="0" fontId="39" fillId="20" borderId="0" applyNumberFormat="0" applyBorder="0" applyAlignment="0" applyProtection="0"/>
    <xf numFmtId="0" fontId="58" fillId="20" borderId="0" applyNumberFormat="0" applyBorder="0" applyAlignment="0" applyProtection="0"/>
    <xf numFmtId="0" fontId="58" fillId="20" borderId="0" applyNumberFormat="0" applyBorder="0" applyAlignment="0" applyProtection="0"/>
    <xf numFmtId="0" fontId="58" fillId="20" borderId="0" applyNumberFormat="0" applyBorder="0" applyAlignment="0" applyProtection="0"/>
    <xf numFmtId="0" fontId="58" fillId="20" borderId="0" applyNumberFormat="0" applyBorder="0" applyAlignment="0" applyProtection="0"/>
    <xf numFmtId="0" fontId="58" fillId="20" borderId="0" applyNumberFormat="0" applyBorder="0" applyAlignment="0" applyProtection="0"/>
    <xf numFmtId="0" fontId="58" fillId="20" borderId="0" applyNumberFormat="0" applyBorder="0" applyAlignment="0" applyProtection="0"/>
    <xf numFmtId="0" fontId="58" fillId="20" borderId="0" applyNumberFormat="0" applyBorder="0" applyAlignment="0" applyProtection="0"/>
    <xf numFmtId="0" fontId="58" fillId="20" borderId="0" applyNumberFormat="0" applyBorder="0" applyAlignment="0" applyProtection="0"/>
    <xf numFmtId="0" fontId="58" fillId="20" borderId="0" applyNumberFormat="0" applyBorder="0" applyAlignment="0" applyProtection="0"/>
    <xf numFmtId="0" fontId="39" fillId="21" borderId="0" applyNumberFormat="0" applyBorder="0" applyAlignment="0" applyProtection="0"/>
    <xf numFmtId="0" fontId="58" fillId="21" borderId="0" applyNumberFormat="0" applyBorder="0" applyAlignment="0" applyProtection="0"/>
    <xf numFmtId="0" fontId="58" fillId="21" borderId="0" applyNumberFormat="0" applyBorder="0" applyAlignment="0" applyProtection="0"/>
    <xf numFmtId="0" fontId="58" fillId="21" borderId="0" applyNumberFormat="0" applyBorder="0" applyAlignment="0" applyProtection="0"/>
    <xf numFmtId="0" fontId="58" fillId="21" borderId="0" applyNumberFormat="0" applyBorder="0" applyAlignment="0" applyProtection="0"/>
    <xf numFmtId="0" fontId="58" fillId="21" borderId="0" applyNumberFormat="0" applyBorder="0" applyAlignment="0" applyProtection="0"/>
    <xf numFmtId="0" fontId="58" fillId="21" borderId="0" applyNumberFormat="0" applyBorder="0" applyAlignment="0" applyProtection="0"/>
    <xf numFmtId="0" fontId="58" fillId="21" borderId="0" applyNumberFormat="0" applyBorder="0" applyAlignment="0" applyProtection="0"/>
    <xf numFmtId="0" fontId="58" fillId="21" borderId="0" applyNumberFormat="0" applyBorder="0" applyAlignment="0" applyProtection="0"/>
    <xf numFmtId="0" fontId="58" fillId="21" borderId="0" applyNumberFormat="0" applyBorder="0" applyAlignment="0" applyProtection="0"/>
    <xf numFmtId="0" fontId="39" fillId="15" borderId="0" applyNumberFormat="0" applyBorder="0" applyAlignment="0" applyProtection="0"/>
    <xf numFmtId="0" fontId="58" fillId="15" borderId="0" applyNumberFormat="0" applyBorder="0" applyAlignment="0" applyProtection="0"/>
    <xf numFmtId="0" fontId="58" fillId="15" borderId="0" applyNumberFormat="0" applyBorder="0" applyAlignment="0" applyProtection="0"/>
    <xf numFmtId="0" fontId="58" fillId="15" borderId="0" applyNumberFormat="0" applyBorder="0" applyAlignment="0" applyProtection="0"/>
    <xf numFmtId="0" fontId="58" fillId="15" borderId="0" applyNumberFormat="0" applyBorder="0" applyAlignment="0" applyProtection="0"/>
    <xf numFmtId="0" fontId="58" fillId="15" borderId="0" applyNumberFormat="0" applyBorder="0" applyAlignment="0" applyProtection="0"/>
    <xf numFmtId="0" fontId="58" fillId="15" borderId="0" applyNumberFormat="0" applyBorder="0" applyAlignment="0" applyProtection="0"/>
    <xf numFmtId="0" fontId="58" fillId="15" borderId="0" applyNumberFormat="0" applyBorder="0" applyAlignment="0" applyProtection="0"/>
    <xf numFmtId="0" fontId="58" fillId="15" borderId="0" applyNumberFormat="0" applyBorder="0" applyAlignment="0" applyProtection="0"/>
    <xf numFmtId="0" fontId="58" fillId="15" borderId="0" applyNumberFormat="0" applyBorder="0" applyAlignment="0" applyProtection="0"/>
    <xf numFmtId="0" fontId="39" fillId="16" borderId="0" applyNumberFormat="0" applyBorder="0" applyAlignment="0" applyProtection="0"/>
    <xf numFmtId="0" fontId="58" fillId="16" borderId="0" applyNumberFormat="0" applyBorder="0" applyAlignment="0" applyProtection="0"/>
    <xf numFmtId="0" fontId="58" fillId="16" borderId="0" applyNumberFormat="0" applyBorder="0" applyAlignment="0" applyProtection="0"/>
    <xf numFmtId="0" fontId="58" fillId="16" borderId="0" applyNumberFormat="0" applyBorder="0" applyAlignment="0" applyProtection="0"/>
    <xf numFmtId="0" fontId="58" fillId="16" borderId="0" applyNumberFormat="0" applyBorder="0" applyAlignment="0" applyProtection="0"/>
    <xf numFmtId="0" fontId="58" fillId="16" borderId="0" applyNumberFormat="0" applyBorder="0" applyAlignment="0" applyProtection="0"/>
    <xf numFmtId="0" fontId="58" fillId="16" borderId="0" applyNumberFormat="0" applyBorder="0" applyAlignment="0" applyProtection="0"/>
    <xf numFmtId="0" fontId="58" fillId="16" borderId="0" applyNumberFormat="0" applyBorder="0" applyAlignment="0" applyProtection="0"/>
    <xf numFmtId="0" fontId="58" fillId="16" borderId="0" applyNumberFormat="0" applyBorder="0" applyAlignment="0" applyProtection="0"/>
    <xf numFmtId="0" fontId="58" fillId="16" borderId="0" applyNumberFormat="0" applyBorder="0" applyAlignment="0" applyProtection="0"/>
    <xf numFmtId="0" fontId="39" fillId="18" borderId="0" applyNumberFormat="0" applyBorder="0" applyAlignment="0" applyProtection="0"/>
    <xf numFmtId="0" fontId="58" fillId="18" borderId="0" applyNumberFormat="0" applyBorder="0" applyAlignment="0" applyProtection="0"/>
    <xf numFmtId="0" fontId="58" fillId="18" borderId="0" applyNumberFormat="0" applyBorder="0" applyAlignment="0" applyProtection="0"/>
    <xf numFmtId="0" fontId="58" fillId="18" borderId="0" applyNumberFormat="0" applyBorder="0" applyAlignment="0" applyProtection="0"/>
    <xf numFmtId="0" fontId="58" fillId="18" borderId="0" applyNumberFormat="0" applyBorder="0" applyAlignment="0" applyProtection="0"/>
    <xf numFmtId="0" fontId="58" fillId="18" borderId="0" applyNumberFormat="0" applyBorder="0" applyAlignment="0" applyProtection="0"/>
    <xf numFmtId="0" fontId="58" fillId="18" borderId="0" applyNumberFormat="0" applyBorder="0" applyAlignment="0" applyProtection="0"/>
    <xf numFmtId="0" fontId="58" fillId="18" borderId="0" applyNumberFormat="0" applyBorder="0" applyAlignment="0" applyProtection="0"/>
    <xf numFmtId="0" fontId="58" fillId="18" borderId="0" applyNumberFormat="0" applyBorder="0" applyAlignment="0" applyProtection="0"/>
    <xf numFmtId="0" fontId="58" fillId="18" borderId="0" applyNumberFormat="0" applyBorder="0" applyAlignment="0" applyProtection="0"/>
    <xf numFmtId="0" fontId="5" fillId="0" borderId="0" applyNumberFormat="0" applyFill="0" applyBorder="0" applyAlignment="0" applyProtection="0">
      <alignment vertical="top"/>
      <protection locked="0"/>
    </xf>
    <xf numFmtId="0" fontId="5" fillId="0" borderId="0" applyNumberFormat="0" applyFill="0" applyBorder="0" applyAlignment="0" applyProtection="0">
      <alignment vertical="top"/>
      <protection locked="0"/>
    </xf>
    <xf numFmtId="0" fontId="59" fillId="0" borderId="1">
      <protection hidden="1"/>
    </xf>
    <xf numFmtId="0" fontId="60" fillId="22" borderId="1" applyNumberFormat="0" applyFont="0" applyBorder="0" applyAlignment="0" applyProtection="0">
      <protection hidden="1"/>
    </xf>
    <xf numFmtId="0" fontId="61" fillId="0" borderId="1">
      <protection hidden="1"/>
    </xf>
    <xf numFmtId="0" fontId="50" fillId="3" borderId="0" applyNumberFormat="0" applyBorder="0" applyAlignment="0" applyProtection="0"/>
    <xf numFmtId="0" fontId="62" fillId="3" borderId="0" applyNumberFormat="0" applyBorder="0" applyAlignment="0" applyProtection="0"/>
    <xf numFmtId="0" fontId="62" fillId="3" borderId="0" applyNumberFormat="0" applyBorder="0" applyAlignment="0" applyProtection="0"/>
    <xf numFmtId="0" fontId="62" fillId="3" borderId="0" applyNumberFormat="0" applyBorder="0" applyAlignment="0" applyProtection="0"/>
    <xf numFmtId="0" fontId="62" fillId="3" borderId="0" applyNumberFormat="0" applyBorder="0" applyAlignment="0" applyProtection="0"/>
    <xf numFmtId="0" fontId="62" fillId="3" borderId="0" applyNumberFormat="0" applyBorder="0" applyAlignment="0" applyProtection="0"/>
    <xf numFmtId="0" fontId="62" fillId="3" borderId="0" applyNumberFormat="0" applyBorder="0" applyAlignment="0" applyProtection="0"/>
    <xf numFmtId="0" fontId="62" fillId="3" borderId="0" applyNumberFormat="0" applyBorder="0" applyAlignment="0" applyProtection="0"/>
    <xf numFmtId="0" fontId="62" fillId="3" borderId="0" applyNumberFormat="0" applyBorder="0" applyAlignment="0" applyProtection="0"/>
    <xf numFmtId="0" fontId="62" fillId="3" borderId="0" applyNumberFormat="0" applyBorder="0" applyAlignment="0" applyProtection="0"/>
    <xf numFmtId="0" fontId="42" fillId="22" borderId="2" applyNumberFormat="0" applyAlignment="0" applyProtection="0"/>
    <xf numFmtId="0" fontId="63" fillId="22" borderId="2" applyNumberFormat="0" applyAlignment="0" applyProtection="0"/>
    <xf numFmtId="0" fontId="63" fillId="22" borderId="2" applyNumberFormat="0" applyAlignment="0" applyProtection="0"/>
    <xf numFmtId="0" fontId="63" fillId="22" borderId="2" applyNumberFormat="0" applyAlignment="0" applyProtection="0"/>
    <xf numFmtId="0" fontId="63" fillId="22" borderId="2" applyNumberFormat="0" applyAlignment="0" applyProtection="0"/>
    <xf numFmtId="0" fontId="63" fillId="22" borderId="2" applyNumberFormat="0" applyAlignment="0" applyProtection="0"/>
    <xf numFmtId="0" fontId="63" fillId="22" borderId="2" applyNumberFormat="0" applyAlignment="0" applyProtection="0"/>
    <xf numFmtId="0" fontId="63" fillId="22" borderId="2" applyNumberFormat="0" applyAlignment="0" applyProtection="0"/>
    <xf numFmtId="0" fontId="63" fillId="22" borderId="2" applyNumberFormat="0" applyAlignment="0" applyProtection="0"/>
    <xf numFmtId="0" fontId="63" fillId="22" borderId="2" applyNumberFormat="0" applyAlignment="0" applyProtection="0"/>
    <xf numFmtId="0" fontId="64" fillId="0" borderId="3" applyNumberFormat="0" applyFont="0" applyFill="0" applyAlignment="0" applyProtection="0"/>
    <xf numFmtId="0" fontId="47" fillId="23" borderId="4" applyNumberFormat="0" applyAlignment="0" applyProtection="0"/>
    <xf numFmtId="0" fontId="65" fillId="23" borderId="4" applyNumberFormat="0" applyAlignment="0" applyProtection="0"/>
    <xf numFmtId="0" fontId="65" fillId="23" borderId="4" applyNumberFormat="0" applyAlignment="0" applyProtection="0"/>
    <xf numFmtId="0" fontId="65" fillId="23" borderId="4" applyNumberFormat="0" applyAlignment="0" applyProtection="0"/>
    <xf numFmtId="0" fontId="65" fillId="23" borderId="4" applyNumberFormat="0" applyAlignment="0" applyProtection="0"/>
    <xf numFmtId="0" fontId="65" fillId="23" borderId="4" applyNumberFormat="0" applyAlignment="0" applyProtection="0"/>
    <xf numFmtId="0" fontId="65" fillId="23" borderId="4" applyNumberFormat="0" applyAlignment="0" applyProtection="0"/>
    <xf numFmtId="0" fontId="65" fillId="23" borderId="4" applyNumberFormat="0" applyAlignment="0" applyProtection="0"/>
    <xf numFmtId="0" fontId="65" fillId="23" borderId="4" applyNumberFormat="0" applyAlignment="0" applyProtection="0"/>
    <xf numFmtId="0" fontId="65" fillId="23" borderId="4" applyNumberFormat="0" applyAlignment="0" applyProtection="0"/>
    <xf numFmtId="1" fontId="66" fillId="24" borderId="5">
      <alignment horizontal="right" vertical="center"/>
    </xf>
    <xf numFmtId="0" fontId="67" fillId="24" borderId="5">
      <alignment horizontal="right" vertical="center"/>
    </xf>
    <xf numFmtId="0" fontId="57" fillId="24" borderId="6"/>
    <xf numFmtId="0" fontId="66" fillId="25" borderId="5">
      <alignment horizontal="center" vertical="center"/>
    </xf>
    <xf numFmtId="1" fontId="66" fillId="24" borderId="5">
      <alignment horizontal="right" vertical="center"/>
    </xf>
    <xf numFmtId="0" fontId="57" fillId="24" borderId="0"/>
    <xf numFmtId="0" fontId="57" fillId="24" borderId="0"/>
    <xf numFmtId="0" fontId="68" fillId="24" borderId="5">
      <alignment horizontal="left" vertical="center"/>
    </xf>
    <xf numFmtId="0" fontId="68" fillId="24" borderId="7">
      <alignment vertical="center"/>
    </xf>
    <xf numFmtId="0" fontId="69" fillId="24" borderId="8">
      <alignment vertical="center"/>
    </xf>
    <xf numFmtId="0" fontId="68" fillId="24" borderId="5"/>
    <xf numFmtId="0" fontId="67" fillId="24" borderId="5">
      <alignment horizontal="right" vertical="center"/>
    </xf>
    <xf numFmtId="0" fontId="70" fillId="26" borderId="5">
      <alignment horizontal="left" vertical="center"/>
    </xf>
    <xf numFmtId="0" fontId="70" fillId="26" borderId="5">
      <alignment horizontal="left" vertical="center"/>
    </xf>
    <xf numFmtId="0" fontId="12" fillId="24" borderId="5">
      <alignment horizontal="left" vertical="center"/>
    </xf>
    <xf numFmtId="0" fontId="71" fillId="24" borderId="6"/>
    <xf numFmtId="0" fontId="66" fillId="25" borderId="5">
      <alignment horizontal="left" vertical="center"/>
    </xf>
    <xf numFmtId="184" fontId="72" fillId="0" borderId="0"/>
    <xf numFmtId="184" fontId="72" fillId="0" borderId="0"/>
    <xf numFmtId="184" fontId="72" fillId="0" borderId="0"/>
    <xf numFmtId="184" fontId="72" fillId="0" borderId="0"/>
    <xf numFmtId="184" fontId="72" fillId="0" borderId="0"/>
    <xf numFmtId="184" fontId="72" fillId="0" borderId="0"/>
    <xf numFmtId="184" fontId="72" fillId="0" borderId="0"/>
    <xf numFmtId="184" fontId="72" fillId="0" borderId="0"/>
    <xf numFmtId="38" fontId="6" fillId="0" borderId="0" applyFont="0" applyFill="0" applyBorder="0" applyAlignment="0" applyProtection="0"/>
    <xf numFmtId="185" fontId="73" fillId="0" borderId="0" applyFont="0" applyFill="0" applyBorder="0" applyAlignment="0" applyProtection="0"/>
    <xf numFmtId="165" fontId="12" fillId="0" borderId="0" applyFont="0" applyFill="0" applyBorder="0" applyAlignment="0" applyProtection="0"/>
    <xf numFmtId="203" fontId="119" fillId="0" borderId="0" applyFont="0" applyFill="0" applyBorder="0" applyAlignment="0" applyProtection="0"/>
    <xf numFmtId="169" fontId="12" fillId="0" borderId="0" applyFont="0" applyFill="0" applyBorder="0" applyAlignment="0" applyProtection="0"/>
    <xf numFmtId="173" fontId="57" fillId="0" borderId="0" applyFont="0" applyFill="0" applyBorder="0" applyAlignment="0" applyProtection="0"/>
    <xf numFmtId="173" fontId="32" fillId="0" borderId="0" applyFont="0" applyFill="0" applyBorder="0" applyAlignment="0" applyProtection="0"/>
    <xf numFmtId="173" fontId="32" fillId="0" borderId="0" applyFont="0" applyFill="0" applyBorder="0" applyAlignment="0" applyProtection="0"/>
    <xf numFmtId="173" fontId="32" fillId="0" borderId="0" applyFont="0" applyFill="0" applyBorder="0" applyAlignment="0" applyProtection="0"/>
    <xf numFmtId="170" fontId="73" fillId="0" borderId="0" applyFont="0" applyFill="0" applyBorder="0" applyAlignment="0" applyProtection="0"/>
    <xf numFmtId="178" fontId="74" fillId="0" borderId="0">
      <alignment horizontal="right" vertical="top"/>
    </xf>
    <xf numFmtId="205" fontId="119" fillId="0" borderId="0" applyFont="0" applyFill="0" applyBorder="0" applyAlignment="0" applyProtection="0"/>
    <xf numFmtId="3" fontId="75" fillId="0" borderId="0" applyFont="0" applyFill="0" applyBorder="0" applyAlignment="0" applyProtection="0"/>
    <xf numFmtId="0" fontId="76" fillId="0" borderId="0"/>
    <xf numFmtId="3" fontId="57" fillId="0" borderId="0" applyFill="0" applyBorder="0" applyAlignment="0" applyProtection="0"/>
    <xf numFmtId="0" fontId="77" fillId="0" borderId="0"/>
    <xf numFmtId="0" fontId="77" fillId="0" borderId="0"/>
    <xf numFmtId="172" fontId="6" fillId="0" borderId="0" applyFont="0" applyFill="0" applyBorder="0" applyAlignment="0" applyProtection="0"/>
    <xf numFmtId="204" fontId="119" fillId="0" borderId="0" applyFont="0" applyFill="0" applyBorder="0" applyAlignment="0" applyProtection="0"/>
    <xf numFmtId="186" fontId="75" fillId="0" borderId="0" applyFont="0" applyFill="0" applyBorder="0" applyAlignment="0" applyProtection="0"/>
    <xf numFmtId="175" fontId="7" fillId="0" borderId="0">
      <protection locked="0"/>
    </xf>
    <xf numFmtId="0" fontId="64" fillId="0" borderId="0" applyFont="0" applyFill="0" applyBorder="0" applyAlignment="0" applyProtection="0"/>
    <xf numFmtId="187" fontId="78" fillId="0" borderId="0" applyFont="0" applyFill="0" applyBorder="0" applyAlignment="0" applyProtection="0"/>
    <xf numFmtId="0" fontId="51"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188" fontId="80" fillId="0" borderId="0" applyFont="0" applyFill="0" applyBorder="0" applyAlignment="0" applyProtection="0"/>
    <xf numFmtId="189" fontId="80" fillId="0" borderId="0" applyFont="0" applyFill="0" applyBorder="0" applyAlignment="0" applyProtection="0"/>
    <xf numFmtId="0" fontId="81" fillId="0" borderId="0">
      <protection locked="0"/>
    </xf>
    <xf numFmtId="0" fontId="81" fillId="0" borderId="0">
      <protection locked="0"/>
    </xf>
    <xf numFmtId="0" fontId="82" fillId="0" borderId="0">
      <protection locked="0"/>
    </xf>
    <xf numFmtId="0" fontId="81" fillId="0" borderId="0">
      <protection locked="0"/>
    </xf>
    <xf numFmtId="0" fontId="83" fillId="0" borderId="0"/>
    <xf numFmtId="0" fontId="81" fillId="0" borderId="0">
      <protection locked="0"/>
    </xf>
    <xf numFmtId="0" fontId="84" fillId="0" borderId="0"/>
    <xf numFmtId="0" fontId="81" fillId="0" borderId="0">
      <protection locked="0"/>
    </xf>
    <xf numFmtId="0" fontId="84" fillId="0" borderId="0"/>
    <xf numFmtId="0" fontId="82" fillId="0" borderId="0">
      <protection locked="0"/>
    </xf>
    <xf numFmtId="0" fontId="84" fillId="0" borderId="0"/>
    <xf numFmtId="3" fontId="64" fillId="0" borderId="0" applyFont="0" applyFill="0" applyBorder="0" applyAlignment="0" applyProtection="0"/>
    <xf numFmtId="3" fontId="64" fillId="0" borderId="0" applyFont="0" applyFill="0" applyBorder="0" applyAlignment="0" applyProtection="0"/>
    <xf numFmtId="175" fontId="7" fillId="0" borderId="0">
      <protection locked="0"/>
    </xf>
    <xf numFmtId="0" fontId="84" fillId="0" borderId="0"/>
    <xf numFmtId="0" fontId="85" fillId="0" borderId="0"/>
    <xf numFmtId="0" fontId="84" fillId="0" borderId="0"/>
    <xf numFmtId="0" fontId="76" fillId="0" borderId="0"/>
    <xf numFmtId="0" fontId="54" fillId="4" borderId="0" applyNumberFormat="0" applyBorder="0" applyAlignment="0" applyProtection="0"/>
    <xf numFmtId="0" fontId="86" fillId="4" borderId="0" applyNumberFormat="0" applyBorder="0" applyAlignment="0" applyProtection="0"/>
    <xf numFmtId="0" fontId="86" fillId="4" borderId="0" applyNumberFormat="0" applyBorder="0" applyAlignment="0" applyProtection="0"/>
    <xf numFmtId="0" fontId="86" fillId="4" borderId="0" applyNumberFormat="0" applyBorder="0" applyAlignment="0" applyProtection="0"/>
    <xf numFmtId="0" fontId="86" fillId="4" borderId="0" applyNumberFormat="0" applyBorder="0" applyAlignment="0" applyProtection="0"/>
    <xf numFmtId="0" fontId="86" fillId="4" borderId="0" applyNumberFormat="0" applyBorder="0" applyAlignment="0" applyProtection="0"/>
    <xf numFmtId="0" fontId="86" fillId="4" borderId="0" applyNumberFormat="0" applyBorder="0" applyAlignment="0" applyProtection="0"/>
    <xf numFmtId="0" fontId="86" fillId="4" borderId="0" applyNumberFormat="0" applyBorder="0" applyAlignment="0" applyProtection="0"/>
    <xf numFmtId="0" fontId="86" fillId="4" borderId="0" applyNumberFormat="0" applyBorder="0" applyAlignment="0" applyProtection="0"/>
    <xf numFmtId="0" fontId="86" fillId="4" borderId="0" applyNumberFormat="0" applyBorder="0" applyAlignment="0" applyProtection="0"/>
    <xf numFmtId="38" fontId="87" fillId="25" borderId="0" applyNumberFormat="0" applyBorder="0" applyAlignment="0" applyProtection="0"/>
    <xf numFmtId="0" fontId="43" fillId="0" borderId="9" applyNumberFormat="0" applyFill="0" applyAlignment="0" applyProtection="0"/>
    <xf numFmtId="0" fontId="88" fillId="0" borderId="9" applyNumberFormat="0" applyFill="0" applyAlignment="0" applyProtection="0"/>
    <xf numFmtId="0" fontId="88" fillId="0" borderId="9" applyNumberFormat="0" applyFill="0" applyAlignment="0" applyProtection="0"/>
    <xf numFmtId="0" fontId="88" fillId="0" borderId="9" applyNumberFormat="0" applyFill="0" applyAlignment="0" applyProtection="0"/>
    <xf numFmtId="0" fontId="88" fillId="0" borderId="9" applyNumberFormat="0" applyFill="0" applyAlignment="0" applyProtection="0"/>
    <xf numFmtId="0" fontId="88" fillId="0" borderId="9" applyNumberFormat="0" applyFill="0" applyAlignment="0" applyProtection="0"/>
    <xf numFmtId="0" fontId="88" fillId="0" borderId="9" applyNumberFormat="0" applyFill="0" applyAlignment="0" applyProtection="0"/>
    <xf numFmtId="0" fontId="88" fillId="0" borderId="9" applyNumberFormat="0" applyFill="0" applyAlignment="0" applyProtection="0"/>
    <xf numFmtId="0" fontId="88" fillId="0" borderId="9" applyNumberFormat="0" applyFill="0" applyAlignment="0" applyProtection="0"/>
    <xf numFmtId="0" fontId="88" fillId="0" borderId="9" applyNumberFormat="0" applyFill="0" applyAlignment="0" applyProtection="0"/>
    <xf numFmtId="0" fontId="44" fillId="0" borderId="10" applyNumberFormat="0" applyFill="0" applyAlignment="0" applyProtection="0"/>
    <xf numFmtId="0" fontId="89" fillId="0" borderId="10" applyNumberFormat="0" applyFill="0" applyAlignment="0" applyProtection="0"/>
    <xf numFmtId="0" fontId="89" fillId="0" borderId="10" applyNumberFormat="0" applyFill="0" applyAlignment="0" applyProtection="0"/>
    <xf numFmtId="0" fontId="89" fillId="0" borderId="10" applyNumberFormat="0" applyFill="0" applyAlignment="0" applyProtection="0"/>
    <xf numFmtId="0" fontId="89" fillId="0" borderId="10" applyNumberFormat="0" applyFill="0" applyAlignment="0" applyProtection="0"/>
    <xf numFmtId="0" fontId="89" fillId="0" borderId="10" applyNumberFormat="0" applyFill="0" applyAlignment="0" applyProtection="0"/>
    <xf numFmtId="0" fontId="89" fillId="0" borderId="10" applyNumberFormat="0" applyFill="0" applyAlignment="0" applyProtection="0"/>
    <xf numFmtId="0" fontId="89" fillId="0" borderId="10" applyNumberFormat="0" applyFill="0" applyAlignment="0" applyProtection="0"/>
    <xf numFmtId="0" fontId="89" fillId="0" borderId="10" applyNumberFormat="0" applyFill="0" applyAlignment="0" applyProtection="0"/>
    <xf numFmtId="0" fontId="89" fillId="0" borderId="10" applyNumberFormat="0" applyFill="0" applyAlignment="0" applyProtection="0"/>
    <xf numFmtId="0" fontId="45" fillId="0" borderId="11" applyNumberFormat="0" applyFill="0" applyAlignment="0" applyProtection="0"/>
    <xf numFmtId="0" fontId="90" fillId="0" borderId="11" applyNumberFormat="0" applyFill="0" applyAlignment="0" applyProtection="0"/>
    <xf numFmtId="0" fontId="90" fillId="0" borderId="11" applyNumberFormat="0" applyFill="0" applyAlignment="0" applyProtection="0"/>
    <xf numFmtId="0" fontId="90" fillId="0" borderId="11" applyNumberFormat="0" applyFill="0" applyAlignment="0" applyProtection="0"/>
    <xf numFmtId="0" fontId="90" fillId="0" borderId="11" applyNumberFormat="0" applyFill="0" applyAlignment="0" applyProtection="0"/>
    <xf numFmtId="0" fontId="90" fillId="0" borderId="11" applyNumberFormat="0" applyFill="0" applyAlignment="0" applyProtection="0"/>
    <xf numFmtId="0" fontId="90" fillId="0" borderId="11" applyNumberFormat="0" applyFill="0" applyAlignment="0" applyProtection="0"/>
    <xf numFmtId="0" fontId="90" fillId="0" borderId="11" applyNumberFormat="0" applyFill="0" applyAlignment="0" applyProtection="0"/>
    <xf numFmtId="0" fontId="90" fillId="0" borderId="11" applyNumberFormat="0" applyFill="0" applyAlignment="0" applyProtection="0"/>
    <xf numFmtId="0" fontId="90" fillId="0" borderId="11" applyNumberFormat="0" applyFill="0" applyAlignment="0" applyProtection="0"/>
    <xf numFmtId="0" fontId="45"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175" fontId="8" fillId="0" borderId="0">
      <protection locked="0"/>
    </xf>
    <xf numFmtId="175" fontId="8" fillId="0" borderId="0">
      <protection locked="0"/>
    </xf>
    <xf numFmtId="0" fontId="91" fillId="0" borderId="0" applyNumberFormat="0" applyFill="0" applyBorder="0" applyAlignment="0" applyProtection="0">
      <alignment vertical="top"/>
      <protection locked="0"/>
    </xf>
    <xf numFmtId="0" fontId="92" fillId="0" borderId="0" applyNumberFormat="0" applyFill="0" applyBorder="0" applyAlignment="0" applyProtection="0">
      <alignment vertical="top"/>
      <protection locked="0"/>
    </xf>
    <xf numFmtId="0" fontId="93" fillId="0" borderId="0" applyNumberFormat="0" applyFill="0" applyBorder="0" applyAlignment="0" applyProtection="0"/>
    <xf numFmtId="0" fontId="9" fillId="0" borderId="0"/>
    <xf numFmtId="0" fontId="12" fillId="0" borderId="0"/>
    <xf numFmtId="190" fontId="57" fillId="0" borderId="0" applyFont="0" applyFill="0" applyBorder="0" applyAlignment="0" applyProtection="0"/>
    <xf numFmtId="191" fontId="57" fillId="0" borderId="0" applyFont="0" applyFill="0" applyBorder="0" applyAlignment="0" applyProtection="0"/>
    <xf numFmtId="0" fontId="40" fillId="7" borderId="2" applyNumberFormat="0" applyAlignment="0" applyProtection="0"/>
    <xf numFmtId="10" fontId="87" fillId="24" borderId="5" applyNumberFormat="0" applyBorder="0" applyAlignment="0" applyProtection="0"/>
    <xf numFmtId="0" fontId="94" fillId="7" borderId="2" applyNumberFormat="0" applyAlignment="0" applyProtection="0"/>
    <xf numFmtId="0" fontId="94" fillId="7" borderId="2" applyNumberFormat="0" applyAlignment="0" applyProtection="0"/>
    <xf numFmtId="0" fontId="94" fillId="7" borderId="2" applyNumberFormat="0" applyAlignment="0" applyProtection="0"/>
    <xf numFmtId="0" fontId="94" fillId="7" borderId="2" applyNumberFormat="0" applyAlignment="0" applyProtection="0"/>
    <xf numFmtId="0" fontId="94" fillId="7" borderId="2" applyNumberFormat="0" applyAlignment="0" applyProtection="0"/>
    <xf numFmtId="0" fontId="94" fillId="7" borderId="2" applyNumberFormat="0" applyAlignment="0" applyProtection="0"/>
    <xf numFmtId="0" fontId="94" fillId="7" borderId="2" applyNumberFormat="0" applyAlignment="0" applyProtection="0"/>
    <xf numFmtId="0" fontId="94" fillId="7" borderId="2" applyNumberFormat="0" applyAlignment="0" applyProtection="0"/>
    <xf numFmtId="0" fontId="94" fillId="7" borderId="2" applyNumberFormat="0" applyAlignment="0" applyProtection="0"/>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174" fontId="95" fillId="0" borderId="0"/>
    <xf numFmtId="0" fontId="84" fillId="0" borderId="12"/>
    <xf numFmtId="0" fontId="52" fillId="0" borderId="13" applyNumberFormat="0" applyFill="0" applyAlignment="0" applyProtection="0"/>
    <xf numFmtId="0" fontId="96" fillId="0" borderId="13" applyNumberFormat="0" applyFill="0" applyAlignment="0" applyProtection="0"/>
    <xf numFmtId="0" fontId="96" fillId="0" borderId="13" applyNumberFormat="0" applyFill="0" applyAlignment="0" applyProtection="0"/>
    <xf numFmtId="0" fontId="96" fillId="0" borderId="13" applyNumberFormat="0" applyFill="0" applyAlignment="0" applyProtection="0"/>
    <xf numFmtId="0" fontId="96" fillId="0" borderId="13" applyNumberFormat="0" applyFill="0" applyAlignment="0" applyProtection="0"/>
    <xf numFmtId="0" fontId="96" fillId="0" borderId="13" applyNumberFormat="0" applyFill="0" applyAlignment="0" applyProtection="0"/>
    <xf numFmtId="0" fontId="96" fillId="0" borderId="13" applyNumberFormat="0" applyFill="0" applyAlignment="0" applyProtection="0"/>
    <xf numFmtId="0" fontId="96" fillId="0" borderId="13" applyNumberFormat="0" applyFill="0" applyAlignment="0" applyProtection="0"/>
    <xf numFmtId="0" fontId="96" fillId="0" borderId="13" applyNumberFormat="0" applyFill="0" applyAlignment="0" applyProtection="0"/>
    <xf numFmtId="0" fontId="96" fillId="0" borderId="13" applyNumberFormat="0" applyFill="0" applyAlignment="0" applyProtection="0"/>
    <xf numFmtId="0" fontId="97" fillId="0" borderId="1">
      <alignment horizontal="left"/>
      <protection locked="0"/>
    </xf>
    <xf numFmtId="0" fontId="98" fillId="0" borderId="0" applyNumberFormat="0" applyFill="0" applyBorder="0" applyAlignment="0" applyProtection="0">
      <alignment vertical="top"/>
      <protection locked="0"/>
    </xf>
    <xf numFmtId="192" fontId="64" fillId="0" borderId="0" applyFont="0" applyFill="0" applyBorder="0" applyAlignment="0" applyProtection="0"/>
    <xf numFmtId="185" fontId="73" fillId="0" borderId="0" applyFont="0" applyFill="0" applyBorder="0" applyAlignment="0" applyProtection="0"/>
    <xf numFmtId="173" fontId="73" fillId="0" borderId="0" applyFont="0" applyFill="0" applyBorder="0" applyAlignment="0" applyProtection="0"/>
    <xf numFmtId="193" fontId="64" fillId="0" borderId="0" applyFont="0" applyFill="0" applyBorder="0" applyAlignment="0" applyProtection="0"/>
    <xf numFmtId="194" fontId="73" fillId="0" borderId="0" applyFont="0" applyFill="0" applyBorder="0" applyAlignment="0" applyProtection="0"/>
    <xf numFmtId="195" fontId="73" fillId="0" borderId="0" applyFont="0" applyFill="0" applyBorder="0" applyAlignment="0" applyProtection="0"/>
    <xf numFmtId="0" fontId="99" fillId="0" borderId="0"/>
    <xf numFmtId="0" fontId="49" fillId="13" borderId="0" applyNumberFormat="0" applyBorder="0" applyAlignment="0" applyProtection="0"/>
    <xf numFmtId="0" fontId="100" fillId="13" borderId="0" applyNumberFormat="0" applyBorder="0" applyAlignment="0" applyProtection="0"/>
    <xf numFmtId="0" fontId="100" fillId="13" borderId="0" applyNumberFormat="0" applyBorder="0" applyAlignment="0" applyProtection="0"/>
    <xf numFmtId="0" fontId="100" fillId="13" borderId="0" applyNumberFormat="0" applyBorder="0" applyAlignment="0" applyProtection="0"/>
    <xf numFmtId="0" fontId="100" fillId="13" borderId="0" applyNumberFormat="0" applyBorder="0" applyAlignment="0" applyProtection="0"/>
    <xf numFmtId="0" fontId="100" fillId="13" borderId="0" applyNumberFormat="0" applyBorder="0" applyAlignment="0" applyProtection="0"/>
    <xf numFmtId="0" fontId="100" fillId="13" borderId="0" applyNumberFormat="0" applyBorder="0" applyAlignment="0" applyProtection="0"/>
    <xf numFmtId="0" fontId="100" fillId="13" borderId="0" applyNumberFormat="0" applyBorder="0" applyAlignment="0" applyProtection="0"/>
    <xf numFmtId="0" fontId="100" fillId="13" borderId="0" applyNumberFormat="0" applyBorder="0" applyAlignment="0" applyProtection="0"/>
    <xf numFmtId="0" fontId="100" fillId="13" borderId="0" applyNumberFormat="0" applyBorder="0" applyAlignment="0" applyProtection="0"/>
    <xf numFmtId="0" fontId="27" fillId="0" borderId="0" applyNumberFormat="0" applyFill="0" applyBorder="0" applyAlignment="0" applyProtection="0"/>
    <xf numFmtId="0" fontId="101" fillId="0" borderId="0"/>
    <xf numFmtId="0" fontId="20" fillId="0" borderId="0"/>
    <xf numFmtId="0" fontId="20" fillId="0" borderId="0"/>
    <xf numFmtId="0" fontId="77" fillId="0" borderId="0"/>
    <xf numFmtId="0" fontId="77" fillId="0" borderId="0"/>
    <xf numFmtId="0" fontId="77" fillId="0" borderId="0"/>
    <xf numFmtId="0" fontId="77" fillId="0" borderId="0"/>
    <xf numFmtId="0" fontId="32" fillId="0" borderId="0"/>
    <xf numFmtId="0" fontId="32" fillId="0" borderId="0"/>
    <xf numFmtId="0" fontId="32" fillId="0" borderId="0"/>
    <xf numFmtId="0" fontId="32" fillId="0" borderId="0"/>
    <xf numFmtId="0" fontId="32" fillId="0" borderId="0"/>
    <xf numFmtId="0" fontId="32" fillId="0" borderId="0"/>
    <xf numFmtId="0" fontId="57" fillId="0" borderId="0"/>
    <xf numFmtId="0" fontId="57" fillId="0" borderId="0"/>
    <xf numFmtId="0" fontId="32" fillId="0" borderId="0"/>
    <xf numFmtId="0" fontId="32" fillId="0" borderId="0"/>
    <xf numFmtId="0" fontId="32" fillId="0" borderId="0"/>
    <xf numFmtId="0" fontId="32" fillId="0" borderId="0"/>
    <xf numFmtId="0" fontId="32" fillId="0" borderId="0"/>
    <xf numFmtId="0" fontId="32" fillId="0" borderId="0"/>
    <xf numFmtId="0" fontId="12" fillId="0" borderId="0"/>
    <xf numFmtId="0" fontId="57" fillId="0" borderId="0"/>
    <xf numFmtId="0" fontId="56" fillId="0" borderId="0"/>
    <xf numFmtId="0" fontId="18"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73"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73"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57" fillId="0" borderId="0"/>
    <xf numFmtId="196" fontId="73" fillId="0" borderId="0" applyFill="0" applyBorder="0" applyAlignment="0" applyProtection="0">
      <alignment horizontal="right"/>
    </xf>
    <xf numFmtId="0" fontId="80" fillId="0" borderId="0"/>
    <xf numFmtId="177" fontId="34" fillId="0" borderId="0"/>
    <xf numFmtId="177" fontId="20" fillId="0" borderId="0"/>
    <xf numFmtId="0" fontId="102" fillId="0" borderId="0"/>
    <xf numFmtId="0" fontId="12" fillId="10" borderId="14" applyNumberFormat="0" applyFont="0" applyAlignment="0" applyProtection="0"/>
    <xf numFmtId="0" fontId="20" fillId="10" borderId="14" applyNumberFormat="0" applyFont="0" applyAlignment="0" applyProtection="0"/>
    <xf numFmtId="0" fontId="32" fillId="10" borderId="14" applyNumberFormat="0" applyFont="0" applyAlignment="0" applyProtection="0"/>
    <xf numFmtId="0" fontId="20" fillId="10" borderId="14" applyNumberFormat="0" applyFont="0" applyAlignment="0" applyProtection="0"/>
    <xf numFmtId="0" fontId="20" fillId="10" borderId="14" applyNumberFormat="0" applyFont="0" applyAlignment="0" applyProtection="0"/>
    <xf numFmtId="0" fontId="20" fillId="10" borderId="14" applyNumberFormat="0" applyFont="0" applyAlignment="0" applyProtection="0"/>
    <xf numFmtId="0" fontId="20" fillId="10" borderId="14" applyNumberFormat="0" applyFont="0" applyAlignment="0" applyProtection="0"/>
    <xf numFmtId="0" fontId="20" fillId="10" borderId="14" applyNumberFormat="0" applyFont="0" applyAlignment="0" applyProtection="0"/>
    <xf numFmtId="0" fontId="20" fillId="10" borderId="14" applyNumberFormat="0" applyFont="0" applyAlignment="0" applyProtection="0"/>
    <xf numFmtId="0" fontId="20" fillId="10" borderId="14" applyNumberFormat="0" applyFont="0" applyAlignment="0" applyProtection="0"/>
    <xf numFmtId="0" fontId="20" fillId="10" borderId="14" applyNumberFormat="0" applyFont="0" applyAlignment="0" applyProtection="0"/>
    <xf numFmtId="49" fontId="103" fillId="0" borderId="0"/>
    <xf numFmtId="173" fontId="10" fillId="0" borderId="0" applyFont="0" applyFill="0" applyBorder="0" applyAlignment="0" applyProtection="0"/>
    <xf numFmtId="0" fontId="41" fillId="22" borderId="15" applyNumberFormat="0" applyAlignment="0" applyProtection="0"/>
    <xf numFmtId="0" fontId="104" fillId="22" borderId="15" applyNumberFormat="0" applyAlignment="0" applyProtection="0"/>
    <xf numFmtId="0" fontId="104" fillId="22" borderId="15" applyNumberFormat="0" applyAlignment="0" applyProtection="0"/>
    <xf numFmtId="0" fontId="104" fillId="22" borderId="15" applyNumberFormat="0" applyAlignment="0" applyProtection="0"/>
    <xf numFmtId="0" fontId="104" fillId="22" borderId="15" applyNumberFormat="0" applyAlignment="0" applyProtection="0"/>
    <xf numFmtId="0" fontId="104" fillId="22" borderId="15" applyNumberFormat="0" applyAlignment="0" applyProtection="0"/>
    <xf numFmtId="0" fontId="104" fillId="22" borderId="15" applyNumberFormat="0" applyAlignment="0" applyProtection="0"/>
    <xf numFmtId="0" fontId="104" fillId="22" borderId="15" applyNumberFormat="0" applyAlignment="0" applyProtection="0"/>
    <xf numFmtId="0" fontId="104" fillId="22" borderId="15" applyNumberFormat="0" applyAlignment="0" applyProtection="0"/>
    <xf numFmtId="0" fontId="104" fillId="22" borderId="15" applyNumberFormat="0" applyAlignment="0" applyProtection="0"/>
    <xf numFmtId="197" fontId="80" fillId="0" borderId="0" applyFont="0" applyFill="0" applyBorder="0" applyAlignment="0" applyProtection="0"/>
    <xf numFmtId="198" fontId="80" fillId="0" borderId="0" applyFont="0" applyFill="0" applyBorder="0" applyAlignment="0" applyProtection="0"/>
    <xf numFmtId="0" fontId="76" fillId="0" borderId="0"/>
    <xf numFmtId="10" fontId="57" fillId="0" borderId="0" applyFont="0" applyFill="0" applyBorder="0" applyAlignment="0" applyProtection="0"/>
    <xf numFmtId="9" fontId="57"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199" fontId="57" fillId="0" borderId="0" applyFont="0" applyFill="0" applyBorder="0" applyAlignment="0" applyProtection="0"/>
    <xf numFmtId="200" fontId="56" fillId="0" borderId="0" applyFont="0" applyFill="0" applyBorder="0" applyAlignment="0" applyProtection="0"/>
    <xf numFmtId="201" fontId="56" fillId="0" borderId="0" applyFont="0" applyFill="0" applyBorder="0" applyAlignment="0" applyProtection="0"/>
    <xf numFmtId="2" fontId="64" fillId="0" borderId="0" applyFont="0" applyFill="0" applyBorder="0" applyAlignment="0" applyProtection="0"/>
    <xf numFmtId="202" fontId="73" fillId="0" borderId="0" applyFill="0" applyBorder="0" applyAlignment="0">
      <alignment horizontal="centerContinuous"/>
    </xf>
    <xf numFmtId="0" fontId="56" fillId="0" borderId="0"/>
    <xf numFmtId="0" fontId="105" fillId="0" borderId="1" applyNumberFormat="0" applyFill="0" applyBorder="0" applyAlignment="0" applyProtection="0">
      <protection hidden="1"/>
    </xf>
    <xf numFmtId="171" fontId="106" fillId="0" borderId="0"/>
    <xf numFmtId="0" fontId="107" fillId="0" borderId="0"/>
    <xf numFmtId="0" fontId="57" fillId="0" borderId="0" applyNumberFormat="0"/>
    <xf numFmtId="0" fontId="48" fillId="0" borderId="0" applyNumberFormat="0" applyFill="0" applyBorder="0" applyAlignment="0" applyProtection="0"/>
    <xf numFmtId="0" fontId="108" fillId="0" borderId="0" applyNumberFormat="0" applyFill="0" applyBorder="0" applyAlignment="0" applyProtection="0"/>
    <xf numFmtId="0" fontId="108" fillId="0" borderId="0" applyNumberFormat="0" applyFill="0" applyBorder="0" applyAlignment="0" applyProtection="0"/>
    <xf numFmtId="0" fontId="108" fillId="0" borderId="0" applyNumberFormat="0" applyFill="0" applyBorder="0" applyAlignment="0" applyProtection="0"/>
    <xf numFmtId="0" fontId="108" fillId="0" borderId="0" applyNumberFormat="0" applyFill="0" applyBorder="0" applyAlignment="0" applyProtection="0"/>
    <xf numFmtId="0" fontId="108" fillId="0" borderId="0" applyNumberFormat="0" applyFill="0" applyBorder="0" applyAlignment="0" applyProtection="0"/>
    <xf numFmtId="0" fontId="108" fillId="0" borderId="0" applyNumberFormat="0" applyFill="0" applyBorder="0" applyAlignment="0" applyProtection="0"/>
    <xf numFmtId="0" fontId="108" fillId="0" borderId="0" applyNumberFormat="0" applyFill="0" applyBorder="0" applyAlignment="0" applyProtection="0"/>
    <xf numFmtId="0" fontId="108" fillId="0" borderId="0" applyNumberFormat="0" applyFill="0" applyBorder="0" applyAlignment="0" applyProtection="0"/>
    <xf numFmtId="0" fontId="108" fillId="0" borderId="0" applyNumberFormat="0" applyFill="0" applyBorder="0" applyAlignment="0" applyProtection="0"/>
    <xf numFmtId="0" fontId="106" fillId="22" borderId="1"/>
    <xf numFmtId="175" fontId="7" fillId="0" borderId="16">
      <protection locked="0"/>
    </xf>
    <xf numFmtId="0" fontId="109" fillId="0" borderId="17" applyNumberFormat="0" applyFill="0" applyAlignment="0" applyProtection="0"/>
    <xf numFmtId="0" fontId="81" fillId="0" borderId="16">
      <protection locked="0"/>
    </xf>
    <xf numFmtId="0" fontId="99" fillId="0" borderId="0"/>
    <xf numFmtId="0" fontId="53" fillId="0" borderId="0" applyNumberFormat="0" applyFill="0" applyBorder="0" applyAlignment="0" applyProtection="0"/>
    <xf numFmtId="0" fontId="110" fillId="0" borderId="0" applyNumberFormat="0" applyFill="0" applyBorder="0" applyAlignment="0" applyProtection="0"/>
    <xf numFmtId="0" fontId="110" fillId="0" borderId="0" applyNumberFormat="0" applyFill="0" applyBorder="0" applyAlignment="0" applyProtection="0"/>
    <xf numFmtId="0" fontId="110" fillId="0" borderId="0" applyNumberFormat="0" applyFill="0" applyBorder="0" applyAlignment="0" applyProtection="0"/>
    <xf numFmtId="0" fontId="110" fillId="0" borderId="0" applyNumberFormat="0" applyFill="0" applyBorder="0" applyAlignment="0" applyProtection="0"/>
    <xf numFmtId="0" fontId="110" fillId="0" borderId="0" applyNumberFormat="0" applyFill="0" applyBorder="0" applyAlignment="0" applyProtection="0"/>
    <xf numFmtId="0" fontId="110" fillId="0" borderId="0" applyNumberFormat="0" applyFill="0" applyBorder="0" applyAlignment="0" applyProtection="0"/>
    <xf numFmtId="0" fontId="110" fillId="0" borderId="0" applyNumberFormat="0" applyFill="0" applyBorder="0" applyAlignment="0" applyProtection="0"/>
    <xf numFmtId="0" fontId="110" fillId="0" borderId="0" applyNumberFormat="0" applyFill="0" applyBorder="0" applyAlignment="0" applyProtection="0"/>
    <xf numFmtId="0" fontId="110" fillId="0" borderId="0" applyNumberFormat="0" applyFill="0" applyBorder="0" applyAlignment="0" applyProtection="0"/>
    <xf numFmtId="0" fontId="111" fillId="0" borderId="0" applyNumberFormat="0" applyFill="0" applyBorder="0" applyAlignment="0" applyProtection="0"/>
    <xf numFmtId="0" fontId="112" fillId="0" borderId="0" applyNumberFormat="0" applyFill="0" applyBorder="0" applyAlignment="0" applyProtection="0"/>
    <xf numFmtId="171" fontId="113" fillId="0" borderId="0">
      <alignment horizontal="right"/>
    </xf>
    <xf numFmtId="0" fontId="39" fillId="27" borderId="0" applyNumberFormat="0" applyBorder="0" applyAlignment="0" applyProtection="0"/>
    <xf numFmtId="0" fontId="39" fillId="18" borderId="0" applyNumberFormat="0" applyBorder="0" applyAlignment="0" applyProtection="0"/>
    <xf numFmtId="0" fontId="39" fillId="12" borderId="0" applyNumberFormat="0" applyBorder="0" applyAlignment="0" applyProtection="0"/>
    <xf numFmtId="0" fontId="39" fillId="28" borderId="0" applyNumberFormat="0" applyBorder="0" applyAlignment="0" applyProtection="0"/>
    <xf numFmtId="0" fontId="39" fillId="16" borderId="0" applyNumberFormat="0" applyBorder="0" applyAlignment="0" applyProtection="0"/>
    <xf numFmtId="0" fontId="39" fillId="20" borderId="0" applyNumberFormat="0" applyBorder="0" applyAlignment="0" applyProtection="0"/>
    <xf numFmtId="0" fontId="39" fillId="19" borderId="0" applyNumberFormat="0" applyBorder="0" applyAlignment="0" applyProtection="0"/>
    <xf numFmtId="0" fontId="39" fillId="20" borderId="0" applyNumberFormat="0" applyBorder="0" applyAlignment="0" applyProtection="0"/>
    <xf numFmtId="0" fontId="39" fillId="21" borderId="0" applyNumberFormat="0" applyBorder="0" applyAlignment="0" applyProtection="0"/>
    <xf numFmtId="0" fontId="39" fillId="15" borderId="0" applyNumberFormat="0" applyBorder="0" applyAlignment="0" applyProtection="0"/>
    <xf numFmtId="0" fontId="39" fillId="16" borderId="0" applyNumberFormat="0" applyBorder="0" applyAlignment="0" applyProtection="0"/>
    <xf numFmtId="0" fontId="39" fillId="18" borderId="0" applyNumberFormat="0" applyBorder="0" applyAlignment="0" applyProtection="0"/>
    <xf numFmtId="0" fontId="40" fillId="7" borderId="2" applyNumberFormat="0" applyAlignment="0" applyProtection="0"/>
    <xf numFmtId="0" fontId="40" fillId="13" borderId="2" applyNumberFormat="0" applyAlignment="0" applyProtection="0"/>
    <xf numFmtId="0" fontId="41" fillId="29" borderId="15" applyNumberFormat="0" applyAlignment="0" applyProtection="0"/>
    <xf numFmtId="0" fontId="120" fillId="29" borderId="2" applyNumberFormat="0" applyAlignment="0" applyProtection="0"/>
    <xf numFmtId="0" fontId="114" fillId="0" borderId="0" applyProtection="0"/>
    <xf numFmtId="176" fontId="28" fillId="0" borderId="0" applyFont="0" applyFill="0" applyBorder="0" applyAlignment="0" applyProtection="0"/>
    <xf numFmtId="0" fontId="54" fillId="4" borderId="0" applyNumberFormat="0" applyBorder="0" applyAlignment="0" applyProtection="0"/>
    <xf numFmtId="0" fontId="26" fillId="0" borderId="18">
      <alignment horizontal="centerContinuous" vertical="top" wrapText="1"/>
    </xf>
    <xf numFmtId="0" fontId="121" fillId="0" borderId="19" applyNumberFormat="0" applyFill="0" applyAlignment="0" applyProtection="0"/>
    <xf numFmtId="0" fontId="122" fillId="0" borderId="20" applyNumberFormat="0" applyFill="0" applyAlignment="0" applyProtection="0"/>
    <xf numFmtId="0" fontId="123" fillId="0" borderId="21" applyNumberFormat="0" applyFill="0" applyAlignment="0" applyProtection="0"/>
    <xf numFmtId="0" fontId="123" fillId="0" borderId="0" applyNumberFormat="0" applyFill="0" applyBorder="0" applyAlignment="0" applyProtection="0"/>
    <xf numFmtId="0" fontId="115" fillId="0" borderId="0" applyProtection="0"/>
    <xf numFmtId="0" fontId="116" fillId="0" borderId="0" applyProtection="0"/>
    <xf numFmtId="0" fontId="27" fillId="0" borderId="0">
      <alignment wrapText="1"/>
    </xf>
    <xf numFmtId="0" fontId="52" fillId="0" borderId="13" applyNumberFormat="0" applyFill="0" applyAlignment="0" applyProtection="0"/>
    <xf numFmtId="0" fontId="46" fillId="0" borderId="22" applyNumberFormat="0" applyFill="0" applyAlignment="0" applyProtection="0"/>
    <xf numFmtId="0" fontId="114" fillId="0" borderId="16" applyProtection="0"/>
    <xf numFmtId="0" fontId="47" fillId="23" borderId="4" applyNumberFormat="0" applyAlignment="0" applyProtection="0"/>
    <xf numFmtId="0" fontId="47" fillId="23" borderId="4" applyNumberFormat="0" applyAlignment="0" applyProtection="0"/>
    <xf numFmtId="0" fontId="48" fillId="0" borderId="0" applyNumberFormat="0" applyFill="0" applyBorder="0" applyAlignment="0" applyProtection="0"/>
    <xf numFmtId="0" fontId="124" fillId="0" borderId="0" applyNumberFormat="0" applyFill="0" applyBorder="0" applyAlignment="0" applyProtection="0"/>
    <xf numFmtId="0" fontId="125" fillId="13" borderId="0" applyNumberFormat="0" applyBorder="0" applyAlignment="0" applyProtection="0"/>
    <xf numFmtId="0" fontId="42" fillId="22" borderId="2" applyNumberFormat="0" applyAlignment="0" applyProtection="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38" fillId="0" borderId="0"/>
    <xf numFmtId="0" fontId="38" fillId="0" borderId="0"/>
    <xf numFmtId="0" fontId="38" fillId="0" borderId="0"/>
    <xf numFmtId="0" fontId="38" fillId="0" borderId="0"/>
    <xf numFmtId="0" fontId="38" fillId="0" borderId="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18" fillId="0" borderId="0"/>
    <xf numFmtId="0" fontId="38" fillId="0" borderId="0"/>
    <xf numFmtId="0" fontId="27" fillId="0" borderId="0"/>
    <xf numFmtId="0" fontId="38" fillId="0" borderId="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12" fillId="0" borderId="0"/>
    <xf numFmtId="0" fontId="27" fillId="0" borderId="0" applyNumberFormat="0" applyFont="0" applyFill="0" applyBorder="0" applyAlignment="0" applyProtection="0"/>
    <xf numFmtId="0" fontId="27" fillId="0" borderId="0" applyNumberFormat="0" applyFont="0" applyFill="0" applyBorder="0" applyAlignment="0" applyProtection="0"/>
    <xf numFmtId="0" fontId="55" fillId="0" borderId="0"/>
    <xf numFmtId="0" fontId="18" fillId="0" borderId="0"/>
    <xf numFmtId="0" fontId="27" fillId="0" borderId="0"/>
    <xf numFmtId="0" fontId="12" fillId="0" borderId="0"/>
    <xf numFmtId="0" fontId="12" fillId="0" borderId="0"/>
    <xf numFmtId="0" fontId="38" fillId="0" borderId="0"/>
    <xf numFmtId="0" fontId="55" fillId="0" borderId="0"/>
    <xf numFmtId="0" fontId="55" fillId="0" borderId="0"/>
    <xf numFmtId="0" fontId="12" fillId="0" borderId="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xf numFmtId="0" fontId="12" fillId="0" borderId="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38" fillId="0" borderId="0"/>
    <xf numFmtId="0" fontId="27" fillId="0" borderId="0"/>
    <xf numFmtId="0" fontId="38" fillId="0" borderId="0"/>
    <xf numFmtId="0" fontId="38" fillId="0" borderId="0"/>
    <xf numFmtId="0" fontId="38" fillId="0" borderId="0"/>
    <xf numFmtId="0" fontId="12" fillId="0" borderId="0"/>
    <xf numFmtId="0" fontId="12" fillId="0" borderId="0"/>
    <xf numFmtId="0" fontId="46" fillId="0" borderId="17" applyNumberFormat="0" applyFill="0" applyAlignment="0" applyProtection="0"/>
    <xf numFmtId="0" fontId="50" fillId="5" borderId="0" applyNumberFormat="0" applyBorder="0" applyAlignment="0" applyProtection="0"/>
    <xf numFmtId="0" fontId="50" fillId="3" borderId="0" applyNumberFormat="0" applyBorder="0" applyAlignment="0" applyProtection="0"/>
    <xf numFmtId="0" fontId="51" fillId="0" borderId="0" applyNumberFormat="0" applyFill="0" applyBorder="0" applyAlignment="0" applyProtection="0"/>
    <xf numFmtId="0" fontId="119" fillId="10" borderId="14" applyNumberFormat="0" applyFont="0" applyAlignment="0" applyProtection="0"/>
    <xf numFmtId="0" fontId="38" fillId="10" borderId="14" applyNumberFormat="0" applyFont="0" applyAlignment="0" applyProtection="0"/>
    <xf numFmtId="0" fontId="12" fillId="10" borderId="14" applyNumberFormat="0" applyFont="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38" fillId="0" borderId="0" applyFont="0" applyFill="0" applyBorder="0" applyAlignment="0" applyProtection="0"/>
    <xf numFmtId="0" fontId="41" fillId="22" borderId="15" applyNumberFormat="0" applyAlignment="0" applyProtection="0"/>
    <xf numFmtId="0" fontId="53" fillId="0" borderId="23" applyNumberFormat="0" applyFill="0" applyAlignment="0" applyProtection="0"/>
    <xf numFmtId="0" fontId="49" fillId="13" borderId="0" applyNumberFormat="0" applyBorder="0" applyAlignment="0" applyProtection="0"/>
    <xf numFmtId="0" fontId="34" fillId="0" borderId="0"/>
    <xf numFmtId="0" fontId="114" fillId="0" borderId="0"/>
    <xf numFmtId="0" fontId="53" fillId="0" borderId="0" applyNumberFormat="0" applyFill="0" applyBorder="0" applyAlignment="0" applyProtection="0"/>
    <xf numFmtId="0" fontId="51" fillId="0" borderId="0" applyNumberFormat="0" applyFill="0" applyBorder="0" applyAlignment="0" applyProtection="0"/>
    <xf numFmtId="0" fontId="53" fillId="0" borderId="0" applyNumberFormat="0" applyFill="0" applyBorder="0" applyAlignment="0" applyProtection="0"/>
    <xf numFmtId="2" fontId="114" fillId="0" borderId="0" applyProtection="0"/>
    <xf numFmtId="166" fontId="38" fillId="0" borderId="0" applyFont="0" applyFill="0" applyBorder="0" applyAlignment="0" applyProtection="0"/>
    <xf numFmtId="40" fontId="6" fillId="0" borderId="0" applyFont="0" applyFill="0" applyBorder="0" applyAlignment="0" applyProtection="0"/>
    <xf numFmtId="0" fontId="54" fillId="6" borderId="0" applyNumberFormat="0" applyBorder="0" applyAlignment="0" applyProtection="0"/>
    <xf numFmtId="49" fontId="26" fillId="0" borderId="5">
      <alignment horizontal="center" vertical="center" wrapText="1"/>
    </xf>
    <xf numFmtId="170" fontId="12" fillId="0" borderId="0" applyFont="0" applyFill="0" applyBorder="0" applyAlignment="0" applyProtection="0"/>
    <xf numFmtId="0" fontId="12" fillId="0" borderId="0"/>
    <xf numFmtId="0" fontId="3" fillId="0" borderId="0"/>
    <xf numFmtId="9" fontId="12" fillId="0" borderId="0" applyFon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57" fillId="0" borderId="0"/>
    <xf numFmtId="0" fontId="32" fillId="2" borderId="0" applyNumberFormat="0" applyBorder="0" applyAlignment="0" applyProtection="0"/>
    <xf numFmtId="0" fontId="32" fillId="2" borderId="0" applyNumberFormat="0" applyBorder="0" applyAlignment="0" applyProtection="0"/>
    <xf numFmtId="0" fontId="32" fillId="2" borderId="0" applyNumberFormat="0" applyBorder="0" applyAlignment="0" applyProtection="0"/>
    <xf numFmtId="0" fontId="32" fillId="2" borderId="0" applyNumberFormat="0" applyBorder="0" applyAlignment="0" applyProtection="0"/>
    <xf numFmtId="0" fontId="32" fillId="2" borderId="0" applyNumberFormat="0" applyBorder="0" applyAlignment="0" applyProtection="0"/>
    <xf numFmtId="0" fontId="32" fillId="2" borderId="0" applyNumberFormat="0" applyBorder="0" applyAlignment="0" applyProtection="0"/>
    <xf numFmtId="0" fontId="32" fillId="2" borderId="0" applyNumberFormat="0" applyBorder="0" applyAlignment="0" applyProtection="0"/>
    <xf numFmtId="0" fontId="32" fillId="2" borderId="0" applyNumberFormat="0" applyBorder="0" applyAlignment="0" applyProtection="0"/>
    <xf numFmtId="0" fontId="32" fillId="2" borderId="0" applyNumberFormat="0" applyBorder="0" applyAlignment="0" applyProtection="0"/>
    <xf numFmtId="0" fontId="32" fillId="3" borderId="0" applyNumberFormat="0" applyBorder="0" applyAlignment="0" applyProtection="0"/>
    <xf numFmtId="0" fontId="32" fillId="3" borderId="0" applyNumberFormat="0" applyBorder="0" applyAlignment="0" applyProtection="0"/>
    <xf numFmtId="0" fontId="32" fillId="3" borderId="0" applyNumberFormat="0" applyBorder="0" applyAlignment="0" applyProtection="0"/>
    <xf numFmtId="0" fontId="32" fillId="3" borderId="0" applyNumberFormat="0" applyBorder="0" applyAlignment="0" applyProtection="0"/>
    <xf numFmtId="0" fontId="32" fillId="3" borderId="0" applyNumberFormat="0" applyBorder="0" applyAlignment="0" applyProtection="0"/>
    <xf numFmtId="0" fontId="32" fillId="3" borderId="0" applyNumberFormat="0" applyBorder="0" applyAlignment="0" applyProtection="0"/>
    <xf numFmtId="0" fontId="32" fillId="3" borderId="0" applyNumberFormat="0" applyBorder="0" applyAlignment="0" applyProtection="0"/>
    <xf numFmtId="0" fontId="32" fillId="3" borderId="0" applyNumberFormat="0" applyBorder="0" applyAlignment="0" applyProtection="0"/>
    <xf numFmtId="0" fontId="32" fillId="3" borderId="0" applyNumberFormat="0" applyBorder="0" applyAlignment="0" applyProtection="0"/>
    <xf numFmtId="0" fontId="32" fillId="4" borderId="0" applyNumberFormat="0" applyBorder="0" applyAlignment="0" applyProtection="0"/>
    <xf numFmtId="0" fontId="32" fillId="4" borderId="0" applyNumberFormat="0" applyBorder="0" applyAlignment="0" applyProtection="0"/>
    <xf numFmtId="0" fontId="32" fillId="4" borderId="0" applyNumberFormat="0" applyBorder="0" applyAlignment="0" applyProtection="0"/>
    <xf numFmtId="0" fontId="32" fillId="4" borderId="0" applyNumberFormat="0" applyBorder="0" applyAlignment="0" applyProtection="0"/>
    <xf numFmtId="0" fontId="32" fillId="4" borderId="0" applyNumberFormat="0" applyBorder="0" applyAlignment="0" applyProtection="0"/>
    <xf numFmtId="0" fontId="32" fillId="4" borderId="0" applyNumberFormat="0" applyBorder="0" applyAlignment="0" applyProtection="0"/>
    <xf numFmtId="0" fontId="32" fillId="4" borderId="0" applyNumberFormat="0" applyBorder="0" applyAlignment="0" applyProtection="0"/>
    <xf numFmtId="0" fontId="32" fillId="4" borderId="0" applyNumberFormat="0" applyBorder="0" applyAlignment="0" applyProtection="0"/>
    <xf numFmtId="0" fontId="32" fillId="4" borderId="0" applyNumberFormat="0" applyBorder="0" applyAlignment="0" applyProtection="0"/>
    <xf numFmtId="0" fontId="32" fillId="5" borderId="0" applyNumberFormat="0" applyBorder="0" applyAlignment="0" applyProtection="0"/>
    <xf numFmtId="0" fontId="32" fillId="5" borderId="0" applyNumberFormat="0" applyBorder="0" applyAlignment="0" applyProtection="0"/>
    <xf numFmtId="0" fontId="32" fillId="5" borderId="0" applyNumberFormat="0" applyBorder="0" applyAlignment="0" applyProtection="0"/>
    <xf numFmtId="0" fontId="32" fillId="5" borderId="0" applyNumberFormat="0" applyBorder="0" applyAlignment="0" applyProtection="0"/>
    <xf numFmtId="0" fontId="32" fillId="5" borderId="0" applyNumberFormat="0" applyBorder="0" applyAlignment="0" applyProtection="0"/>
    <xf numFmtId="0" fontId="32" fillId="5" borderId="0" applyNumberFormat="0" applyBorder="0" applyAlignment="0" applyProtection="0"/>
    <xf numFmtId="0" fontId="32" fillId="5" borderId="0" applyNumberFormat="0" applyBorder="0" applyAlignment="0" applyProtection="0"/>
    <xf numFmtId="0" fontId="32" fillId="5" borderId="0" applyNumberFormat="0" applyBorder="0" applyAlignment="0" applyProtection="0"/>
    <xf numFmtId="0" fontId="32" fillId="5" borderId="0" applyNumberFormat="0" applyBorder="0" applyAlignment="0" applyProtection="0"/>
    <xf numFmtId="0" fontId="32" fillId="6" borderId="0" applyNumberFormat="0" applyBorder="0" applyAlignment="0" applyProtection="0"/>
    <xf numFmtId="0" fontId="32" fillId="6" borderId="0" applyNumberFormat="0" applyBorder="0" applyAlignment="0" applyProtection="0"/>
    <xf numFmtId="0" fontId="32" fillId="6" borderId="0" applyNumberFormat="0" applyBorder="0" applyAlignment="0" applyProtection="0"/>
    <xf numFmtId="0" fontId="32" fillId="6" borderId="0" applyNumberFormat="0" applyBorder="0" applyAlignment="0" applyProtection="0"/>
    <xf numFmtId="0" fontId="32" fillId="6" borderId="0" applyNumberFormat="0" applyBorder="0" applyAlignment="0" applyProtection="0"/>
    <xf numFmtId="0" fontId="32" fillId="6" borderId="0" applyNumberFormat="0" applyBorder="0" applyAlignment="0" applyProtection="0"/>
    <xf numFmtId="0" fontId="32" fillId="6" borderId="0" applyNumberFormat="0" applyBorder="0" applyAlignment="0" applyProtection="0"/>
    <xf numFmtId="0" fontId="32" fillId="6" borderId="0" applyNumberFormat="0" applyBorder="0" applyAlignment="0" applyProtection="0"/>
    <xf numFmtId="0" fontId="32" fillId="6" borderId="0" applyNumberFormat="0" applyBorder="0" applyAlignment="0" applyProtection="0"/>
    <xf numFmtId="0" fontId="32" fillId="7" borderId="0" applyNumberFormat="0" applyBorder="0" applyAlignment="0" applyProtection="0"/>
    <xf numFmtId="0" fontId="32" fillId="7" borderId="0" applyNumberFormat="0" applyBorder="0" applyAlignment="0" applyProtection="0"/>
    <xf numFmtId="0" fontId="32" fillId="7" borderId="0" applyNumberFormat="0" applyBorder="0" applyAlignment="0" applyProtection="0"/>
    <xf numFmtId="0" fontId="32" fillId="7" borderId="0" applyNumberFormat="0" applyBorder="0" applyAlignment="0" applyProtection="0"/>
    <xf numFmtId="0" fontId="32" fillId="7" borderId="0" applyNumberFormat="0" applyBorder="0" applyAlignment="0" applyProtection="0"/>
    <xf numFmtId="0" fontId="32" fillId="7" borderId="0" applyNumberFormat="0" applyBorder="0" applyAlignment="0" applyProtection="0"/>
    <xf numFmtId="0" fontId="32" fillId="7" borderId="0" applyNumberFormat="0" applyBorder="0" applyAlignment="0" applyProtection="0"/>
    <xf numFmtId="0" fontId="32" fillId="7" borderId="0" applyNumberFormat="0" applyBorder="0" applyAlignment="0" applyProtection="0"/>
    <xf numFmtId="0" fontId="32" fillId="7" borderId="0" applyNumberFormat="0" applyBorder="0" applyAlignment="0" applyProtection="0"/>
    <xf numFmtId="0" fontId="38" fillId="2" borderId="0" applyNumberFormat="0" applyBorder="0" applyAlignment="0" applyProtection="0"/>
    <xf numFmtId="0" fontId="38" fillId="3" borderId="0" applyNumberFormat="0" applyBorder="0" applyAlignment="0" applyProtection="0"/>
    <xf numFmtId="0" fontId="38" fillId="4" borderId="0" applyNumberFormat="0" applyBorder="0" applyAlignment="0" applyProtection="0"/>
    <xf numFmtId="0" fontId="38" fillId="5" borderId="0" applyNumberFormat="0" applyBorder="0" applyAlignment="0" applyProtection="0"/>
    <xf numFmtId="0" fontId="38" fillId="6" borderId="0" applyNumberFormat="0" applyBorder="0" applyAlignment="0" applyProtection="0"/>
    <xf numFmtId="0" fontId="38" fillId="6" borderId="0" applyNumberFormat="0" applyBorder="0" applyAlignment="0" applyProtection="0"/>
    <xf numFmtId="0" fontId="38" fillId="7" borderId="0" applyNumberFormat="0" applyBorder="0" applyAlignment="0" applyProtection="0"/>
    <xf numFmtId="0" fontId="38" fillId="7" borderId="0" applyNumberFormat="0" applyBorder="0" applyAlignment="0" applyProtection="0"/>
    <xf numFmtId="0" fontId="38" fillId="2" borderId="0" applyNumberFormat="0" applyBorder="0" applyAlignment="0" applyProtection="0"/>
    <xf numFmtId="0" fontId="38" fillId="3" borderId="0" applyNumberFormat="0" applyBorder="0" applyAlignment="0" applyProtection="0"/>
    <xf numFmtId="0" fontId="38" fillId="4" borderId="0" applyNumberFormat="0" applyBorder="0" applyAlignment="0" applyProtection="0"/>
    <xf numFmtId="0" fontId="38" fillId="5" borderId="0" applyNumberFormat="0" applyBorder="0" applyAlignment="0" applyProtection="0"/>
    <xf numFmtId="0" fontId="38" fillId="6" borderId="0" applyNumberFormat="0" applyBorder="0" applyAlignment="0" applyProtection="0"/>
    <xf numFmtId="0" fontId="38" fillId="7" borderId="0" applyNumberFormat="0" applyBorder="0" applyAlignment="0" applyProtection="0"/>
    <xf numFmtId="181" fontId="56" fillId="0" borderId="0" applyFont="0" applyFill="0" applyBorder="0" applyAlignment="0" applyProtection="0"/>
    <xf numFmtId="181" fontId="73" fillId="0" borderId="0" applyFont="0" applyFill="0" applyBorder="0" applyAlignment="0" applyProtection="0"/>
    <xf numFmtId="182" fontId="56" fillId="0" borderId="0" applyFont="0" applyFill="0" applyBorder="0" applyAlignment="0" applyProtection="0"/>
    <xf numFmtId="182" fontId="73" fillId="0" borderId="0" applyFont="0" applyFill="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11" borderId="0" applyNumberFormat="0" applyBorder="0" applyAlignment="0" applyProtection="0"/>
    <xf numFmtId="0" fontId="32" fillId="11" borderId="0" applyNumberFormat="0" applyBorder="0" applyAlignment="0" applyProtection="0"/>
    <xf numFmtId="0" fontId="32" fillId="11" borderId="0" applyNumberFormat="0" applyBorder="0" applyAlignment="0" applyProtection="0"/>
    <xf numFmtId="0" fontId="32" fillId="11" borderId="0" applyNumberFormat="0" applyBorder="0" applyAlignment="0" applyProtection="0"/>
    <xf numFmtId="0" fontId="32" fillId="11" borderId="0" applyNumberFormat="0" applyBorder="0" applyAlignment="0" applyProtection="0"/>
    <xf numFmtId="0" fontId="32" fillId="11" borderId="0" applyNumberFormat="0" applyBorder="0" applyAlignment="0" applyProtection="0"/>
    <xf numFmtId="0" fontId="32" fillId="11" borderId="0" applyNumberFormat="0" applyBorder="0" applyAlignment="0" applyProtection="0"/>
    <xf numFmtId="0" fontId="32" fillId="11" borderId="0" applyNumberFormat="0" applyBorder="0" applyAlignment="0" applyProtection="0"/>
    <xf numFmtId="0" fontId="32" fillId="11" borderId="0" applyNumberFormat="0" applyBorder="0" applyAlignment="0" applyProtection="0"/>
    <xf numFmtId="0" fontId="32" fillId="5" borderId="0" applyNumberFormat="0" applyBorder="0" applyAlignment="0" applyProtection="0"/>
    <xf numFmtId="0" fontId="32" fillId="5" borderId="0" applyNumberFormat="0" applyBorder="0" applyAlignment="0" applyProtection="0"/>
    <xf numFmtId="0" fontId="32" fillId="5" borderId="0" applyNumberFormat="0" applyBorder="0" applyAlignment="0" applyProtection="0"/>
    <xf numFmtId="0" fontId="32" fillId="5" borderId="0" applyNumberFormat="0" applyBorder="0" applyAlignment="0" applyProtection="0"/>
    <xf numFmtId="0" fontId="32" fillId="5" borderId="0" applyNumberFormat="0" applyBorder="0" applyAlignment="0" applyProtection="0"/>
    <xf numFmtId="0" fontId="32" fillId="5" borderId="0" applyNumberFormat="0" applyBorder="0" applyAlignment="0" applyProtection="0"/>
    <xf numFmtId="0" fontId="32" fillId="5" borderId="0" applyNumberFormat="0" applyBorder="0" applyAlignment="0" applyProtection="0"/>
    <xf numFmtId="0" fontId="32" fillId="5" borderId="0" applyNumberFormat="0" applyBorder="0" applyAlignment="0" applyProtection="0"/>
    <xf numFmtId="0" fontId="32" fillId="5"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8" fillId="8" borderId="0" applyNumberFormat="0" applyBorder="0" applyAlignment="0" applyProtection="0"/>
    <xf numFmtId="0" fontId="38" fillId="8" borderId="0" applyNumberFormat="0" applyBorder="0" applyAlignment="0" applyProtection="0"/>
    <xf numFmtId="0" fontId="38" fillId="9" borderId="0" applyNumberFormat="0" applyBorder="0" applyAlignment="0" applyProtection="0"/>
    <xf numFmtId="0" fontId="38" fillId="9" borderId="0" applyNumberFormat="0" applyBorder="0" applyAlignment="0" applyProtection="0"/>
    <xf numFmtId="0" fontId="38" fillId="11" borderId="0" applyNumberFormat="0" applyBorder="0" applyAlignment="0" applyProtection="0"/>
    <xf numFmtId="0" fontId="38" fillId="5" borderId="0" applyNumberFormat="0" applyBorder="0" applyAlignment="0" applyProtection="0"/>
    <xf numFmtId="0" fontId="38" fillId="5" borderId="0" applyNumberFormat="0" applyBorder="0" applyAlignment="0" applyProtection="0"/>
    <xf numFmtId="0" fontId="38" fillId="8" borderId="0" applyNumberFormat="0" applyBorder="0" applyAlignment="0" applyProtection="0"/>
    <xf numFmtId="0" fontId="38" fillId="8" borderId="0" applyNumberFormat="0" applyBorder="0" applyAlignment="0" applyProtection="0"/>
    <xf numFmtId="0" fontId="38" fillId="12" borderId="0" applyNumberFormat="0" applyBorder="0" applyAlignment="0" applyProtection="0"/>
    <xf numFmtId="0" fontId="38" fillId="12" borderId="0" applyNumberFormat="0" applyBorder="0" applyAlignment="0" applyProtection="0"/>
    <xf numFmtId="0" fontId="38" fillId="8" borderId="0" applyNumberFormat="0" applyBorder="0" applyAlignment="0" applyProtection="0"/>
    <xf numFmtId="0" fontId="38" fillId="9" borderId="0" applyNumberFormat="0" applyBorder="0" applyAlignment="0" applyProtection="0"/>
    <xf numFmtId="0" fontId="38" fillId="11" borderId="0" applyNumberFormat="0" applyBorder="0" applyAlignment="0" applyProtection="0"/>
    <xf numFmtId="0" fontId="38" fillId="5" borderId="0" applyNumberFormat="0" applyBorder="0" applyAlignment="0" applyProtection="0"/>
    <xf numFmtId="0" fontId="38" fillId="8" borderId="0" applyNumberFormat="0" applyBorder="0" applyAlignment="0" applyProtection="0"/>
    <xf numFmtId="0" fontId="38" fillId="12" borderId="0" applyNumberFormat="0" applyBorder="0" applyAlignment="0" applyProtection="0"/>
    <xf numFmtId="0" fontId="58" fillId="14" borderId="0" applyNumberFormat="0" applyBorder="0" applyAlignment="0" applyProtection="0"/>
    <xf numFmtId="0" fontId="58" fillId="14" borderId="0" applyNumberFormat="0" applyBorder="0" applyAlignment="0" applyProtection="0"/>
    <xf numFmtId="0" fontId="58" fillId="14" borderId="0" applyNumberFormat="0" applyBorder="0" applyAlignment="0" applyProtection="0"/>
    <xf numFmtId="0" fontId="58" fillId="14" borderId="0" applyNumberFormat="0" applyBorder="0" applyAlignment="0" applyProtection="0"/>
    <xf numFmtId="0" fontId="58" fillId="14" borderId="0" applyNumberFormat="0" applyBorder="0" applyAlignment="0" applyProtection="0"/>
    <xf numFmtId="0" fontId="58" fillId="14" borderId="0" applyNumberFormat="0" applyBorder="0" applyAlignment="0" applyProtection="0"/>
    <xf numFmtId="0" fontId="58" fillId="14" borderId="0" applyNumberFormat="0" applyBorder="0" applyAlignment="0" applyProtection="0"/>
    <xf numFmtId="0" fontId="58" fillId="14" borderId="0" applyNumberFormat="0" applyBorder="0" applyAlignment="0" applyProtection="0"/>
    <xf numFmtId="0" fontId="58" fillId="14" borderId="0" applyNumberFormat="0" applyBorder="0" applyAlignment="0" applyProtection="0"/>
    <xf numFmtId="0" fontId="58" fillId="9" borderId="0" applyNumberFormat="0" applyBorder="0" applyAlignment="0" applyProtection="0"/>
    <xf numFmtId="0" fontId="58" fillId="9" borderId="0" applyNumberFormat="0" applyBorder="0" applyAlignment="0" applyProtection="0"/>
    <xf numFmtId="0" fontId="58" fillId="9" borderId="0" applyNumberFormat="0" applyBorder="0" applyAlignment="0" applyProtection="0"/>
    <xf numFmtId="0" fontId="58" fillId="9" borderId="0" applyNumberFormat="0" applyBorder="0" applyAlignment="0" applyProtection="0"/>
    <xf numFmtId="0" fontId="58" fillId="9" borderId="0" applyNumberFormat="0" applyBorder="0" applyAlignment="0" applyProtection="0"/>
    <xf numFmtId="0" fontId="58" fillId="9" borderId="0" applyNumberFormat="0" applyBorder="0" applyAlignment="0" applyProtection="0"/>
    <xf numFmtId="0" fontId="58" fillId="9" borderId="0" applyNumberFormat="0" applyBorder="0" applyAlignment="0" applyProtection="0"/>
    <xf numFmtId="0" fontId="58" fillId="9" borderId="0" applyNumberFormat="0" applyBorder="0" applyAlignment="0" applyProtection="0"/>
    <xf numFmtId="0" fontId="58" fillId="9" borderId="0" applyNumberFormat="0" applyBorder="0" applyAlignment="0" applyProtection="0"/>
    <xf numFmtId="0" fontId="58" fillId="11" borderId="0" applyNumberFormat="0" applyBorder="0" applyAlignment="0" applyProtection="0"/>
    <xf numFmtId="0" fontId="58" fillId="11" borderId="0" applyNumberFormat="0" applyBorder="0" applyAlignment="0" applyProtection="0"/>
    <xf numFmtId="0" fontId="58" fillId="11" borderId="0" applyNumberFormat="0" applyBorder="0" applyAlignment="0" applyProtection="0"/>
    <xf numFmtId="0" fontId="58" fillId="11" borderId="0" applyNumberFormat="0" applyBorder="0" applyAlignment="0" applyProtection="0"/>
    <xf numFmtId="0" fontId="58" fillId="11" borderId="0" applyNumberFormat="0" applyBorder="0" applyAlignment="0" applyProtection="0"/>
    <xf numFmtId="0" fontId="58" fillId="11" borderId="0" applyNumberFormat="0" applyBorder="0" applyAlignment="0" applyProtection="0"/>
    <xf numFmtId="0" fontId="58" fillId="11" borderId="0" applyNumberFormat="0" applyBorder="0" applyAlignment="0" applyProtection="0"/>
    <xf numFmtId="0" fontId="58" fillId="11" borderId="0" applyNumberFormat="0" applyBorder="0" applyAlignment="0" applyProtection="0"/>
    <xf numFmtId="0" fontId="58" fillId="11" borderId="0" applyNumberFormat="0" applyBorder="0" applyAlignment="0" applyProtection="0"/>
    <xf numFmtId="0" fontId="58" fillId="15" borderId="0" applyNumberFormat="0" applyBorder="0" applyAlignment="0" applyProtection="0"/>
    <xf numFmtId="0" fontId="58" fillId="15" borderId="0" applyNumberFormat="0" applyBorder="0" applyAlignment="0" applyProtection="0"/>
    <xf numFmtId="0" fontId="58" fillId="15" borderId="0" applyNumberFormat="0" applyBorder="0" applyAlignment="0" applyProtection="0"/>
    <xf numFmtId="0" fontId="58" fillId="15" borderId="0" applyNumberFormat="0" applyBorder="0" applyAlignment="0" applyProtection="0"/>
    <xf numFmtId="0" fontId="58" fillId="15" borderId="0" applyNumberFormat="0" applyBorder="0" applyAlignment="0" applyProtection="0"/>
    <xf numFmtId="0" fontId="58" fillId="15" borderId="0" applyNumberFormat="0" applyBorder="0" applyAlignment="0" applyProtection="0"/>
    <xf numFmtId="0" fontId="58" fillId="15" borderId="0" applyNumberFormat="0" applyBorder="0" applyAlignment="0" applyProtection="0"/>
    <xf numFmtId="0" fontId="58" fillId="15" borderId="0" applyNumberFormat="0" applyBorder="0" applyAlignment="0" applyProtection="0"/>
    <xf numFmtId="0" fontId="58" fillId="15" borderId="0" applyNumberFormat="0" applyBorder="0" applyAlignment="0" applyProtection="0"/>
    <xf numFmtId="0" fontId="58" fillId="16" borderId="0" applyNumberFormat="0" applyBorder="0" applyAlignment="0" applyProtection="0"/>
    <xf numFmtId="0" fontId="58" fillId="16" borderId="0" applyNumberFormat="0" applyBorder="0" applyAlignment="0" applyProtection="0"/>
    <xf numFmtId="0" fontId="58" fillId="16" borderId="0" applyNumberFormat="0" applyBorder="0" applyAlignment="0" applyProtection="0"/>
    <xf numFmtId="0" fontId="58" fillId="16" borderId="0" applyNumberFormat="0" applyBorder="0" applyAlignment="0" applyProtection="0"/>
    <xf numFmtId="0" fontId="58" fillId="16" borderId="0" applyNumberFormat="0" applyBorder="0" applyAlignment="0" applyProtection="0"/>
    <xf numFmtId="0" fontId="58" fillId="16" borderId="0" applyNumberFormat="0" applyBorder="0" applyAlignment="0" applyProtection="0"/>
    <xf numFmtId="0" fontId="58" fillId="16" borderId="0" applyNumberFormat="0" applyBorder="0" applyAlignment="0" applyProtection="0"/>
    <xf numFmtId="0" fontId="58" fillId="16" borderId="0" applyNumberFormat="0" applyBorder="0" applyAlignment="0" applyProtection="0"/>
    <xf numFmtId="0" fontId="58" fillId="16" borderId="0" applyNumberFormat="0" applyBorder="0" applyAlignment="0" applyProtection="0"/>
    <xf numFmtId="0" fontId="58" fillId="17" borderId="0" applyNumberFormat="0" applyBorder="0" applyAlignment="0" applyProtection="0"/>
    <xf numFmtId="0" fontId="58" fillId="17" borderId="0" applyNumberFormat="0" applyBorder="0" applyAlignment="0" applyProtection="0"/>
    <xf numFmtId="0" fontId="58" fillId="17" borderId="0" applyNumberFormat="0" applyBorder="0" applyAlignment="0" applyProtection="0"/>
    <xf numFmtId="0" fontId="58" fillId="17" borderId="0" applyNumberFormat="0" applyBorder="0" applyAlignment="0" applyProtection="0"/>
    <xf numFmtId="0" fontId="58" fillId="17" borderId="0" applyNumberFormat="0" applyBorder="0" applyAlignment="0" applyProtection="0"/>
    <xf numFmtId="0" fontId="58" fillId="17" borderId="0" applyNumberFormat="0" applyBorder="0" applyAlignment="0" applyProtection="0"/>
    <xf numFmtId="0" fontId="58" fillId="17" borderId="0" applyNumberFormat="0" applyBorder="0" applyAlignment="0" applyProtection="0"/>
    <xf numFmtId="0" fontId="58" fillId="17" borderId="0" applyNumberFormat="0" applyBorder="0" applyAlignment="0" applyProtection="0"/>
    <xf numFmtId="0" fontId="58" fillId="17" borderId="0" applyNumberFormat="0" applyBorder="0" applyAlignment="0" applyProtection="0"/>
    <xf numFmtId="0" fontId="39" fillId="14" borderId="0" applyNumberFormat="0" applyBorder="0" applyAlignment="0" applyProtection="0"/>
    <xf numFmtId="0" fontId="39" fillId="14" borderId="0" applyNumberFormat="0" applyBorder="0" applyAlignment="0" applyProtection="0"/>
    <xf numFmtId="0" fontId="39" fillId="9" borderId="0" applyNumberFormat="0" applyBorder="0" applyAlignment="0" applyProtection="0"/>
    <xf numFmtId="0" fontId="39" fillId="9" borderId="0" applyNumberFormat="0" applyBorder="0" applyAlignment="0" applyProtection="0"/>
    <xf numFmtId="0" fontId="39" fillId="11" borderId="0" applyNumberFormat="0" applyBorder="0" applyAlignment="0" applyProtection="0"/>
    <xf numFmtId="0" fontId="39" fillId="15" borderId="0" applyNumberFormat="0" applyBorder="0" applyAlignment="0" applyProtection="0"/>
    <xf numFmtId="0" fontId="39" fillId="16" borderId="0" applyNumberFormat="0" applyBorder="0" applyAlignment="0" applyProtection="0"/>
    <xf numFmtId="0" fontId="39" fillId="16" borderId="0" applyNumberFormat="0" applyBorder="0" applyAlignment="0" applyProtection="0"/>
    <xf numFmtId="0" fontId="39" fillId="17" borderId="0" applyNumberFormat="0" applyBorder="0" applyAlignment="0" applyProtection="0"/>
    <xf numFmtId="0" fontId="39" fillId="14" borderId="0" applyNumberFormat="0" applyBorder="0" applyAlignment="0" applyProtection="0"/>
    <xf numFmtId="0" fontId="39" fillId="9" borderId="0" applyNumberFormat="0" applyBorder="0" applyAlignment="0" applyProtection="0"/>
    <xf numFmtId="0" fontId="39" fillId="11" borderId="0" applyNumberFormat="0" applyBorder="0" applyAlignment="0" applyProtection="0"/>
    <xf numFmtId="0" fontId="39" fillId="15" borderId="0" applyNumberFormat="0" applyBorder="0" applyAlignment="0" applyProtection="0"/>
    <xf numFmtId="0" fontId="39" fillId="16" borderId="0" applyNumberFormat="0" applyBorder="0" applyAlignment="0" applyProtection="0"/>
    <xf numFmtId="0" fontId="39" fillId="17" borderId="0" applyNumberFormat="0" applyBorder="0" applyAlignment="0" applyProtection="0"/>
    <xf numFmtId="0" fontId="58" fillId="19" borderId="0" applyNumberFormat="0" applyBorder="0" applyAlignment="0" applyProtection="0"/>
    <xf numFmtId="0" fontId="58" fillId="19" borderId="0" applyNumberFormat="0" applyBorder="0" applyAlignment="0" applyProtection="0"/>
    <xf numFmtId="0" fontId="58" fillId="19" borderId="0" applyNumberFormat="0" applyBorder="0" applyAlignment="0" applyProtection="0"/>
    <xf numFmtId="0" fontId="58" fillId="19" borderId="0" applyNumberFormat="0" applyBorder="0" applyAlignment="0" applyProtection="0"/>
    <xf numFmtId="0" fontId="58" fillId="19" borderId="0" applyNumberFormat="0" applyBorder="0" applyAlignment="0" applyProtection="0"/>
    <xf numFmtId="0" fontId="58" fillId="19" borderId="0" applyNumberFormat="0" applyBorder="0" applyAlignment="0" applyProtection="0"/>
    <xf numFmtId="0" fontId="58" fillId="19" borderId="0" applyNumberFormat="0" applyBorder="0" applyAlignment="0" applyProtection="0"/>
    <xf numFmtId="0" fontId="58" fillId="19" borderId="0" applyNumberFormat="0" applyBorder="0" applyAlignment="0" applyProtection="0"/>
    <xf numFmtId="0" fontId="58" fillId="19" borderId="0" applyNumberFormat="0" applyBorder="0" applyAlignment="0" applyProtection="0"/>
    <xf numFmtId="0" fontId="58" fillId="20" borderId="0" applyNumberFormat="0" applyBorder="0" applyAlignment="0" applyProtection="0"/>
    <xf numFmtId="0" fontId="58" fillId="20" borderId="0" applyNumberFormat="0" applyBorder="0" applyAlignment="0" applyProtection="0"/>
    <xf numFmtId="0" fontId="58" fillId="20" borderId="0" applyNumberFormat="0" applyBorder="0" applyAlignment="0" applyProtection="0"/>
    <xf numFmtId="0" fontId="58" fillId="20" borderId="0" applyNumberFormat="0" applyBorder="0" applyAlignment="0" applyProtection="0"/>
    <xf numFmtId="0" fontId="58" fillId="20" borderId="0" applyNumberFormat="0" applyBorder="0" applyAlignment="0" applyProtection="0"/>
    <xf numFmtId="0" fontId="58" fillId="20" borderId="0" applyNumberFormat="0" applyBorder="0" applyAlignment="0" applyProtection="0"/>
    <xf numFmtId="0" fontId="58" fillId="20" borderId="0" applyNumberFormat="0" applyBorder="0" applyAlignment="0" applyProtection="0"/>
    <xf numFmtId="0" fontId="58" fillId="20" borderId="0" applyNumberFormat="0" applyBorder="0" applyAlignment="0" applyProtection="0"/>
    <xf numFmtId="0" fontId="58" fillId="20" borderId="0" applyNumberFormat="0" applyBorder="0" applyAlignment="0" applyProtection="0"/>
    <xf numFmtId="0" fontId="58" fillId="21" borderId="0" applyNumberFormat="0" applyBorder="0" applyAlignment="0" applyProtection="0"/>
    <xf numFmtId="0" fontId="58" fillId="21" borderId="0" applyNumberFormat="0" applyBorder="0" applyAlignment="0" applyProtection="0"/>
    <xf numFmtId="0" fontId="58" fillId="21" borderId="0" applyNumberFormat="0" applyBorder="0" applyAlignment="0" applyProtection="0"/>
    <xf numFmtId="0" fontId="58" fillId="21" borderId="0" applyNumberFormat="0" applyBorder="0" applyAlignment="0" applyProtection="0"/>
    <xf numFmtId="0" fontId="58" fillId="21" borderId="0" applyNumberFormat="0" applyBorder="0" applyAlignment="0" applyProtection="0"/>
    <xf numFmtId="0" fontId="58" fillId="21" borderId="0" applyNumberFormat="0" applyBorder="0" applyAlignment="0" applyProtection="0"/>
    <xf numFmtId="0" fontId="58" fillId="21" borderId="0" applyNumberFormat="0" applyBorder="0" applyAlignment="0" applyProtection="0"/>
    <xf numFmtId="0" fontId="58" fillId="21" borderId="0" applyNumberFormat="0" applyBorder="0" applyAlignment="0" applyProtection="0"/>
    <xf numFmtId="0" fontId="58" fillId="21" borderId="0" applyNumberFormat="0" applyBorder="0" applyAlignment="0" applyProtection="0"/>
    <xf numFmtId="0" fontId="58" fillId="15" borderId="0" applyNumberFormat="0" applyBorder="0" applyAlignment="0" applyProtection="0"/>
    <xf numFmtId="0" fontId="58" fillId="15" borderId="0" applyNumberFormat="0" applyBorder="0" applyAlignment="0" applyProtection="0"/>
    <xf numFmtId="0" fontId="58" fillId="15" borderId="0" applyNumberFormat="0" applyBorder="0" applyAlignment="0" applyProtection="0"/>
    <xf numFmtId="0" fontId="58" fillId="15" borderId="0" applyNumberFormat="0" applyBorder="0" applyAlignment="0" applyProtection="0"/>
    <xf numFmtId="0" fontId="58" fillId="15" borderId="0" applyNumberFormat="0" applyBorder="0" applyAlignment="0" applyProtection="0"/>
    <xf numFmtId="0" fontId="58" fillId="15" borderId="0" applyNumberFormat="0" applyBorder="0" applyAlignment="0" applyProtection="0"/>
    <xf numFmtId="0" fontId="58" fillId="15" borderId="0" applyNumberFormat="0" applyBorder="0" applyAlignment="0" applyProtection="0"/>
    <xf numFmtId="0" fontId="58" fillId="15" borderId="0" applyNumberFormat="0" applyBorder="0" applyAlignment="0" applyProtection="0"/>
    <xf numFmtId="0" fontId="58" fillId="15" borderId="0" applyNumberFormat="0" applyBorder="0" applyAlignment="0" applyProtection="0"/>
    <xf numFmtId="0" fontId="58" fillId="16" borderId="0" applyNumberFormat="0" applyBorder="0" applyAlignment="0" applyProtection="0"/>
    <xf numFmtId="0" fontId="58" fillId="16" borderId="0" applyNumberFormat="0" applyBorder="0" applyAlignment="0" applyProtection="0"/>
    <xf numFmtId="0" fontId="58" fillId="16" borderId="0" applyNumberFormat="0" applyBorder="0" applyAlignment="0" applyProtection="0"/>
    <xf numFmtId="0" fontId="58" fillId="16" borderId="0" applyNumberFormat="0" applyBorder="0" applyAlignment="0" applyProtection="0"/>
    <xf numFmtId="0" fontId="58" fillId="16" borderId="0" applyNumberFormat="0" applyBorder="0" applyAlignment="0" applyProtection="0"/>
    <xf numFmtId="0" fontId="58" fillId="16" borderId="0" applyNumberFormat="0" applyBorder="0" applyAlignment="0" applyProtection="0"/>
    <xf numFmtId="0" fontId="58" fillId="16" borderId="0" applyNumberFormat="0" applyBorder="0" applyAlignment="0" applyProtection="0"/>
    <xf numFmtId="0" fontId="58" fillId="16" borderId="0" applyNumberFormat="0" applyBorder="0" applyAlignment="0" applyProtection="0"/>
    <xf numFmtId="0" fontId="58" fillId="16" borderId="0" applyNumberFormat="0" applyBorder="0" applyAlignment="0" applyProtection="0"/>
    <xf numFmtId="0" fontId="58" fillId="18" borderId="0" applyNumberFormat="0" applyBorder="0" applyAlignment="0" applyProtection="0"/>
    <xf numFmtId="0" fontId="58" fillId="18" borderId="0" applyNumberFormat="0" applyBorder="0" applyAlignment="0" applyProtection="0"/>
    <xf numFmtId="0" fontId="58" fillId="18" borderId="0" applyNumberFormat="0" applyBorder="0" applyAlignment="0" applyProtection="0"/>
    <xf numFmtId="0" fontId="58" fillId="18" borderId="0" applyNumberFormat="0" applyBorder="0" applyAlignment="0" applyProtection="0"/>
    <xf numFmtId="0" fontId="58" fillId="18" borderId="0" applyNumberFormat="0" applyBorder="0" applyAlignment="0" applyProtection="0"/>
    <xf numFmtId="0" fontId="58" fillId="18" borderId="0" applyNumberFormat="0" applyBorder="0" applyAlignment="0" applyProtection="0"/>
    <xf numFmtId="0" fontId="58" fillId="18" borderId="0" applyNumberFormat="0" applyBorder="0" applyAlignment="0" applyProtection="0"/>
    <xf numFmtId="0" fontId="58" fillId="18" borderId="0" applyNumberFormat="0" applyBorder="0" applyAlignment="0" applyProtection="0"/>
    <xf numFmtId="0" fontId="58" fillId="18" borderId="0" applyNumberFormat="0" applyBorder="0" applyAlignment="0" applyProtection="0"/>
    <xf numFmtId="0" fontId="5" fillId="0" borderId="0" applyNumberFormat="0" applyFill="0" applyBorder="0" applyAlignment="0" applyProtection="0">
      <alignment vertical="top"/>
      <protection locked="0"/>
    </xf>
    <xf numFmtId="0" fontId="5" fillId="0" borderId="0" applyNumberFormat="0" applyFill="0" applyBorder="0" applyAlignment="0" applyProtection="0">
      <alignment vertical="top"/>
      <protection locked="0"/>
    </xf>
    <xf numFmtId="0" fontId="62" fillId="3" borderId="0" applyNumberFormat="0" applyBorder="0" applyAlignment="0" applyProtection="0"/>
    <xf numFmtId="0" fontId="62" fillId="3" borderId="0" applyNumberFormat="0" applyBorder="0" applyAlignment="0" applyProtection="0"/>
    <xf numFmtId="0" fontId="62" fillId="3" borderId="0" applyNumberFormat="0" applyBorder="0" applyAlignment="0" applyProtection="0"/>
    <xf numFmtId="0" fontId="62" fillId="3" borderId="0" applyNumberFormat="0" applyBorder="0" applyAlignment="0" applyProtection="0"/>
    <xf numFmtId="0" fontId="62" fillId="3" borderId="0" applyNumberFormat="0" applyBorder="0" applyAlignment="0" applyProtection="0"/>
    <xf numFmtId="0" fontId="62" fillId="3" borderId="0" applyNumberFormat="0" applyBorder="0" applyAlignment="0" applyProtection="0"/>
    <xf numFmtId="0" fontId="62" fillId="3" borderId="0" applyNumberFormat="0" applyBorder="0" applyAlignment="0" applyProtection="0"/>
    <xf numFmtId="0" fontId="62" fillId="3" borderId="0" applyNumberFormat="0" applyBorder="0" applyAlignment="0" applyProtection="0"/>
    <xf numFmtId="0" fontId="62" fillId="3" borderId="0" applyNumberFormat="0" applyBorder="0" applyAlignment="0" applyProtection="0"/>
    <xf numFmtId="2" fontId="81" fillId="0" borderId="0">
      <protection locked="0"/>
    </xf>
    <xf numFmtId="2" fontId="82" fillId="0" borderId="0">
      <protection locked="0"/>
    </xf>
    <xf numFmtId="0" fontId="81" fillId="0" borderId="0">
      <protection locked="0"/>
    </xf>
    <xf numFmtId="0" fontId="81" fillId="0" borderId="0">
      <protection locked="0"/>
    </xf>
    <xf numFmtId="0" fontId="63" fillId="22" borderId="2" applyNumberFormat="0" applyAlignment="0" applyProtection="0"/>
    <xf numFmtId="0" fontId="63" fillId="22" borderId="2" applyNumberFormat="0" applyAlignment="0" applyProtection="0"/>
    <xf numFmtId="0" fontId="63" fillId="22" borderId="2" applyNumberFormat="0" applyAlignment="0" applyProtection="0"/>
    <xf numFmtId="0" fontId="63" fillId="22" borderId="2" applyNumberFormat="0" applyAlignment="0" applyProtection="0"/>
    <xf numFmtId="0" fontId="63" fillId="22" borderId="2" applyNumberFormat="0" applyAlignment="0" applyProtection="0"/>
    <xf numFmtId="0" fontId="63" fillId="22" borderId="2" applyNumberFormat="0" applyAlignment="0" applyProtection="0"/>
    <xf numFmtId="0" fontId="63" fillId="22" borderId="2" applyNumberFormat="0" applyAlignment="0" applyProtection="0"/>
    <xf numFmtId="0" fontId="63" fillId="22" borderId="2" applyNumberFormat="0" applyAlignment="0" applyProtection="0"/>
    <xf numFmtId="0" fontId="63" fillId="22" borderId="2" applyNumberFormat="0" applyAlignment="0" applyProtection="0"/>
    <xf numFmtId="0" fontId="65" fillId="23" borderId="4" applyNumberFormat="0" applyAlignment="0" applyProtection="0"/>
    <xf numFmtId="0" fontId="65" fillId="23" borderId="4" applyNumberFormat="0" applyAlignment="0" applyProtection="0"/>
    <xf numFmtId="0" fontId="65" fillId="23" borderId="4" applyNumberFormat="0" applyAlignment="0" applyProtection="0"/>
    <xf numFmtId="0" fontId="65" fillId="23" borderId="4" applyNumberFormat="0" applyAlignment="0" applyProtection="0"/>
    <xf numFmtId="0" fontId="65" fillId="23" borderId="4" applyNumberFormat="0" applyAlignment="0" applyProtection="0"/>
    <xf numFmtId="0" fontId="65" fillId="23" borderId="4" applyNumberFormat="0" applyAlignment="0" applyProtection="0"/>
    <xf numFmtId="0" fontId="65" fillId="23" borderId="4" applyNumberFormat="0" applyAlignment="0" applyProtection="0"/>
    <xf numFmtId="0" fontId="65" fillId="23" borderId="4" applyNumberFormat="0" applyAlignment="0" applyProtection="0"/>
    <xf numFmtId="0" fontId="65" fillId="23" borderId="4" applyNumberFormat="0" applyAlignment="0" applyProtection="0"/>
    <xf numFmtId="207" fontId="57" fillId="0" borderId="0"/>
    <xf numFmtId="0" fontId="130" fillId="24" borderId="5">
      <alignment horizontal="right" vertical="center"/>
    </xf>
    <xf numFmtId="0" fontId="67" fillId="24" borderId="5">
      <alignment horizontal="right" vertical="center"/>
    </xf>
    <xf numFmtId="0" fontId="57" fillId="24" borderId="6"/>
    <xf numFmtId="0" fontId="66" fillId="32" borderId="5">
      <alignment horizontal="center" vertical="center"/>
    </xf>
    <xf numFmtId="0" fontId="130" fillId="24" borderId="5">
      <alignment horizontal="right" vertical="center"/>
    </xf>
    <xf numFmtId="0" fontId="68" fillId="24" borderId="5">
      <alignment horizontal="left" vertical="center"/>
    </xf>
    <xf numFmtId="0" fontId="68" fillId="24" borderId="7">
      <alignment vertical="center"/>
    </xf>
    <xf numFmtId="0" fontId="69" fillId="24" borderId="8">
      <alignment vertical="center"/>
    </xf>
    <xf numFmtId="0" fontId="68" fillId="24" borderId="5"/>
    <xf numFmtId="0" fontId="67" fillId="24" borderId="5">
      <alignment horizontal="right" vertical="center"/>
    </xf>
    <xf numFmtId="0" fontId="70" fillId="26" borderId="5">
      <alignment horizontal="left" vertical="center"/>
    </xf>
    <xf numFmtId="0" fontId="70" fillId="26" borderId="5">
      <alignment horizontal="left" vertical="center"/>
    </xf>
    <xf numFmtId="0" fontId="131" fillId="24" borderId="5">
      <alignment horizontal="left" vertical="center"/>
    </xf>
    <xf numFmtId="0" fontId="71" fillId="24" borderId="6"/>
    <xf numFmtId="0" fontId="66" fillId="25" borderId="5">
      <alignment horizontal="left" vertical="center"/>
    </xf>
    <xf numFmtId="49" fontId="132" fillId="0" borderId="5">
      <alignment horizontal="center" vertical="center"/>
      <protection locked="0"/>
    </xf>
    <xf numFmtId="49" fontId="132" fillId="0" borderId="5">
      <alignment horizontal="center" vertical="center"/>
      <protection locked="0"/>
    </xf>
    <xf numFmtId="49" fontId="132" fillId="0" borderId="5">
      <alignment horizontal="center" vertical="center"/>
      <protection locked="0"/>
    </xf>
    <xf numFmtId="49" fontId="132" fillId="0" borderId="5">
      <alignment horizontal="center" vertical="center"/>
      <protection locked="0"/>
    </xf>
    <xf numFmtId="49" fontId="132" fillId="0" borderId="5">
      <alignment horizontal="center" vertical="center"/>
      <protection locked="0"/>
    </xf>
    <xf numFmtId="49" fontId="132" fillId="0" borderId="5">
      <alignment horizontal="center" vertical="center"/>
      <protection locked="0"/>
    </xf>
    <xf numFmtId="49" fontId="132" fillId="0" borderId="5">
      <alignment horizontal="center" vertical="center"/>
      <protection locked="0"/>
    </xf>
    <xf numFmtId="49" fontId="132" fillId="0" borderId="5">
      <alignment horizontal="center" vertical="center"/>
      <protection locked="0"/>
    </xf>
    <xf numFmtId="49" fontId="132" fillId="0" borderId="5">
      <alignment horizontal="center" vertical="center"/>
      <protection locked="0"/>
    </xf>
    <xf numFmtId="49" fontId="132" fillId="0" borderId="5">
      <alignment horizontal="center" vertical="center"/>
      <protection locked="0"/>
    </xf>
    <xf numFmtId="49" fontId="132" fillId="0" borderId="5">
      <alignment horizontal="center" vertical="center"/>
      <protection locked="0"/>
    </xf>
    <xf numFmtId="49" fontId="132" fillId="0" borderId="5">
      <alignment horizontal="center" vertical="center"/>
      <protection locked="0"/>
    </xf>
    <xf numFmtId="49" fontId="132" fillId="0" borderId="5">
      <alignment horizontal="center" vertical="center"/>
      <protection locked="0"/>
    </xf>
    <xf numFmtId="173" fontId="32" fillId="0" borderId="0" applyFont="0" applyFill="0" applyBorder="0" applyAlignment="0" applyProtection="0"/>
    <xf numFmtId="166" fontId="12" fillId="0" borderId="0" applyFont="0" applyFill="0" applyBorder="0" applyAlignment="0" applyProtection="0"/>
    <xf numFmtId="173" fontId="73" fillId="0" borderId="0" applyFont="0" applyFill="0" applyBorder="0" applyAlignment="0" applyProtection="0"/>
    <xf numFmtId="173" fontId="73" fillId="0" borderId="0" applyFont="0" applyFill="0" applyBorder="0" applyAlignment="0" applyProtection="0"/>
    <xf numFmtId="173" fontId="73" fillId="0" borderId="0" applyFont="0" applyFill="0" applyBorder="0" applyAlignment="0" applyProtection="0"/>
    <xf numFmtId="173" fontId="73" fillId="0" borderId="0" applyFont="0" applyFill="0" applyBorder="0" applyAlignment="0" applyProtection="0"/>
    <xf numFmtId="173" fontId="73" fillId="0" borderId="0" applyFont="0" applyFill="0" applyBorder="0" applyAlignment="0" applyProtection="0"/>
    <xf numFmtId="173" fontId="73" fillId="0" borderId="0" applyFont="0" applyFill="0" applyBorder="0" applyAlignment="0" applyProtection="0"/>
    <xf numFmtId="173" fontId="73" fillId="0" borderId="0" applyFont="0" applyFill="0" applyBorder="0" applyAlignment="0" applyProtection="0"/>
    <xf numFmtId="173" fontId="73" fillId="0" borderId="0" applyFont="0" applyFill="0" applyBorder="0" applyAlignment="0" applyProtection="0"/>
    <xf numFmtId="3" fontId="57" fillId="0" borderId="0" applyFont="0" applyFill="0" applyBorder="0" applyAlignment="0" applyProtection="0"/>
    <xf numFmtId="3" fontId="57" fillId="0" borderId="0" applyFont="0" applyFill="0" applyBorder="0" applyAlignment="0" applyProtection="0"/>
    <xf numFmtId="3" fontId="57" fillId="0" borderId="0" applyFont="0" applyFill="0" applyBorder="0" applyAlignment="0" applyProtection="0"/>
    <xf numFmtId="3" fontId="57" fillId="0" borderId="0" applyFont="0" applyFill="0" applyBorder="0" applyAlignment="0" applyProtection="0"/>
    <xf numFmtId="3" fontId="57" fillId="0" borderId="0" applyFont="0" applyFill="0" applyBorder="0" applyAlignment="0" applyProtection="0"/>
    <xf numFmtId="3" fontId="57" fillId="0" borderId="0" applyFont="0" applyFill="0" applyBorder="0" applyAlignment="0" applyProtection="0"/>
    <xf numFmtId="3" fontId="57" fillId="0" borderId="0" applyFont="0" applyFill="0" applyBorder="0" applyAlignment="0" applyProtection="0"/>
    <xf numFmtId="193" fontId="57" fillId="0" borderId="0" applyFont="0" applyFill="0" applyBorder="0" applyAlignment="0" applyProtection="0"/>
    <xf numFmtId="2" fontId="81" fillId="0" borderId="0">
      <protection locked="0"/>
    </xf>
    <xf numFmtId="0" fontId="57" fillId="0" borderId="0" applyFont="0" applyFill="0" applyBorder="0" applyAlignment="0" applyProtection="0"/>
    <xf numFmtId="49" fontId="27" fillId="0" borderId="5">
      <alignment horizontal="left" vertical="center"/>
      <protection locked="0"/>
    </xf>
    <xf numFmtId="49" fontId="27" fillId="0" borderId="5">
      <alignment horizontal="left" vertical="center"/>
      <protection locked="0"/>
    </xf>
    <xf numFmtId="49" fontId="27" fillId="0" borderId="5">
      <alignment horizontal="left" vertical="center"/>
      <protection locked="0"/>
    </xf>
    <xf numFmtId="49" fontId="27" fillId="0" borderId="5">
      <alignment horizontal="left" vertical="center"/>
      <protection locked="0"/>
    </xf>
    <xf numFmtId="49" fontId="27" fillId="0" borderId="5">
      <alignment horizontal="left" vertical="center"/>
      <protection locked="0"/>
    </xf>
    <xf numFmtId="49" fontId="27" fillId="0" borderId="5">
      <alignment horizontal="left" vertical="center"/>
      <protection locked="0"/>
    </xf>
    <xf numFmtId="49" fontId="27" fillId="0" borderId="5">
      <alignment horizontal="left" vertical="center"/>
      <protection locked="0"/>
    </xf>
    <xf numFmtId="49" fontId="27" fillId="0" borderId="5">
      <alignment horizontal="left" vertical="center"/>
      <protection locked="0"/>
    </xf>
    <xf numFmtId="49" fontId="27" fillId="0" borderId="5">
      <alignment horizontal="left" vertical="center"/>
      <protection locked="0"/>
    </xf>
    <xf numFmtId="49" fontId="27" fillId="0" borderId="5">
      <alignment horizontal="left" vertical="center"/>
      <protection locked="0"/>
    </xf>
    <xf numFmtId="49" fontId="27" fillId="0" borderId="5">
      <alignment horizontal="left" vertical="center"/>
      <protection locked="0"/>
    </xf>
    <xf numFmtId="49" fontId="27" fillId="0" borderId="5">
      <alignment horizontal="left" vertical="center"/>
      <protection locked="0"/>
    </xf>
    <xf numFmtId="49" fontId="27" fillId="0" borderId="5">
      <alignment horizontal="left" vertical="center"/>
      <protection locked="0"/>
    </xf>
    <xf numFmtId="49" fontId="27" fillId="0" borderId="5">
      <alignment horizontal="left" vertical="center"/>
      <protection locked="0"/>
    </xf>
    <xf numFmtId="49" fontId="27" fillId="0" borderId="5">
      <alignment horizontal="left" vertical="center"/>
      <protection locked="0"/>
    </xf>
    <xf numFmtId="49" fontId="27" fillId="0" borderId="5">
      <alignment horizontal="left" vertical="center"/>
      <protection locked="0"/>
    </xf>
    <xf numFmtId="49" fontId="27" fillId="0" borderId="5">
      <alignment horizontal="left" vertical="center"/>
      <protection locked="0"/>
    </xf>
    <xf numFmtId="171" fontId="133" fillId="0" borderId="0"/>
    <xf numFmtId="208" fontId="57" fillId="0" borderId="0" applyFont="0" applyFill="0" applyBorder="0" applyAlignment="0" applyProtection="0"/>
    <xf numFmtId="177" fontId="85" fillId="0" borderId="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174" fontId="57" fillId="0" borderId="0" applyFont="0" applyFill="0" applyBorder="0" applyAlignment="0" applyProtection="0"/>
    <xf numFmtId="174" fontId="57" fillId="0" borderId="0" applyFont="0" applyFill="0" applyBorder="0" applyAlignment="0" applyProtection="0"/>
    <xf numFmtId="174" fontId="57" fillId="0" borderId="0" applyFont="0" applyFill="0" applyBorder="0" applyAlignment="0" applyProtection="0"/>
    <xf numFmtId="0" fontId="83" fillId="0" borderId="0"/>
    <xf numFmtId="174" fontId="57" fillId="0" borderId="0" applyFont="0" applyFill="0" applyBorder="0" applyAlignment="0" applyProtection="0"/>
    <xf numFmtId="0" fontId="84" fillId="0" borderId="0"/>
    <xf numFmtId="174" fontId="57" fillId="0" borderId="0" applyFont="0" applyFill="0" applyBorder="0" applyAlignment="0" applyProtection="0"/>
    <xf numFmtId="0" fontId="84" fillId="0" borderId="0"/>
    <xf numFmtId="174" fontId="57" fillId="0" borderId="0" applyFont="0" applyFill="0" applyBorder="0" applyAlignment="0" applyProtection="0"/>
    <xf numFmtId="0" fontId="84" fillId="0" borderId="0"/>
    <xf numFmtId="174" fontId="57" fillId="0" borderId="0" applyFont="0" applyFill="0" applyBorder="0" applyAlignment="0" applyProtection="0"/>
    <xf numFmtId="0" fontId="80" fillId="0" borderId="0"/>
    <xf numFmtId="0" fontId="81" fillId="0" borderId="0">
      <protection locked="0"/>
    </xf>
    <xf numFmtId="209" fontId="81" fillId="0" borderId="0">
      <protection locked="0"/>
    </xf>
    <xf numFmtId="2" fontId="57" fillId="0" borderId="0" applyFont="0" applyFill="0" applyBorder="0" applyAlignment="0" applyProtection="0"/>
    <xf numFmtId="0" fontId="84" fillId="0" borderId="0"/>
    <xf numFmtId="0" fontId="85" fillId="0" borderId="0"/>
    <xf numFmtId="0" fontId="84" fillId="0" borderId="0"/>
    <xf numFmtId="209" fontId="81" fillId="0" borderId="0">
      <protection locked="0"/>
    </xf>
    <xf numFmtId="210" fontId="134" fillId="0" borderId="0" applyAlignment="0">
      <alignment wrapText="1"/>
    </xf>
    <xf numFmtId="0" fontId="86" fillId="4" borderId="0" applyNumberFormat="0" applyBorder="0" applyAlignment="0" applyProtection="0"/>
    <xf numFmtId="0" fontId="86" fillId="4" borderId="0" applyNumberFormat="0" applyBorder="0" applyAlignment="0" applyProtection="0"/>
    <xf numFmtId="0" fontId="86" fillId="4" borderId="0" applyNumberFormat="0" applyBorder="0" applyAlignment="0" applyProtection="0"/>
    <xf numFmtId="0" fontId="86" fillId="4" borderId="0" applyNumberFormat="0" applyBorder="0" applyAlignment="0" applyProtection="0"/>
    <xf numFmtId="0" fontId="86" fillId="4" borderId="0" applyNumberFormat="0" applyBorder="0" applyAlignment="0" applyProtection="0"/>
    <xf numFmtId="0" fontId="86" fillId="4" borderId="0" applyNumberFormat="0" applyBorder="0" applyAlignment="0" applyProtection="0"/>
    <xf numFmtId="0" fontId="86" fillId="4" borderId="0" applyNumberFormat="0" applyBorder="0" applyAlignment="0" applyProtection="0"/>
    <xf numFmtId="0" fontId="86" fillId="4" borderId="0" applyNumberFormat="0" applyBorder="0" applyAlignment="0" applyProtection="0"/>
    <xf numFmtId="0" fontId="86" fillId="4" borderId="0" applyNumberFormat="0" applyBorder="0" applyAlignment="0" applyProtection="0"/>
    <xf numFmtId="0" fontId="88" fillId="0" borderId="9" applyNumberFormat="0" applyFill="0" applyAlignment="0" applyProtection="0"/>
    <xf numFmtId="0" fontId="88" fillId="0" borderId="9" applyNumberFormat="0" applyFill="0" applyAlignment="0" applyProtection="0"/>
    <xf numFmtId="0" fontId="88" fillId="0" borderId="9" applyNumberFormat="0" applyFill="0" applyAlignment="0" applyProtection="0"/>
    <xf numFmtId="0" fontId="88" fillId="0" borderId="9" applyNumberFormat="0" applyFill="0" applyAlignment="0" applyProtection="0"/>
    <xf numFmtId="0" fontId="88" fillId="0" borderId="9" applyNumberFormat="0" applyFill="0" applyAlignment="0" applyProtection="0"/>
    <xf numFmtId="0" fontId="88" fillId="0" borderId="9" applyNumberFormat="0" applyFill="0" applyAlignment="0" applyProtection="0"/>
    <xf numFmtId="0" fontId="88" fillId="0" borderId="9" applyNumberFormat="0" applyFill="0" applyAlignment="0" applyProtection="0"/>
    <xf numFmtId="0" fontId="88" fillId="0" borderId="9" applyNumberFormat="0" applyFill="0" applyAlignment="0" applyProtection="0"/>
    <xf numFmtId="0" fontId="88" fillId="0" borderId="9" applyNumberFormat="0" applyFill="0" applyAlignment="0" applyProtection="0"/>
    <xf numFmtId="0" fontId="89" fillId="0" borderId="10" applyNumberFormat="0" applyFill="0" applyAlignment="0" applyProtection="0"/>
    <xf numFmtId="0" fontId="89" fillId="0" borderId="10" applyNumberFormat="0" applyFill="0" applyAlignment="0" applyProtection="0"/>
    <xf numFmtId="0" fontId="89" fillId="0" borderId="10" applyNumberFormat="0" applyFill="0" applyAlignment="0" applyProtection="0"/>
    <xf numFmtId="0" fontId="89" fillId="0" borderId="10" applyNumberFormat="0" applyFill="0" applyAlignment="0" applyProtection="0"/>
    <xf numFmtId="0" fontId="89" fillId="0" borderId="10" applyNumberFormat="0" applyFill="0" applyAlignment="0" applyProtection="0"/>
    <xf numFmtId="0" fontId="89" fillId="0" borderId="10" applyNumberFormat="0" applyFill="0" applyAlignment="0" applyProtection="0"/>
    <xf numFmtId="0" fontId="89" fillId="0" borderId="10" applyNumberFormat="0" applyFill="0" applyAlignment="0" applyProtection="0"/>
    <xf numFmtId="0" fontId="89" fillId="0" borderId="10" applyNumberFormat="0" applyFill="0" applyAlignment="0" applyProtection="0"/>
    <xf numFmtId="0" fontId="89" fillId="0" borderId="10" applyNumberFormat="0" applyFill="0" applyAlignment="0" applyProtection="0"/>
    <xf numFmtId="0" fontId="90" fillId="0" borderId="11" applyNumberFormat="0" applyFill="0" applyAlignment="0" applyProtection="0"/>
    <xf numFmtId="0" fontId="90" fillId="0" borderId="11" applyNumberFormat="0" applyFill="0" applyAlignment="0" applyProtection="0"/>
    <xf numFmtId="0" fontId="90" fillId="0" borderId="11" applyNumberFormat="0" applyFill="0" applyAlignment="0" applyProtection="0"/>
    <xf numFmtId="0" fontId="90" fillId="0" borderId="11" applyNumberFormat="0" applyFill="0" applyAlignment="0" applyProtection="0"/>
    <xf numFmtId="0" fontId="90" fillId="0" borderId="11" applyNumberFormat="0" applyFill="0" applyAlignment="0" applyProtection="0"/>
    <xf numFmtId="0" fontId="90" fillId="0" borderId="11" applyNumberFormat="0" applyFill="0" applyAlignment="0" applyProtection="0"/>
    <xf numFmtId="0" fontId="90" fillId="0" borderId="11" applyNumberFormat="0" applyFill="0" applyAlignment="0" applyProtection="0"/>
    <xf numFmtId="0" fontId="90" fillId="0" borderId="11" applyNumberFormat="0" applyFill="0" applyAlignment="0" applyProtection="0"/>
    <xf numFmtId="0" fontId="90" fillId="0" borderId="11" applyNumberFormat="0" applyFill="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211" fontId="135" fillId="0" borderId="0">
      <protection locked="0"/>
    </xf>
    <xf numFmtId="211" fontId="135" fillId="0" borderId="0">
      <protection locked="0"/>
    </xf>
    <xf numFmtId="0" fontId="136"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8" fillId="0" borderId="0" applyNumberFormat="0" applyFill="0" applyBorder="0" applyAlignment="0" applyProtection="0">
      <alignment vertical="top"/>
      <protection locked="0"/>
    </xf>
    <xf numFmtId="0" fontId="139" fillId="0" borderId="0" applyNumberFormat="0" applyFill="0" applyBorder="0" applyAlignment="0" applyProtection="0">
      <alignment vertical="top"/>
      <protection locked="0"/>
    </xf>
    <xf numFmtId="0" fontId="92" fillId="0" borderId="0" applyNumberFormat="0" applyFill="0" applyBorder="0" applyAlignment="0" applyProtection="0">
      <alignment vertical="top"/>
      <protection locked="0"/>
    </xf>
    <xf numFmtId="0" fontId="92" fillId="0" borderId="0" applyNumberFormat="0" applyFill="0" applyBorder="0" applyAlignment="0" applyProtection="0">
      <alignment vertical="top"/>
      <protection locked="0"/>
    </xf>
    <xf numFmtId="0" fontId="93" fillId="0" borderId="0" applyNumberFormat="0" applyFill="0" applyBorder="0" applyAlignment="0" applyProtection="0">
      <alignment vertical="top"/>
      <protection locked="0"/>
    </xf>
    <xf numFmtId="0" fontId="140" fillId="0" borderId="0" applyNumberFormat="0" applyFill="0" applyBorder="0" applyAlignment="0" applyProtection="0">
      <alignment vertical="top"/>
      <protection locked="0"/>
    </xf>
    <xf numFmtId="0" fontId="141" fillId="0" borderId="0" applyNumberFormat="0" applyFill="0" applyBorder="0" applyAlignment="0" applyProtection="0">
      <alignment vertical="top"/>
      <protection locked="0"/>
    </xf>
    <xf numFmtId="174" fontId="56" fillId="0" borderId="0" applyFont="0" applyFill="0" applyBorder="0" applyAlignment="0" applyProtection="0"/>
    <xf numFmtId="174" fontId="73" fillId="0" borderId="0" applyFont="0" applyFill="0" applyBorder="0" applyAlignment="0" applyProtection="0"/>
    <xf numFmtId="3" fontId="56" fillId="0" borderId="0" applyFont="0" applyFill="0" applyBorder="0" applyAlignment="0" applyProtection="0"/>
    <xf numFmtId="3" fontId="73" fillId="0" borderId="0" applyFont="0" applyFill="0" applyBorder="0" applyAlignment="0" applyProtection="0"/>
    <xf numFmtId="0" fontId="94" fillId="7" borderId="2" applyNumberFormat="0" applyAlignment="0" applyProtection="0"/>
    <xf numFmtId="0" fontId="94" fillId="7" borderId="2" applyNumberFormat="0" applyAlignment="0" applyProtection="0"/>
    <xf numFmtId="0" fontId="94" fillId="7" borderId="2" applyNumberFormat="0" applyAlignment="0" applyProtection="0"/>
    <xf numFmtId="0" fontId="94" fillId="7" borderId="2" applyNumberFormat="0" applyAlignment="0" applyProtection="0"/>
    <xf numFmtId="0" fontId="94" fillId="7" borderId="2" applyNumberFormat="0" applyAlignment="0" applyProtection="0"/>
    <xf numFmtId="0" fontId="94" fillId="7" borderId="2" applyNumberFormat="0" applyAlignment="0" applyProtection="0"/>
    <xf numFmtId="0" fontId="94" fillId="7" borderId="2" applyNumberFormat="0" applyAlignment="0" applyProtection="0"/>
    <xf numFmtId="0" fontId="94" fillId="7" borderId="2" applyNumberFormat="0" applyAlignment="0" applyProtection="0"/>
    <xf numFmtId="0" fontId="94" fillId="7" borderId="2" applyNumberFormat="0" applyAlignment="0" applyProtection="0"/>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15" fontId="57" fillId="0" borderId="0"/>
    <xf numFmtId="0" fontId="84" fillId="0" borderId="12"/>
    <xf numFmtId="49" fontId="27" fillId="0" borderId="0" applyNumberFormat="0" applyFont="0" applyAlignment="0">
      <alignment vertical="top" wrapText="1"/>
      <protection locked="0"/>
    </xf>
    <xf numFmtId="49" fontId="27" fillId="0" borderId="0" applyNumberFormat="0" applyFont="0" applyAlignment="0">
      <alignment vertical="top" wrapText="1"/>
    </xf>
    <xf numFmtId="49" fontId="27" fillId="0" borderId="0" applyNumberFormat="0" applyFont="0" applyAlignment="0">
      <alignment vertical="top" wrapText="1"/>
    </xf>
    <xf numFmtId="49" fontId="27" fillId="0" borderId="0" applyNumberFormat="0" applyFont="0" applyAlignment="0">
      <alignment vertical="top" wrapText="1"/>
      <protection locked="0"/>
    </xf>
    <xf numFmtId="49" fontId="27" fillId="0" borderId="0" applyNumberFormat="0" applyFont="0" applyAlignment="0">
      <alignment vertical="top" wrapText="1"/>
    </xf>
    <xf numFmtId="49" fontId="27" fillId="0" borderId="0" applyNumberFormat="0" applyFont="0" applyAlignment="0">
      <alignment vertical="top" wrapText="1"/>
      <protection locked="0"/>
    </xf>
    <xf numFmtId="49" fontId="27" fillId="0" borderId="0" applyNumberFormat="0" applyFont="0" applyAlignment="0">
      <alignment vertical="top" wrapText="1"/>
    </xf>
    <xf numFmtId="49" fontId="27" fillId="0" borderId="0" applyNumberFormat="0" applyFont="0" applyAlignment="0">
      <alignment vertical="top" wrapText="1"/>
      <protection locked="0"/>
    </xf>
    <xf numFmtId="49" fontId="27" fillId="0" borderId="0" applyNumberFormat="0" applyFont="0" applyAlignment="0">
      <alignment vertical="top" wrapText="1"/>
      <protection locked="0"/>
    </xf>
    <xf numFmtId="49" fontId="27" fillId="0" borderId="0" applyNumberFormat="0" applyFont="0" applyAlignment="0">
      <alignment vertical="top" wrapText="1"/>
      <protection locked="0"/>
    </xf>
    <xf numFmtId="49" fontId="27" fillId="0" borderId="0" applyNumberFormat="0" applyFont="0" applyAlignment="0">
      <alignment vertical="top" wrapText="1"/>
      <protection locked="0"/>
    </xf>
    <xf numFmtId="49" fontId="27" fillId="0" borderId="0" applyNumberFormat="0" applyFont="0" applyAlignment="0">
      <alignment vertical="top" wrapText="1"/>
      <protection locked="0"/>
    </xf>
    <xf numFmtId="49" fontId="27" fillId="0" borderId="0" applyNumberFormat="0" applyFont="0" applyAlignment="0">
      <alignment vertical="top" wrapText="1"/>
      <protection locked="0"/>
    </xf>
    <xf numFmtId="49" fontId="27" fillId="0" borderId="0" applyNumberFormat="0" applyFont="0" applyAlignment="0">
      <alignment vertical="top" wrapText="1"/>
      <protection locked="0"/>
    </xf>
    <xf numFmtId="49" fontId="27" fillId="0" borderId="0" applyNumberFormat="0" applyFont="0" applyAlignment="0">
      <alignment vertical="top" wrapText="1"/>
      <protection locked="0"/>
    </xf>
    <xf numFmtId="49" fontId="27" fillId="0" borderId="0" applyNumberFormat="0" applyFont="0" applyAlignment="0">
      <alignment vertical="top" wrapText="1"/>
      <protection locked="0"/>
    </xf>
    <xf numFmtId="49" fontId="27" fillId="0" borderId="0" applyNumberFormat="0" applyFont="0" applyAlignment="0">
      <alignment vertical="top" wrapText="1"/>
      <protection locked="0"/>
    </xf>
    <xf numFmtId="49" fontId="27" fillId="0" borderId="0" applyNumberFormat="0" applyFont="0" applyAlignment="0">
      <alignment vertical="top" wrapText="1"/>
      <protection locked="0"/>
    </xf>
    <xf numFmtId="49" fontId="27" fillId="0" borderId="0" applyNumberFormat="0" applyFont="0" applyAlignment="0">
      <alignment vertical="top" wrapText="1"/>
      <protection locked="0"/>
    </xf>
    <xf numFmtId="49" fontId="27" fillId="0" borderId="0" applyNumberFormat="0" applyFont="0" applyAlignment="0">
      <alignment vertical="top" wrapText="1"/>
      <protection locked="0"/>
    </xf>
    <xf numFmtId="49" fontId="142" fillId="24" borderId="31">
      <alignment horizontal="left" vertical="center"/>
      <protection locked="0"/>
    </xf>
    <xf numFmtId="49" fontId="142" fillId="24" borderId="31">
      <alignment horizontal="left" vertical="center"/>
    </xf>
    <xf numFmtId="4" fontId="142" fillId="24" borderId="31">
      <alignment horizontal="right" vertical="center"/>
      <protection locked="0"/>
    </xf>
    <xf numFmtId="4" fontId="142" fillId="24" borderId="31">
      <alignment horizontal="right" vertical="center"/>
    </xf>
    <xf numFmtId="4" fontId="143" fillId="24" borderId="31">
      <alignment horizontal="right" vertical="center"/>
      <protection locked="0"/>
    </xf>
    <xf numFmtId="49" fontId="144" fillId="24" borderId="5">
      <alignment horizontal="left" vertical="center"/>
      <protection locked="0"/>
    </xf>
    <xf numFmtId="49" fontId="144" fillId="24" borderId="5">
      <alignment horizontal="left" vertical="center"/>
    </xf>
    <xf numFmtId="49" fontId="145" fillId="24" borderId="5">
      <alignment horizontal="left" vertical="center"/>
      <protection locked="0"/>
    </xf>
    <xf numFmtId="49" fontId="145" fillId="24" borderId="5">
      <alignment horizontal="left" vertical="center"/>
    </xf>
    <xf numFmtId="4" fontId="144" fillId="24" borderId="5">
      <alignment horizontal="right" vertical="center"/>
      <protection locked="0"/>
    </xf>
    <xf numFmtId="4" fontId="144" fillId="24" borderId="5">
      <alignment horizontal="right" vertical="center"/>
    </xf>
    <xf numFmtId="4" fontId="146" fillId="24" borderId="5">
      <alignment horizontal="right" vertical="center"/>
      <protection locked="0"/>
    </xf>
    <xf numFmtId="49" fontId="132" fillId="24" borderId="5">
      <alignment horizontal="left" vertical="center"/>
      <protection locked="0"/>
    </xf>
    <xf numFmtId="49" fontId="132" fillId="24" borderId="5">
      <alignment horizontal="left" vertical="center"/>
      <protection locked="0"/>
    </xf>
    <xf numFmtId="49" fontId="132" fillId="24" borderId="5">
      <alignment horizontal="left" vertical="center"/>
    </xf>
    <xf numFmtId="49" fontId="132" fillId="24" borderId="5">
      <alignment horizontal="left" vertical="center"/>
    </xf>
    <xf numFmtId="49" fontId="143" fillId="24" borderId="5">
      <alignment horizontal="left" vertical="center"/>
      <protection locked="0"/>
    </xf>
    <xf numFmtId="49" fontId="143" fillId="24" borderId="5">
      <alignment horizontal="left" vertical="center"/>
    </xf>
    <xf numFmtId="4" fontId="132" fillId="24" borderId="5">
      <alignment horizontal="right" vertical="center"/>
      <protection locked="0"/>
    </xf>
    <xf numFmtId="4" fontId="132" fillId="24" borderId="5">
      <alignment horizontal="right" vertical="center"/>
      <protection locked="0"/>
    </xf>
    <xf numFmtId="4" fontId="132" fillId="24" borderId="5">
      <alignment horizontal="right" vertical="center"/>
    </xf>
    <xf numFmtId="4" fontId="132" fillId="24" borderId="5">
      <alignment horizontal="right" vertical="center"/>
    </xf>
    <xf numFmtId="4" fontId="143" fillId="24" borderId="5">
      <alignment horizontal="right" vertical="center"/>
      <protection locked="0"/>
    </xf>
    <xf numFmtId="49" fontId="147" fillId="24" borderId="5">
      <alignment horizontal="left" vertical="center"/>
      <protection locked="0"/>
    </xf>
    <xf numFmtId="49" fontId="147" fillId="24" borderId="5">
      <alignment horizontal="left" vertical="center"/>
    </xf>
    <xf numFmtId="49" fontId="148" fillId="24" borderId="5">
      <alignment horizontal="left" vertical="center"/>
      <protection locked="0"/>
    </xf>
    <xf numFmtId="49" fontId="148" fillId="24" borderId="5">
      <alignment horizontal="left" vertical="center"/>
    </xf>
    <xf numFmtId="4" fontId="147" fillId="24" borderId="5">
      <alignment horizontal="right" vertical="center"/>
      <protection locked="0"/>
    </xf>
    <xf numFmtId="4" fontId="147" fillId="24" borderId="5">
      <alignment horizontal="right" vertical="center"/>
    </xf>
    <xf numFmtId="4" fontId="149" fillId="24" borderId="5">
      <alignment horizontal="right" vertical="center"/>
      <protection locked="0"/>
    </xf>
    <xf numFmtId="49" fontId="150" fillId="0" borderId="5">
      <alignment horizontal="left" vertical="center"/>
      <protection locked="0"/>
    </xf>
    <xf numFmtId="49" fontId="150" fillId="0" borderId="5">
      <alignment horizontal="left" vertical="center"/>
    </xf>
    <xf numFmtId="49" fontId="151" fillId="0" borderId="5">
      <alignment horizontal="left" vertical="center"/>
      <protection locked="0"/>
    </xf>
    <xf numFmtId="49" fontId="151" fillId="0" borderId="5">
      <alignment horizontal="left" vertical="center"/>
    </xf>
    <xf numFmtId="4" fontId="150" fillId="0" borderId="5">
      <alignment horizontal="right" vertical="center"/>
      <protection locked="0"/>
    </xf>
    <xf numFmtId="4" fontId="150" fillId="0" borderId="5">
      <alignment horizontal="right" vertical="center"/>
    </xf>
    <xf numFmtId="4" fontId="151" fillId="0" borderId="5">
      <alignment horizontal="right" vertical="center"/>
      <protection locked="0"/>
    </xf>
    <xf numFmtId="49" fontId="152" fillId="0" borderId="5">
      <alignment horizontal="left" vertical="center"/>
      <protection locked="0"/>
    </xf>
    <xf numFmtId="49" fontId="152" fillId="0" borderId="5">
      <alignment horizontal="left" vertical="center"/>
    </xf>
    <xf numFmtId="49" fontId="153" fillId="0" borderId="5">
      <alignment horizontal="left" vertical="center"/>
      <protection locked="0"/>
    </xf>
    <xf numFmtId="49" fontId="153" fillId="0" borderId="5">
      <alignment horizontal="left" vertical="center"/>
    </xf>
    <xf numFmtId="4" fontId="152" fillId="0" borderId="5">
      <alignment horizontal="right" vertical="center"/>
      <protection locked="0"/>
    </xf>
    <xf numFmtId="4" fontId="152" fillId="0" borderId="5">
      <alignment horizontal="right" vertical="center"/>
    </xf>
    <xf numFmtId="49" fontId="150" fillId="0" borderId="5">
      <alignment horizontal="left" vertical="center"/>
      <protection locked="0"/>
    </xf>
    <xf numFmtId="49" fontId="151" fillId="0" borderId="5">
      <alignment horizontal="left" vertical="center"/>
      <protection locked="0"/>
    </xf>
    <xf numFmtId="4" fontId="150" fillId="0" borderId="5">
      <alignment horizontal="right" vertical="center"/>
      <protection locked="0"/>
    </xf>
    <xf numFmtId="0" fontId="96" fillId="0" borderId="13" applyNumberFormat="0" applyFill="0" applyAlignment="0" applyProtection="0"/>
    <xf numFmtId="0" fontId="96" fillId="0" borderId="13" applyNumberFormat="0" applyFill="0" applyAlignment="0" applyProtection="0"/>
    <xf numFmtId="0" fontId="96" fillId="0" borderId="13" applyNumberFormat="0" applyFill="0" applyAlignment="0" applyProtection="0"/>
    <xf numFmtId="0" fontId="96" fillId="0" borderId="13" applyNumberFormat="0" applyFill="0" applyAlignment="0" applyProtection="0"/>
    <xf numFmtId="0" fontId="96" fillId="0" borderId="13" applyNumberFormat="0" applyFill="0" applyAlignment="0" applyProtection="0"/>
    <xf numFmtId="0" fontId="96" fillId="0" borderId="13" applyNumberFormat="0" applyFill="0" applyAlignment="0" applyProtection="0"/>
    <xf numFmtId="0" fontId="96" fillId="0" borderId="13" applyNumberFormat="0" applyFill="0" applyAlignment="0" applyProtection="0"/>
    <xf numFmtId="0" fontId="96" fillId="0" borderId="13" applyNumberFormat="0" applyFill="0" applyAlignment="0" applyProtection="0"/>
    <xf numFmtId="0" fontId="96" fillId="0" borderId="13" applyNumberFormat="0" applyFill="0" applyAlignment="0" applyProtection="0"/>
    <xf numFmtId="1" fontId="73" fillId="0" borderId="0" applyNumberFormat="0" applyAlignment="0">
      <alignment horizontal="center"/>
    </xf>
    <xf numFmtId="212" fontId="154" fillId="0" borderId="0" applyNumberFormat="0">
      <alignment horizontal="centerContinuous"/>
    </xf>
    <xf numFmtId="185" fontId="73" fillId="0" borderId="0" applyFont="0" applyFill="0" applyBorder="0" applyAlignment="0" applyProtection="0"/>
    <xf numFmtId="173" fontId="73" fillId="0" borderId="0" applyFont="0" applyFill="0" applyBorder="0" applyAlignment="0" applyProtection="0"/>
    <xf numFmtId="213" fontId="80" fillId="0" borderId="0" applyFont="0" applyFill="0" applyBorder="0" applyAlignment="0" applyProtection="0"/>
    <xf numFmtId="214" fontId="80" fillId="0" borderId="0" applyFont="0" applyFill="0" applyBorder="0" applyAlignment="0" applyProtection="0"/>
    <xf numFmtId="215" fontId="81" fillId="0" borderId="0">
      <protection locked="0"/>
    </xf>
    <xf numFmtId="194" fontId="73" fillId="0" borderId="0" applyFont="0" applyFill="0" applyBorder="0" applyAlignment="0" applyProtection="0"/>
    <xf numFmtId="195" fontId="73" fillId="0" borderId="0" applyFont="0" applyFill="0" applyBorder="0" applyAlignment="0" applyProtection="0"/>
    <xf numFmtId="216" fontId="81" fillId="0" borderId="0">
      <protection locked="0"/>
    </xf>
    <xf numFmtId="217" fontId="81" fillId="0" borderId="0">
      <protection locked="0"/>
    </xf>
    <xf numFmtId="0" fontId="100" fillId="13" borderId="0" applyNumberFormat="0" applyBorder="0" applyAlignment="0" applyProtection="0"/>
    <xf numFmtId="0" fontId="100" fillId="13" borderId="0" applyNumberFormat="0" applyBorder="0" applyAlignment="0" applyProtection="0"/>
    <xf numFmtId="0" fontId="100" fillId="13" borderId="0" applyNumberFormat="0" applyBorder="0" applyAlignment="0" applyProtection="0"/>
    <xf numFmtId="0" fontId="100" fillId="13" borderId="0" applyNumberFormat="0" applyBorder="0" applyAlignment="0" applyProtection="0"/>
    <xf numFmtId="0" fontId="100" fillId="13" borderId="0" applyNumberFormat="0" applyBorder="0" applyAlignment="0" applyProtection="0"/>
    <xf numFmtId="0" fontId="100" fillId="13" borderId="0" applyNumberFormat="0" applyBorder="0" applyAlignment="0" applyProtection="0"/>
    <xf numFmtId="0" fontId="100" fillId="13" borderId="0" applyNumberFormat="0" applyBorder="0" applyAlignment="0" applyProtection="0"/>
    <xf numFmtId="0" fontId="100" fillId="13" borderId="0" applyNumberFormat="0" applyBorder="0" applyAlignment="0" applyProtection="0"/>
    <xf numFmtId="0" fontId="100" fillId="13" borderId="0" applyNumberFormat="0" applyBorder="0" applyAlignment="0" applyProtection="0"/>
    <xf numFmtId="0" fontId="155" fillId="0" borderId="0"/>
    <xf numFmtId="0" fontId="20" fillId="0" borderId="0"/>
    <xf numFmtId="0" fontId="156" fillId="0" borderId="0"/>
    <xf numFmtId="0" fontId="20" fillId="0" borderId="0"/>
    <xf numFmtId="0" fontId="85" fillId="0" borderId="0"/>
    <xf numFmtId="0" fontId="85" fillId="0" borderId="0"/>
    <xf numFmtId="0" fontId="32" fillId="0" borderId="0"/>
    <xf numFmtId="0" fontId="32" fillId="0" borderId="0"/>
    <xf numFmtId="0" fontId="73" fillId="0" borderId="0"/>
    <xf numFmtId="0" fontId="113" fillId="0" borderId="0"/>
    <xf numFmtId="0" fontId="57" fillId="0" borderId="0"/>
    <xf numFmtId="0" fontId="32" fillId="0" borderId="0"/>
    <xf numFmtId="0" fontId="4" fillId="0" borderId="0"/>
    <xf numFmtId="0" fontId="73" fillId="0" borderId="0"/>
    <xf numFmtId="0" fontId="73" fillId="0" borderId="0"/>
    <xf numFmtId="0" fontId="57" fillId="0" borderId="0"/>
    <xf numFmtId="0" fontId="157"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applyBorder="0"/>
    <xf numFmtId="0" fontId="57" fillId="0" borderId="0"/>
    <xf numFmtId="0" fontId="57" fillId="0" borderId="0"/>
    <xf numFmtId="0" fontId="73" fillId="0" borderId="0"/>
    <xf numFmtId="0" fontId="73" fillId="0" borderId="0"/>
    <xf numFmtId="0" fontId="12" fillId="0" borderId="0"/>
    <xf numFmtId="0" fontId="73" fillId="0" borderId="0"/>
    <xf numFmtId="0" fontId="158" fillId="0" borderId="0"/>
    <xf numFmtId="0" fontId="57" fillId="0" borderId="0"/>
    <xf numFmtId="0" fontId="73" fillId="0" borderId="0" applyBorder="0"/>
    <xf numFmtId="0" fontId="12" fillId="0" borderId="0"/>
    <xf numFmtId="0" fontId="32" fillId="0" borderId="0"/>
    <xf numFmtId="0" fontId="32" fillId="0" borderId="0"/>
    <xf numFmtId="218" fontId="159" fillId="0" borderId="0"/>
    <xf numFmtId="0" fontId="73" fillId="0" borderId="0"/>
    <xf numFmtId="0" fontId="38" fillId="0" borderId="0"/>
    <xf numFmtId="0" fontId="160" fillId="0" borderId="0"/>
    <xf numFmtId="0" fontId="160" fillId="0" borderId="0"/>
    <xf numFmtId="0" fontId="160" fillId="0" borderId="0"/>
    <xf numFmtId="0" fontId="20" fillId="10" borderId="14" applyNumberFormat="0" applyFont="0" applyAlignment="0" applyProtection="0"/>
    <xf numFmtId="0" fontId="20" fillId="10" borderId="14" applyNumberFormat="0" applyFont="0" applyAlignment="0" applyProtection="0"/>
    <xf numFmtId="0" fontId="20" fillId="10" borderId="14" applyNumberFormat="0" applyFont="0" applyAlignment="0" applyProtection="0"/>
    <xf numFmtId="0" fontId="20" fillId="10" borderId="14" applyNumberFormat="0" applyFont="0" applyAlignment="0" applyProtection="0"/>
    <xf numFmtId="0" fontId="20" fillId="10" borderId="14" applyNumberFormat="0" applyFont="0" applyAlignment="0" applyProtection="0"/>
    <xf numFmtId="0" fontId="20" fillId="10" borderId="14" applyNumberFormat="0" applyFont="0" applyAlignment="0" applyProtection="0"/>
    <xf numFmtId="0" fontId="20" fillId="10" borderId="14" applyNumberFormat="0" applyFont="0" applyAlignment="0" applyProtection="0"/>
    <xf numFmtId="0" fontId="20" fillId="10" borderId="14" applyNumberFormat="0" applyFont="0" applyAlignment="0" applyProtection="0"/>
    <xf numFmtId="0" fontId="20" fillId="10" borderId="14" applyNumberFormat="0" applyFont="0" applyAlignment="0" applyProtection="0"/>
    <xf numFmtId="4" fontId="126" fillId="32" borderId="5">
      <alignment horizontal="right" vertical="center"/>
      <protection locked="0"/>
    </xf>
    <xf numFmtId="4" fontId="126" fillId="30" borderId="5">
      <alignment horizontal="right" vertical="center"/>
      <protection locked="0"/>
    </xf>
    <xf numFmtId="4" fontId="126" fillId="25" borderId="5">
      <alignment horizontal="right" vertical="center"/>
      <protection locked="0"/>
    </xf>
    <xf numFmtId="0" fontId="104" fillId="22" borderId="15" applyNumberFormat="0" applyAlignment="0" applyProtection="0"/>
    <xf numFmtId="0" fontId="104" fillId="22" borderId="15" applyNumberFormat="0" applyAlignment="0" applyProtection="0"/>
    <xf numFmtId="0" fontId="104" fillId="22" borderId="15" applyNumberFormat="0" applyAlignment="0" applyProtection="0"/>
    <xf numFmtId="0" fontId="104" fillId="22" borderId="15" applyNumberFormat="0" applyAlignment="0" applyProtection="0"/>
    <xf numFmtId="0" fontId="104" fillId="22" borderId="15" applyNumberFormat="0" applyAlignment="0" applyProtection="0"/>
    <xf numFmtId="0" fontId="104" fillId="22" borderId="15" applyNumberFormat="0" applyAlignment="0" applyProtection="0"/>
    <xf numFmtId="0" fontId="104" fillId="22" borderId="15" applyNumberFormat="0" applyAlignment="0" applyProtection="0"/>
    <xf numFmtId="0" fontId="104" fillId="22" borderId="15" applyNumberFormat="0" applyAlignment="0" applyProtection="0"/>
    <xf numFmtId="0" fontId="104" fillId="22" borderId="15" applyNumberFormat="0" applyAlignment="0" applyProtection="0"/>
    <xf numFmtId="9" fontId="73"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32" fillId="0" borderId="0" applyFont="0" applyFill="0" applyBorder="0" applyAlignment="0" applyProtection="0"/>
    <xf numFmtId="199" fontId="73" fillId="0" borderId="0" applyFont="0" applyFill="0" applyBorder="0" applyAlignment="0" applyProtection="0"/>
    <xf numFmtId="219" fontId="81" fillId="0" borderId="0">
      <protection locked="0"/>
    </xf>
    <xf numFmtId="220" fontId="81" fillId="0" borderId="0">
      <protection locked="0"/>
    </xf>
    <xf numFmtId="221" fontId="57" fillId="0" borderId="0" applyFont="0" applyFill="0" applyBorder="0" applyAlignment="0" applyProtection="0"/>
    <xf numFmtId="219" fontId="81" fillId="0" borderId="0">
      <protection locked="0"/>
    </xf>
    <xf numFmtId="202" fontId="73" fillId="0" borderId="0" applyFill="0" applyBorder="0" applyAlignment="0">
      <alignment horizontal="centerContinuous"/>
    </xf>
    <xf numFmtId="220" fontId="81" fillId="0" borderId="0">
      <protection locked="0"/>
    </xf>
    <xf numFmtId="222" fontId="81" fillId="0" borderId="0">
      <protection locked="0"/>
    </xf>
    <xf numFmtId="49" fontId="132" fillId="0" borderId="5">
      <alignment horizontal="left" vertical="center" wrapText="1"/>
      <protection locked="0"/>
    </xf>
    <xf numFmtId="49" fontId="132" fillId="0" borderId="5">
      <alignment horizontal="left" vertical="center" wrapText="1"/>
      <protection locked="0"/>
    </xf>
    <xf numFmtId="4" fontId="161" fillId="33" borderId="32" applyNumberFormat="0" applyProtection="0">
      <alignment vertical="center"/>
    </xf>
    <xf numFmtId="4" fontId="162" fillId="33" borderId="32" applyNumberFormat="0" applyProtection="0">
      <alignment vertical="center"/>
    </xf>
    <xf numFmtId="4" fontId="163" fillId="0" borderId="0" applyNumberFormat="0" applyProtection="0">
      <alignment horizontal="left" vertical="center" indent="1"/>
    </xf>
    <xf numFmtId="4" fontId="164" fillId="34" borderId="32" applyNumberFormat="0" applyProtection="0">
      <alignment horizontal="left" vertical="center" indent="1"/>
    </xf>
    <xf numFmtId="4" fontId="165" fillId="35" borderId="32" applyNumberFormat="0" applyProtection="0">
      <alignment vertical="center"/>
    </xf>
    <xf numFmtId="4" fontId="166" fillId="32" borderId="32" applyNumberFormat="0" applyProtection="0">
      <alignment vertical="center"/>
    </xf>
    <xf numFmtId="4" fontId="165" fillId="36" borderId="32" applyNumberFormat="0" applyProtection="0">
      <alignment vertical="center"/>
    </xf>
    <xf numFmtId="4" fontId="167" fillId="35" borderId="32" applyNumberFormat="0" applyProtection="0">
      <alignment vertical="center"/>
    </xf>
    <xf numFmtId="4" fontId="168" fillId="37" borderId="32" applyNumberFormat="0" applyProtection="0">
      <alignment horizontal="left" vertical="center" indent="1"/>
    </xf>
    <xf numFmtId="4" fontId="168" fillId="30" borderId="32" applyNumberFormat="0" applyProtection="0">
      <alignment horizontal="left" vertical="center" indent="1"/>
    </xf>
    <xf numFmtId="4" fontId="169" fillId="34" borderId="32" applyNumberFormat="0" applyProtection="0">
      <alignment horizontal="left" vertical="center" indent="1"/>
    </xf>
    <xf numFmtId="4" fontId="170" fillId="31" borderId="32" applyNumberFormat="0" applyProtection="0">
      <alignment vertical="center"/>
    </xf>
    <xf numFmtId="4" fontId="171" fillId="24" borderId="32" applyNumberFormat="0" applyProtection="0">
      <alignment horizontal="left" vertical="center" indent="1"/>
    </xf>
    <xf numFmtId="4" fontId="172" fillId="30" borderId="32" applyNumberFormat="0" applyProtection="0">
      <alignment horizontal="left" vertical="center" indent="1"/>
    </xf>
    <xf numFmtId="4" fontId="173" fillId="34" borderId="32" applyNumberFormat="0" applyProtection="0">
      <alignment horizontal="left" vertical="center" indent="1"/>
    </xf>
    <xf numFmtId="4" fontId="174" fillId="24" borderId="32" applyNumberFormat="0" applyProtection="0">
      <alignment vertical="center"/>
    </xf>
    <xf numFmtId="4" fontId="175" fillId="24" borderId="32" applyNumberFormat="0" applyProtection="0">
      <alignment vertical="center"/>
    </xf>
    <xf numFmtId="4" fontId="168" fillId="30" borderId="32" applyNumberFormat="0" applyProtection="0">
      <alignment horizontal="left" vertical="center" indent="1"/>
    </xf>
    <xf numFmtId="4" fontId="176" fillId="24" borderId="32" applyNumberFormat="0" applyProtection="0">
      <alignment vertical="center"/>
    </xf>
    <xf numFmtId="4" fontId="177" fillId="24" borderId="32" applyNumberFormat="0" applyProtection="0">
      <alignment vertical="center"/>
    </xf>
    <xf numFmtId="4" fontId="87" fillId="0" borderId="0" applyNumberFormat="0" applyProtection="0">
      <alignment horizontal="left" vertical="center" indent="1"/>
    </xf>
    <xf numFmtId="4" fontId="178" fillId="24" borderId="32" applyNumberFormat="0" applyProtection="0">
      <alignment vertical="center"/>
    </xf>
    <xf numFmtId="4" fontId="179" fillId="24" borderId="32" applyNumberFormat="0" applyProtection="0">
      <alignment vertical="center"/>
    </xf>
    <xf numFmtId="4" fontId="168" fillId="38" borderId="32" applyNumberFormat="0" applyProtection="0">
      <alignment horizontal="left" vertical="center" indent="1"/>
    </xf>
    <xf numFmtId="4" fontId="180" fillId="31" borderId="32" applyNumberFormat="0" applyProtection="0">
      <alignment horizontal="left" indent="1"/>
    </xf>
    <xf numFmtId="4" fontId="181" fillId="24" borderId="32" applyNumberFormat="0" applyProtection="0">
      <alignment vertical="center"/>
    </xf>
    <xf numFmtId="38" fontId="80" fillId="0" borderId="28"/>
    <xf numFmtId="223" fontId="57" fillId="0" borderId="0">
      <protection locked="0"/>
    </xf>
    <xf numFmtId="38" fontId="80" fillId="0" borderId="0" applyFont="0" applyFill="0" applyBorder="0" applyAlignment="0" applyProtection="0"/>
    <xf numFmtId="40" fontId="80" fillId="0" borderId="0" applyFont="0" applyFill="0" applyBorder="0" applyAlignment="0" applyProtection="0"/>
    <xf numFmtId="0" fontId="182" fillId="0" borderId="0" applyNumberFormat="0" applyFill="0" applyBorder="0" applyAlignment="0" applyProtection="0"/>
    <xf numFmtId="0" fontId="57" fillId="0" borderId="0" applyNumberFormat="0"/>
    <xf numFmtId="0" fontId="108" fillId="0" borderId="0" applyNumberFormat="0" applyFill="0" applyBorder="0" applyAlignment="0" applyProtection="0"/>
    <xf numFmtId="0" fontId="108" fillId="0" borderId="0" applyNumberFormat="0" applyFill="0" applyBorder="0" applyAlignment="0" applyProtection="0"/>
    <xf numFmtId="0" fontId="108" fillId="0" borderId="0" applyNumberFormat="0" applyFill="0" applyBorder="0" applyAlignment="0" applyProtection="0"/>
    <xf numFmtId="0" fontId="108" fillId="0" borderId="0" applyNumberFormat="0" applyFill="0" applyBorder="0" applyAlignment="0" applyProtection="0"/>
    <xf numFmtId="0" fontId="108" fillId="0" borderId="0" applyNumberFormat="0" applyFill="0" applyBorder="0" applyAlignment="0" applyProtection="0"/>
    <xf numFmtId="0" fontId="108" fillId="0" borderId="0" applyNumberFormat="0" applyFill="0" applyBorder="0" applyAlignment="0" applyProtection="0"/>
    <xf numFmtId="0" fontId="108" fillId="0" borderId="0" applyNumberFormat="0" applyFill="0" applyBorder="0" applyAlignment="0" applyProtection="0"/>
    <xf numFmtId="0" fontId="108" fillId="0" borderId="0" applyNumberFormat="0" applyFill="0" applyBorder="0" applyAlignment="0" applyProtection="0"/>
    <xf numFmtId="0" fontId="108" fillId="0" borderId="0" applyNumberFormat="0" applyFill="0" applyBorder="0" applyAlignment="0" applyProtection="0"/>
    <xf numFmtId="2" fontId="135" fillId="0" borderId="0">
      <protection locked="0"/>
    </xf>
    <xf numFmtId="2" fontId="135" fillId="0" borderId="0">
      <protection locked="0"/>
    </xf>
    <xf numFmtId="220" fontId="81" fillId="0" borderId="0">
      <protection locked="0"/>
    </xf>
    <xf numFmtId="222" fontId="81" fillId="0" borderId="0">
      <protection locked="0"/>
    </xf>
    <xf numFmtId="0" fontId="80" fillId="0" borderId="0"/>
    <xf numFmtId="4" fontId="57" fillId="0" borderId="0" applyFont="0" applyFill="0" applyBorder="0" applyAlignment="0" applyProtection="0"/>
    <xf numFmtId="0" fontId="110" fillId="0" borderId="0" applyNumberFormat="0" applyFill="0" applyBorder="0" applyAlignment="0" applyProtection="0"/>
    <xf numFmtId="0" fontId="110" fillId="0" borderId="0" applyNumberFormat="0" applyFill="0" applyBorder="0" applyAlignment="0" applyProtection="0"/>
    <xf numFmtId="0" fontId="110" fillId="0" borderId="0" applyNumberFormat="0" applyFill="0" applyBorder="0" applyAlignment="0" applyProtection="0"/>
    <xf numFmtId="0" fontId="110" fillId="0" borderId="0" applyNumberFormat="0" applyFill="0" applyBorder="0" applyAlignment="0" applyProtection="0"/>
    <xf numFmtId="0" fontId="110" fillId="0" borderId="0" applyNumberFormat="0" applyFill="0" applyBorder="0" applyAlignment="0" applyProtection="0"/>
    <xf numFmtId="0" fontId="110" fillId="0" borderId="0" applyNumberFormat="0" applyFill="0" applyBorder="0" applyAlignment="0" applyProtection="0"/>
    <xf numFmtId="0" fontId="110" fillId="0" borderId="0" applyNumberFormat="0" applyFill="0" applyBorder="0" applyAlignment="0" applyProtection="0"/>
    <xf numFmtId="0" fontId="110" fillId="0" borderId="0" applyNumberFormat="0" applyFill="0" applyBorder="0" applyAlignment="0" applyProtection="0"/>
    <xf numFmtId="0" fontId="110" fillId="0" borderId="0" applyNumberFormat="0" applyFill="0" applyBorder="0" applyAlignment="0" applyProtection="0"/>
    <xf numFmtId="0" fontId="183" fillId="0" borderId="0" applyNumberFormat="0" applyFont="0" applyFill="0" applyBorder="0" applyAlignment="0" applyProtection="0">
      <alignment vertical="top"/>
    </xf>
    <xf numFmtId="0" fontId="184" fillId="0" borderId="0" applyNumberFormat="0" applyFont="0" applyFill="0" applyBorder="0" applyAlignment="0" applyProtection="0">
      <alignment vertical="top"/>
    </xf>
    <xf numFmtId="0" fontId="184" fillId="0" borderId="0" applyNumberFormat="0" applyFont="0" applyFill="0" applyBorder="0" applyAlignment="0" applyProtection="0">
      <alignment vertical="top"/>
    </xf>
    <xf numFmtId="0" fontId="183" fillId="0" borderId="0" applyNumberFormat="0" applyFont="0" applyFill="0" applyBorder="0" applyAlignment="0" applyProtection="0"/>
    <xf numFmtId="0" fontId="183" fillId="0" borderId="0" applyNumberFormat="0" applyFont="0" applyFill="0" applyBorder="0" applyAlignment="0" applyProtection="0">
      <alignment horizontal="left" vertical="top"/>
    </xf>
    <xf numFmtId="0" fontId="183" fillId="0" borderId="0" applyNumberFormat="0" applyFont="0" applyFill="0" applyBorder="0" applyAlignment="0" applyProtection="0">
      <alignment horizontal="left" vertical="top"/>
    </xf>
    <xf numFmtId="0" fontId="183" fillId="0" borderId="0" applyNumberFormat="0" applyFont="0" applyFill="0" applyBorder="0" applyAlignment="0" applyProtection="0">
      <alignment horizontal="left" vertical="top"/>
    </xf>
    <xf numFmtId="0" fontId="73" fillId="0" borderId="0"/>
    <xf numFmtId="0" fontId="185" fillId="0" borderId="0">
      <alignment horizontal="left" wrapText="1"/>
    </xf>
    <xf numFmtId="0" fontId="186" fillId="0" borderId="18" applyNumberFormat="0" applyFont="0" applyFill="0" applyBorder="0" applyAlignment="0" applyProtection="0">
      <alignment horizontal="center" wrapText="1"/>
    </xf>
    <xf numFmtId="224" fontId="56" fillId="0" borderId="0" applyNumberFormat="0" applyFont="0" applyFill="0" applyBorder="0" applyAlignment="0" applyProtection="0">
      <alignment horizontal="right"/>
    </xf>
    <xf numFmtId="0" fontId="186" fillId="0" borderId="0" applyNumberFormat="0" applyFont="0" applyFill="0" applyBorder="0" applyAlignment="0" applyProtection="0">
      <alignment horizontal="left" indent="1"/>
    </xf>
    <xf numFmtId="225" fontId="186" fillId="0" borderId="0" applyNumberFormat="0" applyFont="0" applyFill="0" applyBorder="0" applyAlignment="0" applyProtection="0"/>
    <xf numFmtId="0" fontId="73" fillId="0" borderId="18" applyNumberFormat="0" applyFont="0" applyFill="0" applyAlignment="0" applyProtection="0">
      <alignment horizontal="center"/>
    </xf>
    <xf numFmtId="0" fontId="73" fillId="0" borderId="0" applyNumberFormat="0" applyFont="0" applyFill="0" applyBorder="0" applyAlignment="0" applyProtection="0">
      <alignment horizontal="left" wrapText="1" indent="1"/>
    </xf>
    <xf numFmtId="0" fontId="186" fillId="0" borderId="0" applyNumberFormat="0" applyFont="0" applyFill="0" applyBorder="0" applyAlignment="0" applyProtection="0">
      <alignment horizontal="left" indent="1"/>
    </xf>
    <xf numFmtId="0" fontId="73" fillId="0" borderId="0" applyNumberFormat="0" applyFont="0" applyFill="0" applyBorder="0" applyAlignment="0" applyProtection="0">
      <alignment horizontal="left" wrapText="1" indent="2"/>
    </xf>
    <xf numFmtId="226" fontId="73" fillId="0" borderId="0">
      <alignment horizontal="right"/>
    </xf>
    <xf numFmtId="0" fontId="39" fillId="19" borderId="0" applyNumberFormat="0" applyBorder="0" applyAlignment="0" applyProtection="0"/>
    <xf numFmtId="0" fontId="39" fillId="19" borderId="0" applyNumberFormat="0" applyBorder="0" applyAlignment="0" applyProtection="0"/>
    <xf numFmtId="0" fontId="39" fillId="20" borderId="0" applyNumberFormat="0" applyBorder="0" applyAlignment="0" applyProtection="0"/>
    <xf numFmtId="0" fontId="39" fillId="20" borderId="0" applyNumberFormat="0" applyBorder="0" applyAlignment="0" applyProtection="0"/>
    <xf numFmtId="0" fontId="39" fillId="21" borderId="0" applyNumberFormat="0" applyBorder="0" applyAlignment="0" applyProtection="0"/>
    <xf numFmtId="0" fontId="39" fillId="21" borderId="0" applyNumberFormat="0" applyBorder="0" applyAlignment="0" applyProtection="0"/>
    <xf numFmtId="0" fontId="39" fillId="15" borderId="0" applyNumberFormat="0" applyBorder="0" applyAlignment="0" applyProtection="0"/>
    <xf numFmtId="0" fontId="39" fillId="15" borderId="0" applyNumberFormat="0" applyBorder="0" applyAlignment="0" applyProtection="0"/>
    <xf numFmtId="0" fontId="39" fillId="16" borderId="0" applyNumberFormat="0" applyBorder="0" applyAlignment="0" applyProtection="0"/>
    <xf numFmtId="0" fontId="39" fillId="16" borderId="0" applyNumberFormat="0" applyBorder="0" applyAlignment="0" applyProtection="0"/>
    <xf numFmtId="0" fontId="39" fillId="18" borderId="0" applyNumberFormat="0" applyBorder="0" applyAlignment="0" applyProtection="0"/>
    <xf numFmtId="0" fontId="39" fillId="18" borderId="0" applyNumberFormat="0" applyBorder="0" applyAlignment="0" applyProtection="0"/>
    <xf numFmtId="0" fontId="39" fillId="19" borderId="0" applyNumberFormat="0" applyBorder="0" applyAlignment="0" applyProtection="0"/>
    <xf numFmtId="0" fontId="39" fillId="20" borderId="0" applyNumberFormat="0" applyBorder="0" applyAlignment="0" applyProtection="0"/>
    <xf numFmtId="0" fontId="39" fillId="21" borderId="0" applyNumberFormat="0" applyBorder="0" applyAlignment="0" applyProtection="0"/>
    <xf numFmtId="0" fontId="39" fillId="15" borderId="0" applyNumberFormat="0" applyBorder="0" applyAlignment="0" applyProtection="0"/>
    <xf numFmtId="0" fontId="39" fillId="16" borderId="0" applyNumberFormat="0" applyBorder="0" applyAlignment="0" applyProtection="0"/>
    <xf numFmtId="0" fontId="39" fillId="18" borderId="0" applyNumberFormat="0" applyBorder="0" applyAlignment="0" applyProtection="0"/>
    <xf numFmtId="0" fontId="40" fillId="7" borderId="2" applyNumberFormat="0" applyAlignment="0" applyProtection="0"/>
    <xf numFmtId="0" fontId="40" fillId="7" borderId="2" applyNumberFormat="0" applyAlignment="0" applyProtection="0"/>
    <xf numFmtId="218" fontId="40" fillId="7" borderId="2" applyNumberFormat="0" applyAlignment="0" applyProtection="0"/>
    <xf numFmtId="0" fontId="41" fillId="22" borderId="15" applyNumberFormat="0" applyAlignment="0" applyProtection="0"/>
    <xf numFmtId="0" fontId="41" fillId="22" borderId="15" applyNumberFormat="0" applyAlignment="0" applyProtection="0"/>
    <xf numFmtId="0" fontId="42" fillId="22" borderId="2" applyNumberFormat="0" applyAlignment="0" applyProtection="0"/>
    <xf numFmtId="0" fontId="42" fillId="22" borderId="2" applyNumberFormat="0" applyAlignment="0" applyProtection="0"/>
    <xf numFmtId="0" fontId="114" fillId="0" borderId="0" applyProtection="0"/>
    <xf numFmtId="195" fontId="27" fillId="0" borderId="0" applyFont="0" applyFill="0" applyBorder="0" applyAlignment="0" applyProtection="0"/>
    <xf numFmtId="0" fontId="54" fillId="4" borderId="0" applyNumberFormat="0" applyBorder="0" applyAlignment="0" applyProtection="0"/>
    <xf numFmtId="0" fontId="43" fillId="0" borderId="9" applyNumberFormat="0" applyFill="0" applyAlignment="0" applyProtection="0"/>
    <xf numFmtId="0" fontId="43" fillId="0" borderId="9" applyNumberFormat="0" applyFill="0" applyAlignment="0" applyProtection="0"/>
    <xf numFmtId="0" fontId="44" fillId="0" borderId="10" applyNumberFormat="0" applyFill="0" applyAlignment="0" applyProtection="0"/>
    <xf numFmtId="0" fontId="44" fillId="0" borderId="10" applyNumberFormat="0" applyFill="0" applyAlignment="0" applyProtection="0"/>
    <xf numFmtId="0" fontId="45" fillId="0" borderId="11" applyNumberFormat="0" applyFill="0" applyAlignment="0" applyProtection="0"/>
    <xf numFmtId="0" fontId="45" fillId="0" borderId="11" applyNumberFormat="0" applyFill="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115" fillId="0" borderId="0" applyProtection="0"/>
    <xf numFmtId="0" fontId="116" fillId="0" borderId="0" applyProtection="0"/>
    <xf numFmtId="0" fontId="52" fillId="0" borderId="13" applyNumberFormat="0" applyFill="0" applyAlignment="0" applyProtection="0"/>
    <xf numFmtId="0" fontId="46" fillId="0" borderId="17" applyNumberFormat="0" applyFill="0" applyAlignment="0" applyProtection="0"/>
    <xf numFmtId="0" fontId="46" fillId="0" borderId="17" applyNumberFormat="0" applyFill="0" applyAlignment="0" applyProtection="0"/>
    <xf numFmtId="0" fontId="114" fillId="0" borderId="16" applyProtection="0"/>
    <xf numFmtId="0" fontId="47" fillId="23" borderId="4" applyNumberFormat="0" applyAlignment="0" applyProtection="0"/>
    <xf numFmtId="0" fontId="47" fillId="23" borderId="4" applyNumberFormat="0" applyAlignment="0" applyProtection="0"/>
    <xf numFmtId="0" fontId="47" fillId="23" borderId="4" applyNumberFormat="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9" fillId="13" borderId="0" applyNumberFormat="0" applyBorder="0" applyAlignment="0" applyProtection="0"/>
    <xf numFmtId="0" fontId="49" fillId="13" borderId="0" applyNumberFormat="0" applyBorder="0" applyAlignment="0" applyProtection="0"/>
    <xf numFmtId="0" fontId="42" fillId="22" borderId="2" applyNumberFormat="0" applyAlignment="0" applyProtection="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27"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38" fillId="0" borderId="0"/>
    <xf numFmtId="0" fontId="38" fillId="0" borderId="0"/>
    <xf numFmtId="0" fontId="38" fillId="0" borderId="0"/>
    <xf numFmtId="0" fontId="38" fillId="0" borderId="0"/>
    <xf numFmtId="0" fontId="38" fillId="0" borderId="0"/>
    <xf numFmtId="0" fontId="38" fillId="0" borderId="0"/>
    <xf numFmtId="0" fontId="12" fillId="0" borderId="0"/>
    <xf numFmtId="0" fontId="12" fillId="0" borderId="0"/>
    <xf numFmtId="0" fontId="12" fillId="0" borderId="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27"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12" fillId="0" borderId="0"/>
    <xf numFmtId="0" fontId="27" fillId="0" borderId="0" applyNumberFormat="0" applyFont="0" applyFill="0" applyBorder="0" applyAlignment="0" applyProtection="0"/>
    <xf numFmtId="0" fontId="27" fillId="0" borderId="0" applyNumberFormat="0" applyFont="0" applyFill="0" applyBorder="0" applyAlignment="0" applyProtection="0"/>
    <xf numFmtId="0" fontId="55" fillId="0" borderId="0"/>
    <xf numFmtId="0" fontId="27" fillId="0" borderId="0"/>
    <xf numFmtId="0" fontId="55" fillId="0" borderId="0"/>
    <xf numFmtId="0" fontId="55" fillId="0" borderId="0"/>
    <xf numFmtId="0" fontId="12" fillId="0" borderId="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218" fontId="158" fillId="0" borderId="0"/>
    <xf numFmtId="218" fontId="158" fillId="0" borderId="0"/>
    <xf numFmtId="218" fontId="158" fillId="0" borderId="0"/>
    <xf numFmtId="0" fontId="2" fillId="0" borderId="0"/>
    <xf numFmtId="0" fontId="2" fillId="0" borderId="0"/>
    <xf numFmtId="0" fontId="27" fillId="0" borderId="0"/>
    <xf numFmtId="0" fontId="27" fillId="0" borderId="0" applyNumberFormat="0" applyFont="0" applyFill="0" applyBorder="0" applyAlignment="0" applyProtection="0">
      <alignment vertical="top"/>
    </xf>
    <xf numFmtId="0" fontId="12" fillId="0" borderId="0"/>
    <xf numFmtId="0" fontId="27" fillId="0" borderId="0" applyNumberFormat="0" applyFont="0" applyFill="0" applyBorder="0" applyAlignment="0" applyProtection="0">
      <alignment vertical="top"/>
    </xf>
    <xf numFmtId="0" fontId="2" fillId="0" borderId="0"/>
    <xf numFmtId="0" fontId="12" fillId="0" borderId="0"/>
    <xf numFmtId="0" fontId="38" fillId="0" borderId="0"/>
    <xf numFmtId="0" fontId="27" fillId="0" borderId="0"/>
    <xf numFmtId="0" fontId="46" fillId="0" borderId="17" applyNumberFormat="0" applyFill="0" applyAlignment="0" applyProtection="0"/>
    <xf numFmtId="0" fontId="50" fillId="3" borderId="0" applyNumberFormat="0" applyBorder="0" applyAlignment="0" applyProtection="0"/>
    <xf numFmtId="0" fontId="50" fillId="3" borderId="0" applyNumberFormat="0" applyBorder="0" applyAlignment="0" applyProtection="0"/>
    <xf numFmtId="0" fontId="50" fillId="3" borderId="0" applyNumberFormat="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27" fillId="10" borderId="14" applyNumberFormat="0" applyFont="0" applyAlignment="0" applyProtection="0"/>
    <xf numFmtId="0" fontId="12" fillId="10" borderId="14" applyNumberFormat="0" applyFont="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38" fillId="0" borderId="0" applyFont="0" applyFill="0" applyBorder="0" applyAlignment="0" applyProtection="0"/>
    <xf numFmtId="9" fontId="38" fillId="0" borderId="0" applyFont="0" applyFill="0" applyBorder="0" applyAlignment="0" applyProtection="0"/>
    <xf numFmtId="9" fontId="38" fillId="0" borderId="0" applyFont="0" applyFill="0" applyBorder="0" applyAlignment="0" applyProtection="0"/>
    <xf numFmtId="9" fontId="38" fillId="0" borderId="0" applyFont="0" applyFill="0" applyBorder="0" applyAlignment="0" applyProtection="0"/>
    <xf numFmtId="9" fontId="38" fillId="0" borderId="0" applyFont="0" applyFill="0" applyBorder="0" applyAlignment="0" applyProtection="0"/>
    <xf numFmtId="9" fontId="38" fillId="0" borderId="0" applyFont="0" applyFill="0" applyBorder="0" applyAlignment="0" applyProtection="0"/>
    <xf numFmtId="9" fontId="38" fillId="0" borderId="0" applyFont="0" applyFill="0" applyBorder="0" applyAlignment="0" applyProtection="0"/>
    <xf numFmtId="9" fontId="4" fillId="0" borderId="0" applyFont="0" applyFill="0" applyBorder="0" applyAlignment="0" applyProtection="0"/>
    <xf numFmtId="0" fontId="41" fillId="22" borderId="15" applyNumberFormat="0" applyAlignment="0" applyProtection="0"/>
    <xf numFmtId="0" fontId="52" fillId="0" borderId="13" applyNumberFormat="0" applyFill="0" applyAlignment="0" applyProtection="0"/>
    <xf numFmtId="0" fontId="52" fillId="0" borderId="13" applyNumberFormat="0" applyFill="0" applyAlignment="0" applyProtection="0"/>
    <xf numFmtId="0" fontId="49" fillId="13" borderId="0" applyNumberFormat="0" applyBorder="0" applyAlignment="0" applyProtection="0"/>
    <xf numFmtId="0" fontId="76" fillId="0" borderId="0"/>
    <xf numFmtId="0" fontId="76" fillId="0" borderId="0"/>
    <xf numFmtId="0" fontId="76" fillId="0" borderId="0"/>
    <xf numFmtId="0" fontId="76" fillId="0" borderId="0"/>
    <xf numFmtId="0" fontId="76" fillId="0" borderId="0"/>
    <xf numFmtId="0" fontId="76" fillId="0" borderId="0"/>
    <xf numFmtId="0" fontId="114" fillId="0" borderId="0"/>
    <xf numFmtId="0" fontId="53" fillId="0" borderId="0" applyNumberFormat="0" applyFill="0" applyBorder="0" applyAlignment="0" applyProtection="0"/>
    <xf numFmtId="0" fontId="51" fillId="0" borderId="0" applyNumberFormat="0" applyFill="0" applyBorder="0" applyAlignment="0" applyProtection="0"/>
    <xf numFmtId="0" fontId="53" fillId="0" borderId="0" applyNumberFormat="0" applyFill="0" applyBorder="0" applyAlignment="0" applyProtection="0"/>
    <xf numFmtId="0" fontId="53" fillId="0" borderId="0" applyNumberFormat="0" applyFill="0" applyBorder="0" applyAlignment="0" applyProtection="0"/>
    <xf numFmtId="185" fontId="187" fillId="0" borderId="0" applyFont="0" applyFill="0" applyBorder="0" applyAlignment="0" applyProtection="0"/>
    <xf numFmtId="173" fontId="187" fillId="0" borderId="0" applyFont="0" applyFill="0" applyBorder="0" applyAlignment="0" applyProtection="0"/>
    <xf numFmtId="227" fontId="13" fillId="0" borderId="0" applyNumberFormat="0" applyFill="0" applyBorder="0" applyAlignment="0" applyProtection="0"/>
    <xf numFmtId="227" fontId="13" fillId="0" borderId="0" applyNumberFormat="0" applyFill="0" applyBorder="0" applyAlignment="0" applyProtection="0"/>
    <xf numFmtId="164" fontId="38" fillId="0" borderId="0" applyFont="0" applyFill="0" applyBorder="0" applyAlignment="0" applyProtection="0"/>
    <xf numFmtId="164" fontId="38" fillId="0" borderId="0" applyFont="0" applyFill="0" applyBorder="0" applyAlignment="0" applyProtection="0"/>
    <xf numFmtId="164" fontId="38" fillId="0" borderId="0" applyFont="0" applyFill="0" applyBorder="0" applyAlignment="0" applyProtection="0"/>
    <xf numFmtId="164" fontId="38" fillId="0" borderId="0" applyFont="0" applyFill="0" applyBorder="0" applyAlignment="0" applyProtection="0"/>
    <xf numFmtId="164" fontId="38" fillId="0" borderId="0" applyFont="0" applyFill="0" applyBorder="0" applyAlignment="0" applyProtection="0"/>
    <xf numFmtId="164" fontId="38" fillId="0" borderId="0" applyFont="0" applyFill="0" applyBorder="0" applyAlignment="0" applyProtection="0"/>
    <xf numFmtId="164" fontId="38" fillId="0" borderId="0" applyFont="0" applyFill="0" applyBorder="0" applyAlignment="0" applyProtection="0"/>
    <xf numFmtId="164" fontId="38" fillId="0" borderId="0" applyFont="0" applyFill="0" applyBorder="0" applyAlignment="0" applyProtection="0"/>
    <xf numFmtId="164" fontId="38" fillId="0" borderId="0" applyFont="0" applyFill="0" applyBorder="0" applyAlignment="0" applyProtection="0"/>
    <xf numFmtId="164" fontId="38" fillId="0" borderId="0" applyFont="0" applyFill="0" applyBorder="0" applyAlignment="0" applyProtection="0"/>
    <xf numFmtId="164" fontId="38" fillId="0" borderId="0" applyFont="0" applyFill="0" applyBorder="0" applyAlignment="0" applyProtection="0"/>
    <xf numFmtId="164" fontId="38" fillId="0" borderId="0" applyFont="0" applyFill="0" applyBorder="0" applyAlignment="0" applyProtection="0"/>
    <xf numFmtId="164" fontId="38" fillId="0" borderId="0" applyFont="0" applyFill="0" applyBorder="0" applyAlignment="0" applyProtection="0"/>
    <xf numFmtId="164" fontId="38" fillId="0" borderId="0" applyFont="0" applyFill="0" applyBorder="0" applyAlignment="0" applyProtection="0"/>
    <xf numFmtId="164" fontId="38" fillId="0" borderId="0" applyFont="0" applyFill="0" applyBorder="0" applyAlignment="0" applyProtection="0"/>
    <xf numFmtId="164" fontId="38" fillId="0" borderId="0" applyFont="0" applyFill="0" applyBorder="0" applyAlignment="0" applyProtection="0"/>
    <xf numFmtId="164" fontId="38" fillId="0" borderId="0" applyFont="0" applyFill="0" applyBorder="0" applyAlignment="0" applyProtection="0"/>
    <xf numFmtId="164" fontId="38" fillId="0" borderId="0" applyFont="0" applyFill="0" applyBorder="0" applyAlignment="0" applyProtection="0"/>
    <xf numFmtId="164" fontId="38" fillId="0" borderId="0" applyFont="0" applyFill="0" applyBorder="0" applyAlignment="0" applyProtection="0"/>
    <xf numFmtId="164" fontId="38" fillId="0" borderId="0" applyFont="0" applyFill="0" applyBorder="0" applyAlignment="0" applyProtection="0"/>
    <xf numFmtId="164" fontId="38" fillId="0" borderId="0" applyFont="0" applyFill="0" applyBorder="0" applyAlignment="0" applyProtection="0"/>
    <xf numFmtId="168" fontId="38" fillId="0" borderId="0" applyFont="0" applyFill="0" applyBorder="0" applyAlignment="0" applyProtection="0"/>
    <xf numFmtId="168" fontId="38" fillId="0" borderId="0" applyFont="0" applyFill="0" applyBorder="0" applyAlignment="0" applyProtection="0"/>
    <xf numFmtId="168" fontId="38" fillId="0" borderId="0" applyFont="0" applyFill="0" applyBorder="0" applyAlignment="0" applyProtection="0"/>
    <xf numFmtId="164" fontId="38" fillId="0" borderId="0" applyFont="0" applyFill="0" applyBorder="0" applyAlignment="0" applyProtection="0"/>
    <xf numFmtId="164" fontId="38" fillId="0" borderId="0" applyFont="0" applyFill="0" applyBorder="0" applyAlignment="0" applyProtection="0"/>
    <xf numFmtId="164" fontId="38" fillId="0" borderId="0" applyFont="0" applyFill="0" applyBorder="0" applyAlignment="0" applyProtection="0"/>
    <xf numFmtId="164" fontId="38" fillId="0" borderId="0" applyFont="0" applyFill="0" applyBorder="0" applyAlignment="0" applyProtection="0"/>
    <xf numFmtId="164" fontId="38" fillId="0" borderId="0" applyFont="0" applyFill="0" applyBorder="0" applyAlignment="0" applyProtection="0"/>
    <xf numFmtId="173" fontId="73" fillId="0" borderId="0" applyFont="0" applyFill="0" applyBorder="0" applyAlignment="0" applyProtection="0"/>
    <xf numFmtId="164" fontId="38" fillId="0" borderId="0" applyFont="0" applyFill="0" applyBorder="0" applyAlignment="0" applyProtection="0"/>
    <xf numFmtId="164" fontId="38" fillId="0" borderId="0" applyFont="0" applyFill="0" applyBorder="0" applyAlignment="0" applyProtection="0"/>
    <xf numFmtId="164" fontId="38" fillId="0" borderId="0" applyFont="0" applyFill="0" applyBorder="0" applyAlignment="0" applyProtection="0"/>
    <xf numFmtId="164" fontId="38" fillId="0" borderId="0" applyFont="0" applyFill="0" applyBorder="0" applyAlignment="0" applyProtection="0"/>
    <xf numFmtId="164" fontId="38" fillId="0" borderId="0" applyFont="0" applyFill="0" applyBorder="0" applyAlignment="0" applyProtection="0"/>
    <xf numFmtId="164" fontId="38" fillId="0" borderId="0" applyFont="0" applyFill="0" applyBorder="0" applyAlignment="0" applyProtection="0"/>
    <xf numFmtId="164" fontId="38" fillId="0" borderId="0" applyFont="0" applyFill="0" applyBorder="0" applyAlignment="0" applyProtection="0"/>
    <xf numFmtId="164" fontId="38" fillId="0" borderId="0" applyFont="0" applyFill="0" applyBorder="0" applyAlignment="0" applyProtection="0"/>
    <xf numFmtId="164" fontId="38" fillId="0" borderId="0" applyFont="0" applyFill="0" applyBorder="0" applyAlignment="0" applyProtection="0"/>
    <xf numFmtId="164" fontId="38" fillId="0" borderId="0" applyFont="0" applyFill="0" applyBorder="0" applyAlignment="0" applyProtection="0"/>
    <xf numFmtId="164" fontId="38" fillId="0" borderId="0" applyFont="0" applyFill="0" applyBorder="0" applyAlignment="0" applyProtection="0"/>
    <xf numFmtId="164" fontId="38" fillId="0" borderId="0" applyFont="0" applyFill="0" applyBorder="0" applyAlignment="0" applyProtection="0"/>
    <xf numFmtId="164" fontId="38" fillId="0" borderId="0" applyFont="0" applyFill="0" applyBorder="0" applyAlignment="0" applyProtection="0"/>
    <xf numFmtId="164" fontId="38" fillId="0" borderId="0" applyFont="0" applyFill="0" applyBorder="0" applyAlignment="0" applyProtection="0"/>
    <xf numFmtId="164" fontId="38" fillId="0" borderId="0" applyFont="0" applyFill="0" applyBorder="0" applyAlignment="0" applyProtection="0"/>
    <xf numFmtId="164" fontId="38" fillId="0" borderId="0" applyFont="0" applyFill="0" applyBorder="0" applyAlignment="0" applyProtection="0"/>
    <xf numFmtId="164" fontId="38" fillId="0" borderId="0" applyFont="0" applyFill="0" applyBorder="0" applyAlignment="0" applyProtection="0"/>
    <xf numFmtId="164" fontId="38" fillId="0" borderId="0" applyFont="0" applyFill="0" applyBorder="0" applyAlignment="0" applyProtection="0"/>
    <xf numFmtId="164" fontId="38" fillId="0" borderId="0" applyFont="0" applyFill="0" applyBorder="0" applyAlignment="0" applyProtection="0"/>
    <xf numFmtId="164" fontId="38" fillId="0" borderId="0" applyFont="0" applyFill="0" applyBorder="0" applyAlignment="0" applyProtection="0"/>
    <xf numFmtId="164" fontId="38" fillId="0" borderId="0" applyFont="0" applyFill="0" applyBorder="0" applyAlignment="0" applyProtection="0"/>
    <xf numFmtId="206" fontId="12" fillId="0" borderId="0" applyFont="0" applyFill="0" applyBorder="0" applyAlignment="0" applyProtection="0"/>
    <xf numFmtId="170" fontId="12" fillId="0" borderId="0" applyFont="0" applyFill="0" applyBorder="0" applyAlignment="0" applyProtection="0"/>
    <xf numFmtId="166" fontId="38" fillId="0" borderId="0" applyFont="0" applyFill="0" applyBorder="0" applyAlignment="0" applyProtection="0"/>
    <xf numFmtId="166" fontId="38" fillId="0" borderId="0" applyFont="0" applyFill="0" applyBorder="0" applyAlignment="0" applyProtection="0"/>
    <xf numFmtId="166" fontId="38" fillId="0" borderId="0" applyFont="0" applyFill="0" applyBorder="0" applyAlignment="0" applyProtection="0"/>
    <xf numFmtId="166" fontId="38" fillId="0" borderId="0" applyFont="0" applyFill="0" applyBorder="0" applyAlignment="0" applyProtection="0"/>
    <xf numFmtId="166" fontId="38" fillId="0" borderId="0" applyFont="0" applyFill="0" applyBorder="0" applyAlignment="0" applyProtection="0"/>
    <xf numFmtId="166" fontId="38" fillId="0" borderId="0" applyFont="0" applyFill="0" applyBorder="0" applyAlignment="0" applyProtection="0"/>
    <xf numFmtId="166" fontId="38" fillId="0" borderId="0" applyFont="0" applyFill="0" applyBorder="0" applyAlignment="0" applyProtection="0"/>
    <xf numFmtId="166" fontId="38" fillId="0" borderId="0" applyFont="0" applyFill="0" applyBorder="0" applyAlignment="0" applyProtection="0"/>
    <xf numFmtId="166" fontId="38" fillId="0" borderId="0" applyFont="0" applyFill="0" applyBorder="0" applyAlignment="0" applyProtection="0"/>
    <xf numFmtId="166" fontId="38" fillId="0" borderId="0" applyFont="0" applyFill="0" applyBorder="0" applyAlignment="0" applyProtection="0"/>
    <xf numFmtId="167" fontId="12" fillId="0" borderId="0" applyFont="0" applyFill="0" applyBorder="0" applyAlignment="0" applyProtection="0"/>
    <xf numFmtId="166" fontId="12" fillId="0" borderId="0" applyFont="0" applyFill="0" applyBorder="0" applyAlignment="0" applyProtection="0"/>
    <xf numFmtId="166" fontId="38" fillId="0" borderId="0" applyFont="0" applyFill="0" applyBorder="0" applyAlignment="0" applyProtection="0"/>
    <xf numFmtId="167" fontId="4" fillId="0" borderId="0" applyFont="0" applyFill="0" applyBorder="0" applyAlignment="0" applyProtection="0"/>
    <xf numFmtId="0" fontId="54" fillId="4" borderId="0" applyNumberFormat="0" applyBorder="0" applyAlignment="0" applyProtection="0"/>
    <xf numFmtId="0" fontId="54" fillId="4" borderId="0" applyNumberFormat="0" applyBorder="0" applyAlignment="0" applyProtection="0"/>
    <xf numFmtId="228" fontId="188" fillId="24" borderId="29" applyFill="0" applyBorder="0">
      <alignment horizontal="center" vertical="center" wrapText="1"/>
      <protection locked="0"/>
    </xf>
    <xf numFmtId="210" fontId="189" fillId="0" borderId="0">
      <alignment wrapText="1"/>
    </xf>
    <xf numFmtId="210" fontId="134" fillId="0" borderId="0">
      <alignment wrapText="1"/>
    </xf>
    <xf numFmtId="0" fontId="190" fillId="0" borderId="0" applyNumberFormat="0" applyFill="0" applyBorder="0" applyAlignment="0" applyProtection="0"/>
    <xf numFmtId="0" fontId="4" fillId="0" borderId="0"/>
    <xf numFmtId="0" fontId="4" fillId="0" borderId="0"/>
    <xf numFmtId="0" fontId="4" fillId="0" borderId="0"/>
    <xf numFmtId="0" fontId="1" fillId="0" borderId="0"/>
    <xf numFmtId="0" fontId="1" fillId="0" borderId="0"/>
    <xf numFmtId="0" fontId="1" fillId="0" borderId="0"/>
    <xf numFmtId="0" fontId="1" fillId="0" borderId="0"/>
    <xf numFmtId="169" fontId="4" fillId="0" borderId="0" applyFont="0" applyFill="0" applyBorder="0" applyAlignment="0" applyProtection="0"/>
    <xf numFmtId="0" fontId="4" fillId="0" borderId="0"/>
    <xf numFmtId="0" fontId="226" fillId="0" borderId="0"/>
    <xf numFmtId="0" fontId="226" fillId="0" borderId="0"/>
    <xf numFmtId="0" fontId="226" fillId="0" borderId="0"/>
    <xf numFmtId="0" fontId="226" fillId="0" borderId="0"/>
    <xf numFmtId="0" fontId="226" fillId="0" borderId="0"/>
  </cellStyleXfs>
  <cellXfs count="198">
    <xf numFmtId="0" fontId="0" fillId="0" borderId="0" xfId="0"/>
    <xf numFmtId="0" fontId="194" fillId="0" borderId="0" xfId="1824" applyFont="1" applyBorder="1" applyAlignment="1" applyProtection="1">
      <alignment vertical="center"/>
      <protection locked="0"/>
    </xf>
    <xf numFmtId="0" fontId="193" fillId="0" borderId="0" xfId="1824" applyFont="1" applyBorder="1" applyAlignment="1" applyProtection="1">
      <protection locked="0"/>
    </xf>
    <xf numFmtId="0" fontId="0" fillId="0" borderId="0" xfId="0" applyProtection="1">
      <protection locked="0"/>
    </xf>
    <xf numFmtId="0" fontId="195" fillId="0" borderId="26" xfId="1824" applyFont="1" applyFill="1" applyBorder="1" applyAlignment="1" applyProtection="1">
      <protection locked="0"/>
    </xf>
    <xf numFmtId="0" fontId="196" fillId="0" borderId="27" xfId="0" applyFont="1" applyFill="1" applyBorder="1" applyAlignment="1" applyProtection="1">
      <alignment wrapText="1"/>
      <protection locked="0"/>
    </xf>
    <xf numFmtId="0" fontId="0" fillId="0" borderId="0" xfId="0" applyFill="1" applyProtection="1">
      <protection locked="0"/>
    </xf>
    <xf numFmtId="0" fontId="4" fillId="0" borderId="0" xfId="0" applyFont="1" applyFill="1" applyBorder="1" applyProtection="1">
      <protection locked="0"/>
    </xf>
    <xf numFmtId="0" fontId="199" fillId="0" borderId="0" xfId="0" applyFont="1" applyFill="1" applyBorder="1" applyProtection="1">
      <protection locked="0"/>
    </xf>
    <xf numFmtId="0" fontId="4" fillId="0" borderId="0" xfId="0" applyFont="1" applyProtection="1">
      <protection locked="0"/>
    </xf>
    <xf numFmtId="0" fontId="199" fillId="0" borderId="0" xfId="0" applyFont="1" applyBorder="1" applyProtection="1">
      <protection locked="0"/>
    </xf>
    <xf numFmtId="0" fontId="4" fillId="0" borderId="0" xfId="0" applyFont="1" applyFill="1" applyProtection="1">
      <protection locked="0"/>
    </xf>
    <xf numFmtId="0" fontId="202" fillId="40" borderId="39" xfId="0" applyFont="1" applyFill="1" applyBorder="1" applyAlignment="1" applyProtection="1">
      <alignment vertical="center" wrapText="1"/>
      <protection hidden="1"/>
    </xf>
    <xf numFmtId="0" fontId="202" fillId="40" borderId="40" xfId="0" applyFont="1" applyFill="1" applyBorder="1" applyAlignment="1" applyProtection="1">
      <alignment vertical="center" wrapText="1"/>
      <protection hidden="1"/>
    </xf>
    <xf numFmtId="0" fontId="202" fillId="40" borderId="41" xfId="0" applyFont="1" applyFill="1" applyBorder="1" applyAlignment="1" applyProtection="1">
      <alignment vertical="center" wrapText="1"/>
      <protection hidden="1"/>
    </xf>
    <xf numFmtId="0" fontId="198" fillId="0" borderId="0" xfId="1825" applyFont="1" applyFill="1" applyBorder="1" applyAlignment="1" applyProtection="1">
      <alignment vertical="center" textRotation="90" wrapText="1"/>
      <protection hidden="1"/>
    </xf>
    <xf numFmtId="0" fontId="0" fillId="0" borderId="0" xfId="0" applyProtection="1">
      <protection hidden="1"/>
    </xf>
    <xf numFmtId="0" fontId="214" fillId="0" borderId="0" xfId="0" applyFont="1" applyFill="1" applyBorder="1" applyAlignment="1" applyProtection="1">
      <alignment horizontal="left" vertical="center"/>
      <protection hidden="1"/>
    </xf>
    <xf numFmtId="0" fontId="4" fillId="0" borderId="0" xfId="0" applyFont="1" applyFill="1" applyBorder="1" applyProtection="1">
      <protection hidden="1"/>
    </xf>
    <xf numFmtId="0" fontId="4" fillId="0" borderId="47" xfId="0" applyFont="1" applyFill="1" applyBorder="1" applyAlignment="1" applyProtection="1">
      <protection hidden="1"/>
    </xf>
    <xf numFmtId="0" fontId="4" fillId="0" borderId="0" xfId="0" applyFont="1" applyProtection="1">
      <protection hidden="1"/>
    </xf>
    <xf numFmtId="0" fontId="215" fillId="39" borderId="0" xfId="0" applyFont="1" applyFill="1" applyBorder="1" applyProtection="1"/>
    <xf numFmtId="0" fontId="215" fillId="39" borderId="0" xfId="0" applyFont="1" applyFill="1" applyBorder="1" applyAlignment="1" applyProtection="1"/>
    <xf numFmtId="171" fontId="215" fillId="39" borderId="0" xfId="0" applyNumberFormat="1" applyFont="1" applyFill="1" applyBorder="1" applyProtection="1"/>
    <xf numFmtId="0" fontId="197" fillId="0" borderId="0" xfId="0" applyFont="1" applyBorder="1" applyProtection="1"/>
    <xf numFmtId="171" fontId="197" fillId="0" borderId="0" xfId="0" applyNumberFormat="1" applyFont="1" applyBorder="1" applyProtection="1"/>
    <xf numFmtId="171" fontId="197" fillId="0" borderId="0" xfId="0" applyNumberFormat="1" applyFont="1" applyFill="1" applyBorder="1" applyProtection="1"/>
    <xf numFmtId="171" fontId="197" fillId="0" borderId="0" xfId="0" applyNumberFormat="1" applyFont="1" applyBorder="1" applyAlignment="1" applyProtection="1"/>
    <xf numFmtId="0" fontId="197" fillId="0" borderId="0" xfId="0" applyFont="1" applyBorder="1" applyAlignment="1" applyProtection="1">
      <alignment horizontal="right"/>
    </xf>
    <xf numFmtId="171" fontId="197" fillId="0" borderId="0" xfId="0" applyNumberFormat="1" applyFont="1" applyBorder="1" applyAlignment="1" applyProtection="1">
      <alignment horizontal="right"/>
    </xf>
    <xf numFmtId="171" fontId="192" fillId="0" borderId="0" xfId="0" applyNumberFormat="1" applyFont="1" applyBorder="1" applyAlignment="1" applyProtection="1">
      <alignment horizontal="right" wrapText="1"/>
    </xf>
    <xf numFmtId="0" fontId="194" fillId="0" borderId="0" xfId="1824" applyFont="1" applyBorder="1" applyAlignment="1" applyProtection="1">
      <protection locked="0"/>
    </xf>
    <xf numFmtId="0" fontId="192" fillId="0" borderId="0" xfId="0" applyFont="1" applyBorder="1" applyProtection="1">
      <protection locked="0"/>
    </xf>
    <xf numFmtId="0" fontId="194" fillId="0" borderId="0" xfId="1824" applyFont="1" applyBorder="1" applyAlignment="1" applyProtection="1">
      <alignment vertical="center"/>
      <protection hidden="1"/>
    </xf>
    <xf numFmtId="0" fontId="193" fillId="0" borderId="0" xfId="1824" applyFont="1" applyBorder="1" applyAlignment="1" applyProtection="1">
      <protection hidden="1"/>
    </xf>
    <xf numFmtId="0" fontId="195" fillId="0" borderId="26" xfId="1824" applyFont="1" applyFill="1" applyBorder="1" applyAlignment="1" applyProtection="1">
      <protection hidden="1"/>
    </xf>
    <xf numFmtId="0" fontId="196" fillId="0" borderId="27" xfId="0" applyFont="1" applyFill="1" applyBorder="1" applyAlignment="1" applyProtection="1">
      <alignment wrapText="1"/>
      <protection hidden="1"/>
    </xf>
    <xf numFmtId="0" fontId="202" fillId="40" borderId="26" xfId="0" applyFont="1" applyFill="1" applyBorder="1" applyAlignment="1" applyProtection="1">
      <alignment vertical="center" wrapText="1"/>
      <protection hidden="1"/>
    </xf>
    <xf numFmtId="0" fontId="202" fillId="40" borderId="1" xfId="0" applyFont="1" applyFill="1" applyBorder="1" applyAlignment="1" applyProtection="1">
      <alignment vertical="center" wrapText="1"/>
      <protection hidden="1"/>
    </xf>
    <xf numFmtId="0" fontId="202" fillId="40" borderId="25" xfId="0" applyFont="1" applyFill="1" applyBorder="1" applyAlignment="1" applyProtection="1">
      <alignment vertical="center" wrapText="1"/>
      <protection hidden="1"/>
    </xf>
    <xf numFmtId="171" fontId="215" fillId="39" borderId="0" xfId="0" applyNumberFormat="1" applyFont="1" applyFill="1" applyBorder="1" applyAlignment="1" applyProtection="1">
      <alignment horizontal="right"/>
    </xf>
    <xf numFmtId="0" fontId="12" fillId="0" borderId="0" xfId="792" applyFill="1" applyBorder="1" applyProtection="1">
      <protection hidden="1"/>
    </xf>
    <xf numFmtId="0" fontId="216" fillId="0" borderId="0" xfId="792" applyFont="1" applyFill="1" applyBorder="1" applyProtection="1">
      <protection hidden="1"/>
    </xf>
    <xf numFmtId="0" fontId="12" fillId="0" borderId="44" xfId="792" applyFill="1" applyBorder="1" applyProtection="1">
      <protection hidden="1"/>
    </xf>
    <xf numFmtId="0" fontId="201" fillId="0" borderId="0" xfId="792" applyFont="1" applyFill="1" applyBorder="1" applyProtection="1">
      <protection hidden="1"/>
    </xf>
    <xf numFmtId="0" fontId="16" fillId="0" borderId="0" xfId="792" applyFont="1" applyFill="1" applyBorder="1" applyProtection="1">
      <protection hidden="1"/>
    </xf>
    <xf numFmtId="0" fontId="117" fillId="0" borderId="0" xfId="792" applyFont="1" applyFill="1" applyBorder="1" applyAlignment="1" applyProtection="1">
      <protection hidden="1"/>
    </xf>
    <xf numFmtId="0" fontId="216" fillId="0" borderId="0" xfId="792" applyFont="1" applyFill="1" applyBorder="1" applyAlignment="1" applyProtection="1">
      <protection hidden="1"/>
    </xf>
    <xf numFmtId="0" fontId="35" fillId="0" borderId="45" xfId="792" applyFont="1" applyFill="1" applyBorder="1" applyAlignment="1" applyProtection="1">
      <protection hidden="1"/>
    </xf>
    <xf numFmtId="0" fontId="35" fillId="0" borderId="35" xfId="792" applyFont="1" applyFill="1" applyBorder="1" applyAlignment="1" applyProtection="1">
      <protection hidden="1"/>
    </xf>
    <xf numFmtId="0" fontId="201" fillId="0" borderId="42" xfId="792" applyFont="1" applyFill="1" applyBorder="1" applyAlignment="1" applyProtection="1">
      <protection hidden="1"/>
    </xf>
    <xf numFmtId="0" fontId="201" fillId="0" borderId="42" xfId="0" applyFont="1" applyFill="1" applyBorder="1" applyAlignment="1" applyProtection="1">
      <alignment horizontal="center" vertical="center" wrapText="1"/>
      <protection hidden="1"/>
    </xf>
    <xf numFmtId="0" fontId="35" fillId="0" borderId="0" xfId="792" applyFont="1" applyFill="1" applyBorder="1" applyAlignment="1" applyProtection="1">
      <protection hidden="1"/>
    </xf>
    <xf numFmtId="0" fontId="21" fillId="0" borderId="0" xfId="792" applyFont="1" applyFill="1" applyBorder="1" applyAlignment="1" applyProtection="1">
      <alignment horizontal="center"/>
      <protection hidden="1"/>
    </xf>
    <xf numFmtId="0" fontId="216" fillId="0" borderId="0" xfId="792" applyFont="1" applyFill="1" applyBorder="1" applyAlignment="1" applyProtection="1">
      <alignment horizontal="center"/>
      <protection hidden="1"/>
    </xf>
    <xf numFmtId="0" fontId="21" fillId="0" borderId="45" xfId="792" applyFont="1" applyFill="1" applyBorder="1" applyAlignment="1" applyProtection="1">
      <alignment horizontal="center"/>
      <protection hidden="1"/>
    </xf>
    <xf numFmtId="0" fontId="21" fillId="0" borderId="37" xfId="792" applyFont="1" applyFill="1" applyBorder="1" applyAlignment="1" applyProtection="1">
      <alignment horizontal="center"/>
      <protection hidden="1"/>
    </xf>
    <xf numFmtId="0" fontId="201" fillId="0" borderId="0" xfId="792" applyFont="1" applyFill="1" applyBorder="1" applyAlignment="1" applyProtection="1">
      <alignment horizontal="center"/>
      <protection hidden="1"/>
    </xf>
    <xf numFmtId="0" fontId="201" fillId="0" borderId="0" xfId="0" applyFont="1" applyFill="1" applyBorder="1" applyAlignment="1" applyProtection="1">
      <alignment vertical="center" wrapText="1"/>
      <protection hidden="1"/>
    </xf>
    <xf numFmtId="0" fontId="200" fillId="0" borderId="0" xfId="0" applyFont="1" applyFill="1" applyBorder="1" applyAlignment="1" applyProtection="1">
      <alignment horizontal="center" vertical="center" wrapText="1"/>
      <protection hidden="1"/>
    </xf>
    <xf numFmtId="0" fontId="205" fillId="0" borderId="0" xfId="792" applyFont="1" applyFill="1" applyBorder="1" applyAlignment="1" applyProtection="1">
      <alignment vertical="center"/>
      <protection hidden="1"/>
    </xf>
    <xf numFmtId="0" fontId="17" fillId="0" borderId="0" xfId="0" applyFont="1" applyFill="1" applyBorder="1" applyAlignment="1" applyProtection="1">
      <protection hidden="1"/>
    </xf>
    <xf numFmtId="0" fontId="209" fillId="0" borderId="0" xfId="792" applyFont="1" applyFill="1" applyBorder="1" applyProtection="1">
      <protection hidden="1"/>
    </xf>
    <xf numFmtId="0" fontId="205" fillId="0" borderId="42" xfId="0" applyFont="1" applyFill="1" applyBorder="1" applyAlignment="1" applyProtection="1">
      <protection hidden="1"/>
    </xf>
    <xf numFmtId="0" fontId="17" fillId="0" borderId="38" xfId="0" applyFont="1" applyFill="1" applyBorder="1" applyAlignment="1" applyProtection="1">
      <protection hidden="1"/>
    </xf>
    <xf numFmtId="0" fontId="205" fillId="0" borderId="0" xfId="0" applyFont="1" applyFill="1" applyBorder="1" applyAlignment="1" applyProtection="1">
      <protection hidden="1"/>
    </xf>
    <xf numFmtId="0" fontId="201" fillId="0" borderId="0" xfId="0" applyFont="1" applyFill="1" applyBorder="1" applyAlignment="1" applyProtection="1">
      <alignment horizontal="center" vertical="center" wrapText="1"/>
      <protection hidden="1"/>
    </xf>
    <xf numFmtId="0" fontId="16" fillId="0" borderId="50" xfId="0" applyFont="1" applyBorder="1" applyAlignment="1" applyProtection="1">
      <alignment horizontal="center" vertical="center"/>
      <protection hidden="1"/>
    </xf>
    <xf numFmtId="0" fontId="16" fillId="0" borderId="33" xfId="1824" applyFont="1" applyFill="1" applyBorder="1" applyAlignment="1" applyProtection="1">
      <alignment vertical="center"/>
      <protection hidden="1"/>
    </xf>
    <xf numFmtId="0" fontId="16" fillId="0" borderId="46" xfId="1824" applyFont="1" applyFill="1" applyBorder="1" applyAlignment="1" applyProtection="1">
      <alignment vertical="center"/>
      <protection hidden="1"/>
    </xf>
    <xf numFmtId="0" fontId="17" fillId="0" borderId="0" xfId="0" applyFont="1" applyFill="1" applyBorder="1" applyAlignment="1" applyProtection="1">
      <alignment horizontal="center"/>
      <protection hidden="1"/>
    </xf>
    <xf numFmtId="0" fontId="16" fillId="0" borderId="53" xfId="0" applyFont="1" applyBorder="1" applyAlignment="1" applyProtection="1">
      <alignment horizontal="center" vertical="center"/>
      <protection hidden="1"/>
    </xf>
    <xf numFmtId="0" fontId="16" fillId="0" borderId="0" xfId="1824" applyFont="1" applyFill="1" applyBorder="1" applyAlignment="1" applyProtection="1">
      <alignment horizontal="left" vertical="center"/>
      <protection hidden="1"/>
    </xf>
    <xf numFmtId="0" fontId="213" fillId="0" borderId="45" xfId="1824" applyFont="1" applyFill="1" applyBorder="1" applyAlignment="1" applyProtection="1">
      <alignment horizontal="left" vertical="center"/>
      <protection hidden="1"/>
    </xf>
    <xf numFmtId="0" fontId="205" fillId="0" borderId="44" xfId="792" applyFont="1" applyFill="1" applyBorder="1" applyAlignment="1" applyProtection="1">
      <alignment vertical="center"/>
      <protection hidden="1"/>
    </xf>
    <xf numFmtId="0" fontId="205" fillId="0" borderId="0" xfId="0" applyFont="1" applyFill="1" applyBorder="1" applyAlignment="1" applyProtection="1">
      <alignment horizontal="center"/>
      <protection hidden="1"/>
    </xf>
    <xf numFmtId="0" fontId="205" fillId="0" borderId="0" xfId="793" applyFont="1" applyFill="1" applyBorder="1" applyAlignment="1" applyProtection="1">
      <alignment vertical="center"/>
      <protection hidden="1"/>
    </xf>
    <xf numFmtId="0" fontId="16" fillId="0" borderId="0" xfId="1824" applyFont="1" applyFill="1" applyBorder="1" applyAlignment="1" applyProtection="1">
      <alignment vertical="center"/>
      <protection hidden="1"/>
    </xf>
    <xf numFmtId="0" fontId="16" fillId="0" borderId="45" xfId="1824" applyFont="1" applyFill="1" applyBorder="1" applyAlignment="1" applyProtection="1">
      <alignment vertical="center"/>
      <protection hidden="1"/>
    </xf>
    <xf numFmtId="0" fontId="203" fillId="0" borderId="33" xfId="0" applyFont="1" applyFill="1" applyBorder="1" applyAlignment="1" applyProtection="1">
      <alignment vertical="center" wrapText="1"/>
      <protection hidden="1"/>
    </xf>
    <xf numFmtId="0" fontId="17" fillId="0" borderId="0" xfId="793" applyFont="1" applyFill="1" applyBorder="1" applyAlignment="1" applyProtection="1">
      <alignment horizontal="center"/>
      <protection hidden="1"/>
    </xf>
    <xf numFmtId="0" fontId="201" fillId="0" borderId="42" xfId="792" applyFont="1" applyFill="1" applyBorder="1" applyAlignment="1" applyProtection="1">
      <alignment horizontal="center" vertical="center"/>
      <protection hidden="1"/>
    </xf>
    <xf numFmtId="0" fontId="201" fillId="39" borderId="42" xfId="0" applyFont="1" applyFill="1" applyBorder="1" applyAlignment="1" applyProtection="1">
      <alignment horizontal="center" vertical="center" wrapText="1"/>
      <protection hidden="1"/>
    </xf>
    <xf numFmtId="0" fontId="16" fillId="0" borderId="51" xfId="0" applyFont="1" applyBorder="1" applyAlignment="1" applyProtection="1">
      <alignment horizontal="center" vertical="center"/>
      <protection hidden="1"/>
    </xf>
    <xf numFmtId="0" fontId="16" fillId="0" borderId="44" xfId="1824" applyFont="1" applyFill="1" applyBorder="1" applyAlignment="1" applyProtection="1">
      <alignment horizontal="left" vertical="center"/>
      <protection hidden="1"/>
    </xf>
    <xf numFmtId="0" fontId="213" fillId="0" borderId="43" xfId="1824" applyFont="1" applyFill="1" applyBorder="1" applyAlignment="1" applyProtection="1">
      <alignment horizontal="left" vertical="center"/>
      <protection hidden="1"/>
    </xf>
    <xf numFmtId="177" fontId="29" fillId="0" borderId="0" xfId="612" applyNumberFormat="1" applyFont="1" applyFill="1" applyBorder="1" applyAlignment="1" applyProtection="1">
      <alignment horizontal="left"/>
      <protection hidden="1"/>
    </xf>
    <xf numFmtId="0" fontId="15" fillId="0" borderId="0" xfId="792" applyFont="1" applyFill="1" applyBorder="1" applyProtection="1">
      <protection hidden="1"/>
    </xf>
    <xf numFmtId="0" fontId="206" fillId="0" borderId="0" xfId="1824" applyFont="1" applyFill="1" applyBorder="1" applyAlignment="1" applyProtection="1">
      <alignment horizontal="left" vertical="center"/>
      <protection hidden="1"/>
    </xf>
    <xf numFmtId="0" fontId="191" fillId="0" borderId="0" xfId="1824" applyFont="1" applyFill="1" applyBorder="1" applyAlignment="1" applyProtection="1">
      <alignment horizontal="left" vertical="center"/>
      <protection hidden="1"/>
    </xf>
    <xf numFmtId="0" fontId="16" fillId="0" borderId="52" xfId="792" applyFont="1" applyFill="1" applyBorder="1" applyProtection="1">
      <protection hidden="1"/>
    </xf>
    <xf numFmtId="177" fontId="15" fillId="0" borderId="0" xfId="612" applyNumberFormat="1" applyFont="1" applyFill="1" applyBorder="1" applyAlignment="1" applyProtection="1">
      <alignment horizontal="left" indent="1"/>
      <protection hidden="1"/>
    </xf>
    <xf numFmtId="177" fontId="15" fillId="0" borderId="45" xfId="612" applyNumberFormat="1" applyFont="1" applyFill="1" applyBorder="1" applyAlignment="1" applyProtection="1">
      <alignment horizontal="left" indent="1"/>
      <protection hidden="1"/>
    </xf>
    <xf numFmtId="171" fontId="16" fillId="0" borderId="0" xfId="0" applyNumberFormat="1" applyFont="1" applyFill="1" applyBorder="1" applyAlignment="1" applyProtection="1">
      <protection hidden="1"/>
    </xf>
    <xf numFmtId="0" fontId="209" fillId="0" borderId="33" xfId="792" applyFont="1" applyBorder="1" applyProtection="1">
      <protection hidden="1"/>
    </xf>
    <xf numFmtId="0" fontId="191" fillId="0" borderId="49" xfId="1824" applyFont="1" applyFill="1" applyBorder="1" applyAlignment="1" applyProtection="1">
      <alignment horizontal="left" vertical="center"/>
      <protection hidden="1"/>
    </xf>
    <xf numFmtId="0" fontId="213" fillId="39" borderId="48" xfId="1824" applyFont="1" applyFill="1" applyBorder="1" applyAlignment="1" applyProtection="1">
      <alignment horizontal="center" vertical="center" wrapText="1"/>
      <protection hidden="1"/>
    </xf>
    <xf numFmtId="0" fontId="16" fillId="39" borderId="54" xfId="1824" applyFont="1" applyFill="1" applyBorder="1" applyAlignment="1" applyProtection="1">
      <alignment vertical="center"/>
      <protection hidden="1"/>
    </xf>
    <xf numFmtId="0" fontId="16" fillId="39" borderId="46" xfId="1824" applyFont="1" applyFill="1" applyBorder="1" applyAlignment="1" applyProtection="1">
      <alignment vertical="center"/>
      <protection hidden="1"/>
    </xf>
    <xf numFmtId="177" fontId="29" fillId="0" borderId="0" xfId="612" applyNumberFormat="1" applyFont="1" applyFill="1" applyBorder="1" applyAlignment="1" applyProtection="1">
      <alignment horizontal="left" indent="1"/>
      <protection hidden="1"/>
    </xf>
    <xf numFmtId="177" fontId="29" fillId="0" borderId="45" xfId="612" applyNumberFormat="1" applyFont="1" applyFill="1" applyBorder="1" applyAlignment="1" applyProtection="1">
      <alignment horizontal="left" indent="1"/>
      <protection hidden="1"/>
    </xf>
    <xf numFmtId="171" fontId="16" fillId="0" borderId="0" xfId="0" applyNumberFormat="1" applyFont="1" applyFill="1" applyBorder="1" applyAlignment="1" applyProtection="1">
      <alignment horizontal="right"/>
      <protection hidden="1"/>
    </xf>
    <xf numFmtId="171" fontId="201" fillId="0" borderId="0" xfId="0" applyNumberFormat="1" applyFont="1" applyFill="1" applyBorder="1" applyAlignment="1" applyProtection="1">
      <alignment horizontal="right"/>
      <protection hidden="1"/>
    </xf>
    <xf numFmtId="0" fontId="213" fillId="39" borderId="43" xfId="1824" applyFont="1" applyFill="1" applyBorder="1" applyAlignment="1" applyProtection="1">
      <alignment horizontal="left" vertical="center"/>
      <protection hidden="1"/>
    </xf>
    <xf numFmtId="177" fontId="37" fillId="0" borderId="0" xfId="612" applyNumberFormat="1" applyFont="1" applyFill="1" applyBorder="1" applyAlignment="1" applyProtection="1">
      <alignment horizontal="left" indent="2"/>
      <protection hidden="1"/>
    </xf>
    <xf numFmtId="177" fontId="37" fillId="0" borderId="45" xfId="612" applyNumberFormat="1" applyFont="1" applyFill="1" applyBorder="1" applyAlignment="1" applyProtection="1">
      <alignment horizontal="left" indent="2"/>
      <protection hidden="1"/>
    </xf>
    <xf numFmtId="171" fontId="201" fillId="0" borderId="42" xfId="0" applyNumberFormat="1" applyFont="1" applyFill="1" applyBorder="1" applyAlignment="1" applyProtection="1">
      <protection hidden="1"/>
    </xf>
    <xf numFmtId="171" fontId="201" fillId="0" borderId="0" xfId="0" applyNumberFormat="1" applyFont="1" applyFill="1" applyBorder="1" applyAlignment="1" applyProtection="1">
      <protection hidden="1"/>
    </xf>
    <xf numFmtId="0" fontId="217" fillId="0" borderId="0" xfId="1824" applyFont="1" applyFill="1" applyBorder="1" applyAlignment="1" applyProtection="1">
      <alignment horizontal="center" vertical="center" wrapText="1"/>
      <protection hidden="1"/>
    </xf>
    <xf numFmtId="177" fontId="30" fillId="0" borderId="0" xfId="612" applyNumberFormat="1" applyFont="1" applyFill="1" applyBorder="1" applyAlignment="1" applyProtection="1">
      <alignment horizontal="left" indent="3"/>
      <protection hidden="1"/>
    </xf>
    <xf numFmtId="177" fontId="30" fillId="0" borderId="45" xfId="612" applyNumberFormat="1" applyFont="1" applyFill="1" applyBorder="1" applyAlignment="1" applyProtection="1">
      <alignment horizontal="left" indent="3"/>
      <protection hidden="1"/>
    </xf>
    <xf numFmtId="171" fontId="22" fillId="0" borderId="0" xfId="0" applyNumberFormat="1" applyFont="1" applyFill="1" applyBorder="1" applyAlignment="1" applyProtection="1">
      <protection hidden="1"/>
    </xf>
    <xf numFmtId="0" fontId="209" fillId="0" borderId="0" xfId="792" applyFont="1" applyProtection="1">
      <protection hidden="1"/>
    </xf>
    <xf numFmtId="171" fontId="218" fillId="0" borderId="0" xfId="0" applyNumberFormat="1" applyFont="1" applyFill="1" applyBorder="1" applyAlignment="1" applyProtection="1">
      <protection hidden="1"/>
    </xf>
    <xf numFmtId="0" fontId="207" fillId="0" borderId="0" xfId="0" applyFont="1" applyFill="1" applyBorder="1" applyAlignment="1" applyProtection="1">
      <alignment vertical="center"/>
      <protection hidden="1"/>
    </xf>
    <xf numFmtId="171" fontId="22" fillId="0" borderId="0" xfId="0" applyNumberFormat="1" applyFont="1" applyFill="1" applyBorder="1" applyAlignment="1" applyProtection="1">
      <alignment vertical="center"/>
      <protection hidden="1"/>
    </xf>
    <xf numFmtId="171" fontId="218" fillId="0" borderId="42" xfId="0" applyNumberFormat="1" applyFont="1" applyFill="1" applyBorder="1" applyAlignment="1" applyProtection="1">
      <protection hidden="1"/>
    </xf>
    <xf numFmtId="0" fontId="16" fillId="0" borderId="0" xfId="792" applyFont="1" applyProtection="1">
      <protection hidden="1"/>
    </xf>
    <xf numFmtId="0" fontId="12" fillId="0" borderId="0" xfId="792" applyFont="1" applyProtection="1">
      <protection hidden="1"/>
    </xf>
    <xf numFmtId="177" fontId="37" fillId="0" borderId="0" xfId="612" applyNumberFormat="1" applyFont="1" applyFill="1" applyBorder="1" applyAlignment="1" applyProtection="1">
      <alignment horizontal="left" indent="4"/>
      <protection hidden="1"/>
    </xf>
    <xf numFmtId="171" fontId="22" fillId="0" borderId="37" xfId="0" applyNumberFormat="1" applyFont="1" applyFill="1" applyBorder="1" applyAlignment="1" applyProtection="1">
      <protection hidden="1"/>
    </xf>
    <xf numFmtId="0" fontId="219" fillId="0" borderId="0" xfId="0" applyFont="1" applyFill="1" applyBorder="1" applyAlignment="1" applyProtection="1">
      <alignment vertical="center" wrapText="1"/>
      <protection hidden="1"/>
    </xf>
    <xf numFmtId="171" fontId="128" fillId="0" borderId="0" xfId="0" applyNumberFormat="1" applyFont="1" applyFill="1" applyBorder="1" applyAlignment="1" applyProtection="1">
      <protection hidden="1"/>
    </xf>
    <xf numFmtId="0" fontId="220" fillId="0" borderId="0" xfId="792" applyFont="1" applyProtection="1">
      <protection hidden="1"/>
    </xf>
    <xf numFmtId="0" fontId="23" fillId="0" borderId="0" xfId="792" applyFont="1" applyProtection="1">
      <protection hidden="1"/>
    </xf>
    <xf numFmtId="0" fontId="31" fillId="0" borderId="0" xfId="792" applyFont="1" applyProtection="1">
      <protection hidden="1"/>
    </xf>
    <xf numFmtId="177" fontId="129" fillId="0" borderId="0" xfId="612" applyNumberFormat="1" applyFont="1" applyFill="1" applyBorder="1" applyAlignment="1" applyProtection="1">
      <alignment horizontal="left" indent="5"/>
      <protection hidden="1"/>
    </xf>
    <xf numFmtId="171" fontId="221" fillId="0" borderId="0" xfId="0" applyNumberFormat="1" applyFont="1" applyFill="1" applyBorder="1" applyAlignment="1" applyProtection="1">
      <protection hidden="1"/>
    </xf>
    <xf numFmtId="171" fontId="208" fillId="0" borderId="0" xfId="0" applyNumberFormat="1" applyFont="1" applyFill="1" applyBorder="1" applyAlignment="1" applyProtection="1">
      <protection hidden="1"/>
    </xf>
    <xf numFmtId="171" fontId="128" fillId="0" borderId="0" xfId="0" applyNumberFormat="1" applyFont="1" applyFill="1" applyBorder="1" applyAlignment="1" applyProtection="1">
      <alignment horizontal="right"/>
      <protection hidden="1"/>
    </xf>
    <xf numFmtId="171" fontId="127" fillId="0" borderId="0" xfId="0" applyNumberFormat="1" applyFont="1" applyFill="1" applyBorder="1" applyAlignment="1" applyProtection="1">
      <alignment vertical="center"/>
      <protection hidden="1"/>
    </xf>
    <xf numFmtId="0" fontId="222" fillId="0" borderId="0" xfId="792" applyFont="1" applyFill="1" applyBorder="1" applyProtection="1">
      <protection hidden="1"/>
    </xf>
    <xf numFmtId="0" fontId="24" fillId="0" borderId="0" xfId="792" applyFont="1" applyFill="1" applyBorder="1" applyProtection="1">
      <protection hidden="1"/>
    </xf>
    <xf numFmtId="0" fontId="223" fillId="0" borderId="42" xfId="792" applyFont="1" applyFill="1" applyBorder="1" applyProtection="1">
      <protection hidden="1"/>
    </xf>
    <xf numFmtId="171" fontId="24" fillId="0" borderId="0" xfId="792" applyNumberFormat="1" applyFont="1" applyFill="1" applyBorder="1" applyProtection="1">
      <protection hidden="1"/>
    </xf>
    <xf numFmtId="171" fontId="118" fillId="0" borderId="0" xfId="792" applyNumberFormat="1" applyFont="1" applyFill="1" applyBorder="1" applyProtection="1">
      <protection hidden="1"/>
    </xf>
    <xf numFmtId="171" fontId="25" fillId="0" borderId="0" xfId="792" applyNumberFormat="1" applyFont="1" applyFill="1" applyBorder="1" applyProtection="1">
      <protection hidden="1"/>
    </xf>
    <xf numFmtId="1" fontId="30" fillId="0" borderId="0" xfId="612" applyNumberFormat="1" applyFont="1" applyFill="1" applyBorder="1" applyAlignment="1" applyProtection="1">
      <alignment horizontal="left" indent="1"/>
      <protection hidden="1"/>
    </xf>
    <xf numFmtId="1" fontId="29" fillId="0" borderId="0" xfId="612" applyNumberFormat="1" applyFont="1" applyFill="1" applyBorder="1" applyAlignment="1" applyProtection="1">
      <alignment horizontal="left" indent="1"/>
      <protection hidden="1"/>
    </xf>
    <xf numFmtId="1" fontId="30" fillId="0" borderId="0" xfId="612" applyNumberFormat="1" applyFont="1" applyFill="1" applyBorder="1" applyAlignment="1" applyProtection="1">
      <alignment horizontal="left" indent="2"/>
      <protection hidden="1"/>
    </xf>
    <xf numFmtId="1" fontId="30" fillId="0" borderId="0" xfId="612" applyNumberFormat="1" applyFont="1" applyFill="1" applyBorder="1" applyAlignment="1" applyProtection="1">
      <alignment horizontal="left" indent="4"/>
      <protection hidden="1"/>
    </xf>
    <xf numFmtId="1" fontId="37" fillId="0" borderId="0" xfId="612" applyNumberFormat="1" applyFont="1" applyFill="1" applyBorder="1" applyAlignment="1" applyProtection="1">
      <alignment horizontal="left" indent="2"/>
      <protection hidden="1"/>
    </xf>
    <xf numFmtId="0" fontId="224" fillId="0" borderId="0" xfId="792" applyFont="1" applyFill="1" applyBorder="1" applyProtection="1">
      <protection hidden="1"/>
    </xf>
    <xf numFmtId="0" fontId="14" fillId="0" borderId="0" xfId="792" applyFont="1" applyFill="1" applyBorder="1" applyProtection="1">
      <protection hidden="1"/>
    </xf>
    <xf numFmtId="0" fontId="218" fillId="0" borderId="0" xfId="792" applyFont="1" applyFill="1" applyBorder="1" applyProtection="1">
      <protection hidden="1"/>
    </xf>
    <xf numFmtId="0" fontId="22" fillId="0" borderId="0" xfId="792" applyFont="1" applyFill="1" applyBorder="1" applyProtection="1">
      <protection hidden="1"/>
    </xf>
    <xf numFmtId="177" fontId="30" fillId="0" borderId="0" xfId="612" applyNumberFormat="1" applyFont="1" applyFill="1" applyBorder="1" applyAlignment="1" applyProtection="1">
      <alignment horizontal="left" indent="1"/>
      <protection hidden="1"/>
    </xf>
    <xf numFmtId="0" fontId="36" fillId="0" borderId="0" xfId="792" applyFont="1" applyFill="1" applyBorder="1" applyProtection="1">
      <protection hidden="1"/>
    </xf>
    <xf numFmtId="0" fontId="12" fillId="0" borderId="0" xfId="792" applyFont="1" applyAlignment="1" applyProtection="1">
      <alignment horizontal="center"/>
      <protection hidden="1"/>
    </xf>
    <xf numFmtId="0" fontId="12" fillId="0" borderId="0" xfId="792" applyProtection="1">
      <protection hidden="1"/>
    </xf>
    <xf numFmtId="0" fontId="210" fillId="0" borderId="0" xfId="792" applyFont="1" applyProtection="1">
      <protection hidden="1"/>
    </xf>
    <xf numFmtId="0" fontId="17" fillId="0" borderId="0" xfId="793" applyFont="1" applyFill="1" applyBorder="1" applyAlignment="1" applyProtection="1">
      <alignment vertical="center" wrapText="1"/>
      <protection hidden="1"/>
    </xf>
    <xf numFmtId="0" fontId="33" fillId="0" borderId="0" xfId="793" applyFont="1" applyFill="1" applyBorder="1" applyAlignment="1" applyProtection="1">
      <alignment horizontal="center" vertical="center"/>
      <protection hidden="1"/>
    </xf>
    <xf numFmtId="0" fontId="16" fillId="0" borderId="0" xfId="0" applyFont="1" applyFill="1" applyBorder="1" applyProtection="1">
      <protection hidden="1"/>
    </xf>
    <xf numFmtId="171" fontId="16" fillId="0" borderId="0" xfId="0" applyNumberFormat="1" applyFont="1" applyFill="1" applyBorder="1" applyAlignment="1" applyProtection="1">
      <alignment vertical="center"/>
      <protection hidden="1"/>
    </xf>
    <xf numFmtId="0" fontId="12" fillId="0" borderId="0" xfId="792" applyFont="1" applyFill="1" applyBorder="1" applyProtection="1">
      <protection hidden="1"/>
    </xf>
    <xf numFmtId="171" fontId="15" fillId="0" borderId="0" xfId="0" applyNumberFormat="1" applyFont="1" applyFill="1" applyBorder="1" applyAlignment="1" applyProtection="1">
      <alignment vertical="center"/>
      <protection hidden="1"/>
    </xf>
    <xf numFmtId="171" fontId="16" fillId="0" borderId="0" xfId="0" applyNumberFormat="1" applyFont="1" applyFill="1" applyBorder="1" applyAlignment="1" applyProtection="1">
      <alignment horizontal="right" vertical="center"/>
      <protection hidden="1"/>
    </xf>
    <xf numFmtId="0" fontId="212" fillId="0" borderId="0" xfId="1824" applyFont="1" applyFill="1" applyBorder="1" applyAlignment="1" applyProtection="1">
      <alignment horizontal="center" vertical="center" wrapText="1"/>
      <protection hidden="1"/>
    </xf>
    <xf numFmtId="0" fontId="213" fillId="0" borderId="0" xfId="1824" applyFont="1" applyFill="1" applyBorder="1" applyAlignment="1" applyProtection="1">
      <alignment horizontal="left" vertical="center"/>
      <protection hidden="1"/>
    </xf>
    <xf numFmtId="0" fontId="190" fillId="0" borderId="0" xfId="1824" applyFill="1" applyBorder="1" applyAlignment="1" applyProtection="1">
      <alignment horizontal="center" vertical="center" wrapText="1"/>
      <protection hidden="1"/>
    </xf>
    <xf numFmtId="0" fontId="197" fillId="0" borderId="0" xfId="1824" applyFont="1" applyFill="1" applyBorder="1" applyAlignment="1" applyProtection="1">
      <alignment horizontal="left" vertical="center"/>
      <protection hidden="1"/>
    </xf>
    <xf numFmtId="171" fontId="22" fillId="0" borderId="0" xfId="0" applyNumberFormat="1" applyFont="1" applyFill="1" applyBorder="1" applyAlignment="1" applyProtection="1">
      <alignment horizontal="right" vertical="center"/>
      <protection hidden="1"/>
    </xf>
    <xf numFmtId="0" fontId="31" fillId="0" borderId="0" xfId="792" applyFont="1" applyFill="1" applyBorder="1" applyProtection="1">
      <protection hidden="1"/>
    </xf>
    <xf numFmtId="171" fontId="12" fillId="0" borderId="0" xfId="792" applyNumberFormat="1" applyFill="1" applyBorder="1" applyAlignment="1" applyProtection="1">
      <alignment horizontal="center"/>
      <protection hidden="1"/>
    </xf>
    <xf numFmtId="1" fontId="12" fillId="0" borderId="0" xfId="792" applyNumberFormat="1" applyFill="1" applyBorder="1" applyProtection="1">
      <protection hidden="1"/>
    </xf>
    <xf numFmtId="171" fontId="16" fillId="0" borderId="5" xfId="0" applyNumberFormat="1" applyFont="1" applyFill="1" applyBorder="1" applyAlignment="1" applyProtection="1">
      <alignment horizontal="center" vertical="center" wrapText="1"/>
      <protection hidden="1"/>
    </xf>
    <xf numFmtId="0" fontId="213" fillId="39" borderId="55" xfId="1824" applyFont="1" applyFill="1" applyBorder="1" applyAlignment="1" applyProtection="1">
      <alignment horizontal="center" vertical="center" wrapText="1"/>
      <protection hidden="1"/>
    </xf>
    <xf numFmtId="0" fontId="213" fillId="39" borderId="45" xfId="1824" applyFont="1" applyFill="1" applyBorder="1" applyAlignment="1" applyProtection="1">
      <alignment horizontal="left" vertical="center"/>
      <protection hidden="1"/>
    </xf>
    <xf numFmtId="0" fontId="16" fillId="39" borderId="0" xfId="1824" applyFont="1" applyFill="1" applyBorder="1" applyAlignment="1" applyProtection="1">
      <alignment horizontal="left" vertical="center"/>
      <protection hidden="1"/>
    </xf>
    <xf numFmtId="0" fontId="16" fillId="39" borderId="56" xfId="1824" applyFont="1" applyFill="1" applyBorder="1" applyAlignment="1" applyProtection="1">
      <alignment horizontal="left" vertical="center"/>
      <protection hidden="1"/>
    </xf>
    <xf numFmtId="171" fontId="215" fillId="39" borderId="0" xfId="0" applyNumberFormat="1" applyFont="1" applyFill="1" applyBorder="1" applyProtection="1">
      <protection hidden="1"/>
    </xf>
    <xf numFmtId="171" fontId="197" fillId="0" borderId="0" xfId="0" applyNumberFormat="1" applyFont="1" applyBorder="1" applyProtection="1">
      <protection hidden="1"/>
    </xf>
    <xf numFmtId="171" fontId="16" fillId="0" borderId="5" xfId="0" applyNumberFormat="1" applyFont="1" applyFill="1" applyBorder="1" applyAlignment="1" applyProtection="1">
      <alignment horizontal="center" vertical="center" wrapText="1"/>
      <protection locked="0" hidden="1"/>
    </xf>
    <xf numFmtId="171" fontId="197" fillId="0" borderId="0" xfId="0" applyNumberFormat="1" applyFont="1" applyBorder="1" applyAlignment="1" applyProtection="1">
      <alignment horizontal="right"/>
      <protection hidden="1"/>
    </xf>
    <xf numFmtId="0" fontId="213" fillId="39" borderId="57" xfId="1824" applyFont="1" applyFill="1" applyBorder="1" applyAlignment="1" applyProtection="1">
      <alignment horizontal="center" vertical="center" wrapText="1"/>
      <protection hidden="1"/>
    </xf>
    <xf numFmtId="0" fontId="15" fillId="39" borderId="24" xfId="0" applyFont="1" applyFill="1" applyBorder="1" applyAlignment="1" applyProtection="1">
      <alignment vertical="center" wrapText="1"/>
      <protection hidden="1"/>
    </xf>
    <xf numFmtId="171" fontId="15" fillId="39" borderId="59" xfId="0" applyNumberFormat="1" applyFont="1" applyFill="1" applyBorder="1" applyProtection="1">
      <protection hidden="1"/>
    </xf>
    <xf numFmtId="171" fontId="215" fillId="39" borderId="58" xfId="0" applyNumberFormat="1" applyFont="1" applyFill="1" applyBorder="1" applyProtection="1">
      <protection hidden="1"/>
    </xf>
    <xf numFmtId="0" fontId="0" fillId="0" borderId="33" xfId="0" applyBorder="1" applyProtection="1">
      <protection hidden="1"/>
    </xf>
    <xf numFmtId="0" fontId="0" fillId="0" borderId="33" xfId="0" applyFill="1" applyBorder="1" applyProtection="1">
      <protection locked="0"/>
    </xf>
    <xf numFmtId="171" fontId="197" fillId="0" borderId="44" xfId="0" applyNumberFormat="1" applyFont="1" applyBorder="1" applyProtection="1">
      <protection hidden="1"/>
    </xf>
    <xf numFmtId="0" fontId="15" fillId="39" borderId="30" xfId="0" applyFont="1" applyFill="1" applyBorder="1" applyAlignment="1" applyProtection="1">
      <alignment wrapText="1"/>
      <protection hidden="1"/>
    </xf>
    <xf numFmtId="171" fontId="215" fillId="39" borderId="60" xfId="0" applyNumberFormat="1" applyFont="1" applyFill="1" applyBorder="1" applyAlignment="1" applyProtection="1">
      <alignment vertical="center" wrapText="1"/>
      <protection hidden="1"/>
    </xf>
    <xf numFmtId="0" fontId="204" fillId="39" borderId="34" xfId="0" applyFont="1" applyFill="1" applyBorder="1" applyAlignment="1" applyProtection="1">
      <alignment horizontal="center" vertical="center" wrapText="1"/>
      <protection hidden="1"/>
    </xf>
    <xf numFmtId="0" fontId="204" fillId="39" borderId="35" xfId="0" applyFont="1" applyFill="1" applyBorder="1" applyAlignment="1" applyProtection="1">
      <alignment horizontal="center" vertical="center" wrapText="1"/>
      <protection hidden="1"/>
    </xf>
    <xf numFmtId="0" fontId="204" fillId="39" borderId="36" xfId="0" applyFont="1" applyFill="1" applyBorder="1" applyAlignment="1" applyProtection="1">
      <alignment horizontal="center" vertical="center" wrapText="1"/>
      <protection hidden="1"/>
    </xf>
    <xf numFmtId="0" fontId="201" fillId="39" borderId="34" xfId="0" applyFont="1" applyFill="1" applyBorder="1" applyAlignment="1" applyProtection="1">
      <alignment horizontal="center" vertical="center" wrapText="1"/>
      <protection hidden="1"/>
    </xf>
    <xf numFmtId="0" fontId="201" fillId="39" borderId="35" xfId="0" applyFont="1" applyFill="1" applyBorder="1" applyAlignment="1" applyProtection="1">
      <alignment horizontal="center" vertical="center" wrapText="1"/>
      <protection hidden="1"/>
    </xf>
    <xf numFmtId="0" fontId="201" fillId="39" borderId="36" xfId="0" applyFont="1" applyFill="1" applyBorder="1" applyAlignment="1" applyProtection="1">
      <alignment horizontal="center" vertical="center" wrapText="1"/>
      <protection hidden="1"/>
    </xf>
    <xf numFmtId="0" fontId="201" fillId="0" borderId="34" xfId="0" applyFont="1" applyFill="1" applyBorder="1" applyAlignment="1" applyProtection="1">
      <alignment horizontal="center" vertical="center" wrapText="1"/>
      <protection hidden="1"/>
    </xf>
    <xf numFmtId="0" fontId="201" fillId="0" borderId="36" xfId="0" applyFont="1" applyFill="1" applyBorder="1" applyAlignment="1" applyProtection="1">
      <alignment horizontal="center" vertical="center" wrapText="1"/>
      <protection hidden="1"/>
    </xf>
    <xf numFmtId="0" fontId="15" fillId="39" borderId="24" xfId="0" applyFont="1" applyFill="1" applyBorder="1" applyAlignment="1" applyProtection="1">
      <alignment horizontal="left" wrapText="1"/>
      <protection hidden="1"/>
    </xf>
    <xf numFmtId="0" fontId="15" fillId="39" borderId="30" xfId="0" applyFont="1" applyFill="1" applyBorder="1" applyAlignment="1" applyProtection="1">
      <alignment horizontal="left" wrapText="1"/>
      <protection hidden="1"/>
    </xf>
    <xf numFmtId="0" fontId="211" fillId="40" borderId="26" xfId="1825" applyFont="1" applyFill="1" applyBorder="1" applyAlignment="1" applyProtection="1">
      <alignment horizontal="center" vertical="center" textRotation="90" wrapText="1"/>
      <protection hidden="1"/>
    </xf>
    <xf numFmtId="0" fontId="211" fillId="40" borderId="1" xfId="1825" applyFont="1" applyFill="1" applyBorder="1" applyAlignment="1" applyProtection="1">
      <alignment horizontal="center" vertical="center" textRotation="90" wrapText="1"/>
      <protection hidden="1"/>
    </xf>
    <xf numFmtId="0" fontId="211" fillId="40" borderId="25" xfId="1825" applyFont="1" applyFill="1" applyBorder="1" applyAlignment="1" applyProtection="1">
      <alignment horizontal="center" vertical="center" textRotation="90" wrapText="1"/>
      <protection hidden="1"/>
    </xf>
    <xf numFmtId="0" fontId="225" fillId="0" borderId="0" xfId="0" applyFont="1" applyAlignment="1" applyProtection="1">
      <alignment horizontal="center" vertical="center" textRotation="90"/>
      <protection locked="0"/>
    </xf>
  </cellXfs>
  <cellStyles count="1839">
    <cellStyle name="_Fakt_2" xfId="828"/>
    <cellStyle name="_rozhufrovka 2009" xfId="829"/>
    <cellStyle name="_АТиСТ 5а МТР липень 2008" xfId="830"/>
    <cellStyle name="_ПРГК сводний_" xfId="831"/>
    <cellStyle name="_УТГ" xfId="832"/>
    <cellStyle name="_Феодосия 5а МТР липень 2008" xfId="833"/>
    <cellStyle name="_ХТГ довідка." xfId="834"/>
    <cellStyle name="_Шебелинка 5а МТР липень 2008" xfId="835"/>
    <cellStyle name="=C:\WINNT35\SYSTEM32\COMMAND.COM" xfId="836"/>
    <cellStyle name="1 indent" xfId="1"/>
    <cellStyle name="1 indent 10" xfId="2"/>
    <cellStyle name="1 indent 2" xfId="3"/>
    <cellStyle name="1 indent 3" xfId="4"/>
    <cellStyle name="1 indent 4" xfId="5"/>
    <cellStyle name="1 indent 5" xfId="6"/>
    <cellStyle name="1 indent 6" xfId="7"/>
    <cellStyle name="1 indent 7" xfId="8"/>
    <cellStyle name="1 indent 8" xfId="9"/>
    <cellStyle name="1 indent 9" xfId="10"/>
    <cellStyle name="100" xfId="11"/>
    <cellStyle name="2 indents" xfId="12"/>
    <cellStyle name="2 indents 10" xfId="13"/>
    <cellStyle name="2 indents 2" xfId="14"/>
    <cellStyle name="2 indents 3" xfId="15"/>
    <cellStyle name="2 indents 4" xfId="16"/>
    <cellStyle name="2 indents 5" xfId="17"/>
    <cellStyle name="2 indents 6" xfId="18"/>
    <cellStyle name="2 indents 7" xfId="19"/>
    <cellStyle name="2 indents 8" xfId="20"/>
    <cellStyle name="2 indents 9" xfId="21"/>
    <cellStyle name="20% - Accent1" xfId="22"/>
    <cellStyle name="20% - Accent1 10" xfId="23"/>
    <cellStyle name="20% - Accent1 10 2" xfId="837"/>
    <cellStyle name="20% - Accent1 2" xfId="24"/>
    <cellStyle name="20% - Accent1 2 2" xfId="838"/>
    <cellStyle name="20% - Accent1 3" xfId="25"/>
    <cellStyle name="20% - Accent1 3 2" xfId="839"/>
    <cellStyle name="20% - Accent1 4" xfId="26"/>
    <cellStyle name="20% - Accent1 4 2" xfId="840"/>
    <cellStyle name="20% - Accent1 5" xfId="27"/>
    <cellStyle name="20% - Accent1 5 2" xfId="841"/>
    <cellStyle name="20% - Accent1 6" xfId="28"/>
    <cellStyle name="20% - Accent1 6 2" xfId="842"/>
    <cellStyle name="20% - Accent1 7" xfId="29"/>
    <cellStyle name="20% - Accent1 7 2" xfId="843"/>
    <cellStyle name="20% - Accent1 8" xfId="30"/>
    <cellStyle name="20% - Accent1 8 2" xfId="844"/>
    <cellStyle name="20% - Accent1 9" xfId="31"/>
    <cellStyle name="20% - Accent1 9 2" xfId="845"/>
    <cellStyle name="20% - Accent2" xfId="32"/>
    <cellStyle name="20% - Accent2 10" xfId="33"/>
    <cellStyle name="20% - Accent2 10 2" xfId="846"/>
    <cellStyle name="20% - Accent2 2" xfId="34"/>
    <cellStyle name="20% - Accent2 2 2" xfId="847"/>
    <cellStyle name="20% - Accent2 3" xfId="35"/>
    <cellStyle name="20% - Accent2 3 2" xfId="848"/>
    <cellStyle name="20% - Accent2 4" xfId="36"/>
    <cellStyle name="20% - Accent2 4 2" xfId="849"/>
    <cellStyle name="20% - Accent2 5" xfId="37"/>
    <cellStyle name="20% - Accent2 5 2" xfId="850"/>
    <cellStyle name="20% - Accent2 6" xfId="38"/>
    <cellStyle name="20% - Accent2 6 2" xfId="851"/>
    <cellStyle name="20% - Accent2 7" xfId="39"/>
    <cellStyle name="20% - Accent2 7 2" xfId="852"/>
    <cellStyle name="20% - Accent2 8" xfId="40"/>
    <cellStyle name="20% - Accent2 8 2" xfId="853"/>
    <cellStyle name="20% - Accent2 9" xfId="41"/>
    <cellStyle name="20% - Accent2 9 2" xfId="854"/>
    <cellStyle name="20% - Accent3" xfId="42"/>
    <cellStyle name="20% - Accent3 10" xfId="43"/>
    <cellStyle name="20% - Accent3 10 2" xfId="855"/>
    <cellStyle name="20% - Accent3 2" xfId="44"/>
    <cellStyle name="20% - Accent3 2 2" xfId="856"/>
    <cellStyle name="20% - Accent3 3" xfId="45"/>
    <cellStyle name="20% - Accent3 3 2" xfId="857"/>
    <cellStyle name="20% - Accent3 4" xfId="46"/>
    <cellStyle name="20% - Accent3 4 2" xfId="858"/>
    <cellStyle name="20% - Accent3 5" xfId="47"/>
    <cellStyle name="20% - Accent3 5 2" xfId="859"/>
    <cellStyle name="20% - Accent3 6" xfId="48"/>
    <cellStyle name="20% - Accent3 6 2" xfId="860"/>
    <cellStyle name="20% - Accent3 7" xfId="49"/>
    <cellStyle name="20% - Accent3 7 2" xfId="861"/>
    <cellStyle name="20% - Accent3 8" xfId="50"/>
    <cellStyle name="20% - Accent3 8 2" xfId="862"/>
    <cellStyle name="20% - Accent3 9" xfId="51"/>
    <cellStyle name="20% - Accent3 9 2" xfId="863"/>
    <cellStyle name="20% - Accent4" xfId="52"/>
    <cellStyle name="20% - Accent4 10" xfId="53"/>
    <cellStyle name="20% - Accent4 10 2" xfId="864"/>
    <cellStyle name="20% - Accent4 2" xfId="54"/>
    <cellStyle name="20% - Accent4 2 2" xfId="865"/>
    <cellStyle name="20% - Accent4 3" xfId="55"/>
    <cellStyle name="20% - Accent4 3 2" xfId="866"/>
    <cellStyle name="20% - Accent4 4" xfId="56"/>
    <cellStyle name="20% - Accent4 4 2" xfId="867"/>
    <cellStyle name="20% - Accent4 5" xfId="57"/>
    <cellStyle name="20% - Accent4 5 2" xfId="868"/>
    <cellStyle name="20% - Accent4 6" xfId="58"/>
    <cellStyle name="20% - Accent4 6 2" xfId="869"/>
    <cellStyle name="20% - Accent4 7" xfId="59"/>
    <cellStyle name="20% - Accent4 7 2" xfId="870"/>
    <cellStyle name="20% - Accent4 8" xfId="60"/>
    <cellStyle name="20% - Accent4 8 2" xfId="871"/>
    <cellStyle name="20% - Accent4 9" xfId="61"/>
    <cellStyle name="20% - Accent4 9 2" xfId="872"/>
    <cellStyle name="20% - Accent5" xfId="62"/>
    <cellStyle name="20% - Accent5 10" xfId="63"/>
    <cellStyle name="20% - Accent5 10 2" xfId="873"/>
    <cellStyle name="20% - Accent5 2" xfId="64"/>
    <cellStyle name="20% - Accent5 2 2" xfId="874"/>
    <cellStyle name="20% - Accent5 3" xfId="65"/>
    <cellStyle name="20% - Accent5 3 2" xfId="875"/>
    <cellStyle name="20% - Accent5 4" xfId="66"/>
    <cellStyle name="20% - Accent5 4 2" xfId="876"/>
    <cellStyle name="20% - Accent5 5" xfId="67"/>
    <cellStyle name="20% - Accent5 5 2" xfId="877"/>
    <cellStyle name="20% - Accent5 6" xfId="68"/>
    <cellStyle name="20% - Accent5 6 2" xfId="878"/>
    <cellStyle name="20% - Accent5 7" xfId="69"/>
    <cellStyle name="20% - Accent5 7 2" xfId="879"/>
    <cellStyle name="20% - Accent5 8" xfId="70"/>
    <cellStyle name="20% - Accent5 8 2" xfId="880"/>
    <cellStyle name="20% - Accent5 9" xfId="71"/>
    <cellStyle name="20% - Accent5 9 2" xfId="881"/>
    <cellStyle name="20% - Accent6" xfId="72"/>
    <cellStyle name="20% - Accent6 10" xfId="73"/>
    <cellStyle name="20% - Accent6 10 2" xfId="882"/>
    <cellStyle name="20% - Accent6 2" xfId="74"/>
    <cellStyle name="20% - Accent6 2 2" xfId="883"/>
    <cellStyle name="20% - Accent6 3" xfId="75"/>
    <cellStyle name="20% - Accent6 3 2" xfId="884"/>
    <cellStyle name="20% - Accent6 4" xfId="76"/>
    <cellStyle name="20% - Accent6 4 2" xfId="885"/>
    <cellStyle name="20% - Accent6 5" xfId="77"/>
    <cellStyle name="20% - Accent6 5 2" xfId="886"/>
    <cellStyle name="20% - Accent6 6" xfId="78"/>
    <cellStyle name="20% - Accent6 6 2" xfId="887"/>
    <cellStyle name="20% - Accent6 7" xfId="79"/>
    <cellStyle name="20% - Accent6 7 2" xfId="888"/>
    <cellStyle name="20% - Accent6 8" xfId="80"/>
    <cellStyle name="20% - Accent6 8 2" xfId="889"/>
    <cellStyle name="20% - Accent6 9" xfId="81"/>
    <cellStyle name="20% - Accent6 9 2" xfId="890"/>
    <cellStyle name="20% - Акцент1 2" xfId="82"/>
    <cellStyle name="20% - Акцент1 3" xfId="83"/>
    <cellStyle name="20% - Акцент1 4" xfId="891"/>
    <cellStyle name="20% - Акцент2 2" xfId="84"/>
    <cellStyle name="20% - Акцент2 3" xfId="85"/>
    <cellStyle name="20% - Акцент2 4" xfId="892"/>
    <cellStyle name="20% - Акцент3 2" xfId="86"/>
    <cellStyle name="20% - Акцент3 3" xfId="87"/>
    <cellStyle name="20% - Акцент3 4" xfId="893"/>
    <cellStyle name="20% - Акцент4 2" xfId="88"/>
    <cellStyle name="20% - Акцент4 3" xfId="89"/>
    <cellStyle name="20% - Акцент4 4" xfId="894"/>
    <cellStyle name="20% - Акцент5 2" xfId="90"/>
    <cellStyle name="20% - Акцент5 3" xfId="895"/>
    <cellStyle name="20% - Акцент5 4" xfId="896"/>
    <cellStyle name="20% - Акцент6 2" xfId="91"/>
    <cellStyle name="20% - Акцент6 3" xfId="897"/>
    <cellStyle name="20% - Акцент6 4" xfId="898"/>
    <cellStyle name="20% – Акцентування1" xfId="92"/>
    <cellStyle name="20% – Акцентування1 2" xfId="899"/>
    <cellStyle name="20% – Акцентування2" xfId="93"/>
    <cellStyle name="20% – Акцентування2 2" xfId="900"/>
    <cellStyle name="20% – Акцентування3" xfId="94"/>
    <cellStyle name="20% – Акцентування3 2" xfId="901"/>
    <cellStyle name="20% – Акцентування4" xfId="95"/>
    <cellStyle name="20% – Акцентування4 2" xfId="902"/>
    <cellStyle name="20% – Акцентування5" xfId="96"/>
    <cellStyle name="20% – Акцентування5 2" xfId="903"/>
    <cellStyle name="20% – Акцентування6" xfId="97"/>
    <cellStyle name="20% – Акцентування6 2" xfId="904"/>
    <cellStyle name="3 indents" xfId="98"/>
    <cellStyle name="3 indents 2" xfId="905"/>
    <cellStyle name="3 indents 3" xfId="906"/>
    <cellStyle name="4 indents" xfId="99"/>
    <cellStyle name="4 indents 2" xfId="907"/>
    <cellStyle name="4 indents 3" xfId="908"/>
    <cellStyle name="40% - Accent1" xfId="100"/>
    <cellStyle name="40% - Accent1 10" xfId="101"/>
    <cellStyle name="40% - Accent1 10 2" xfId="909"/>
    <cellStyle name="40% - Accent1 2" xfId="102"/>
    <cellStyle name="40% - Accent1 2 2" xfId="910"/>
    <cellStyle name="40% - Accent1 3" xfId="103"/>
    <cellStyle name="40% - Accent1 3 2" xfId="911"/>
    <cellStyle name="40% - Accent1 4" xfId="104"/>
    <cellStyle name="40% - Accent1 4 2" xfId="912"/>
    <cellStyle name="40% - Accent1 5" xfId="105"/>
    <cellStyle name="40% - Accent1 5 2" xfId="913"/>
    <cellStyle name="40% - Accent1 6" xfId="106"/>
    <cellStyle name="40% - Accent1 6 2" xfId="914"/>
    <cellStyle name="40% - Accent1 7" xfId="107"/>
    <cellStyle name="40% - Accent1 7 2" xfId="915"/>
    <cellStyle name="40% - Accent1 8" xfId="108"/>
    <cellStyle name="40% - Accent1 8 2" xfId="916"/>
    <cellStyle name="40% - Accent1 9" xfId="109"/>
    <cellStyle name="40% - Accent1 9 2" xfId="917"/>
    <cellStyle name="40% - Accent2" xfId="110"/>
    <cellStyle name="40% - Accent2 10" xfId="111"/>
    <cellStyle name="40% - Accent2 10 2" xfId="918"/>
    <cellStyle name="40% - Accent2 2" xfId="112"/>
    <cellStyle name="40% - Accent2 2 2" xfId="919"/>
    <cellStyle name="40% - Accent2 3" xfId="113"/>
    <cellStyle name="40% - Accent2 3 2" xfId="920"/>
    <cellStyle name="40% - Accent2 4" xfId="114"/>
    <cellStyle name="40% - Accent2 4 2" xfId="921"/>
    <cellStyle name="40% - Accent2 5" xfId="115"/>
    <cellStyle name="40% - Accent2 5 2" xfId="922"/>
    <cellStyle name="40% - Accent2 6" xfId="116"/>
    <cellStyle name="40% - Accent2 6 2" xfId="923"/>
    <cellStyle name="40% - Accent2 7" xfId="117"/>
    <cellStyle name="40% - Accent2 7 2" xfId="924"/>
    <cellStyle name="40% - Accent2 8" xfId="118"/>
    <cellStyle name="40% - Accent2 8 2" xfId="925"/>
    <cellStyle name="40% - Accent2 9" xfId="119"/>
    <cellStyle name="40% - Accent2 9 2" xfId="926"/>
    <cellStyle name="40% - Accent3" xfId="120"/>
    <cellStyle name="40% - Accent3 10" xfId="121"/>
    <cellStyle name="40% - Accent3 10 2" xfId="927"/>
    <cellStyle name="40% - Accent3 2" xfId="122"/>
    <cellStyle name="40% - Accent3 2 2" xfId="928"/>
    <cellStyle name="40% - Accent3 3" xfId="123"/>
    <cellStyle name="40% - Accent3 3 2" xfId="929"/>
    <cellStyle name="40% - Accent3 4" xfId="124"/>
    <cellStyle name="40% - Accent3 4 2" xfId="930"/>
    <cellStyle name="40% - Accent3 5" xfId="125"/>
    <cellStyle name="40% - Accent3 5 2" xfId="931"/>
    <cellStyle name="40% - Accent3 6" xfId="126"/>
    <cellStyle name="40% - Accent3 6 2" xfId="932"/>
    <cellStyle name="40% - Accent3 7" xfId="127"/>
    <cellStyle name="40% - Accent3 7 2" xfId="933"/>
    <cellStyle name="40% - Accent3 8" xfId="128"/>
    <cellStyle name="40% - Accent3 8 2" xfId="934"/>
    <cellStyle name="40% - Accent3 9" xfId="129"/>
    <cellStyle name="40% - Accent3 9 2" xfId="935"/>
    <cellStyle name="40% - Accent4" xfId="130"/>
    <cellStyle name="40% - Accent4 10" xfId="131"/>
    <cellStyle name="40% - Accent4 10 2" xfId="936"/>
    <cellStyle name="40% - Accent4 2" xfId="132"/>
    <cellStyle name="40% - Accent4 2 2" xfId="937"/>
    <cellStyle name="40% - Accent4 3" xfId="133"/>
    <cellStyle name="40% - Accent4 3 2" xfId="938"/>
    <cellStyle name="40% - Accent4 4" xfId="134"/>
    <cellStyle name="40% - Accent4 4 2" xfId="939"/>
    <cellStyle name="40% - Accent4 5" xfId="135"/>
    <cellStyle name="40% - Accent4 5 2" xfId="940"/>
    <cellStyle name="40% - Accent4 6" xfId="136"/>
    <cellStyle name="40% - Accent4 6 2" xfId="941"/>
    <cellStyle name="40% - Accent4 7" xfId="137"/>
    <cellStyle name="40% - Accent4 7 2" xfId="942"/>
    <cellStyle name="40% - Accent4 8" xfId="138"/>
    <cellStyle name="40% - Accent4 8 2" xfId="943"/>
    <cellStyle name="40% - Accent4 9" xfId="139"/>
    <cellStyle name="40% - Accent4 9 2" xfId="944"/>
    <cellStyle name="40% - Accent5" xfId="140"/>
    <cellStyle name="40% - Accent5 10" xfId="141"/>
    <cellStyle name="40% - Accent5 10 2" xfId="945"/>
    <cellStyle name="40% - Accent5 2" xfId="142"/>
    <cellStyle name="40% - Accent5 2 2" xfId="946"/>
    <cellStyle name="40% - Accent5 3" xfId="143"/>
    <cellStyle name="40% - Accent5 3 2" xfId="947"/>
    <cellStyle name="40% - Accent5 4" xfId="144"/>
    <cellStyle name="40% - Accent5 4 2" xfId="948"/>
    <cellStyle name="40% - Accent5 5" xfId="145"/>
    <cellStyle name="40% - Accent5 5 2" xfId="949"/>
    <cellStyle name="40% - Accent5 6" xfId="146"/>
    <cellStyle name="40% - Accent5 6 2" xfId="950"/>
    <cellStyle name="40% - Accent5 7" xfId="147"/>
    <cellStyle name="40% - Accent5 7 2" xfId="951"/>
    <cellStyle name="40% - Accent5 8" xfId="148"/>
    <cellStyle name="40% - Accent5 8 2" xfId="952"/>
    <cellStyle name="40% - Accent5 9" xfId="149"/>
    <cellStyle name="40% - Accent5 9 2" xfId="953"/>
    <cellStyle name="40% - Accent6" xfId="150"/>
    <cellStyle name="40% - Accent6 10" xfId="151"/>
    <cellStyle name="40% - Accent6 10 2" xfId="954"/>
    <cellStyle name="40% - Accent6 2" xfId="152"/>
    <cellStyle name="40% - Accent6 2 2" xfId="955"/>
    <cellStyle name="40% - Accent6 3" xfId="153"/>
    <cellStyle name="40% - Accent6 3 2" xfId="956"/>
    <cellStyle name="40% - Accent6 4" xfId="154"/>
    <cellStyle name="40% - Accent6 4 2" xfId="957"/>
    <cellStyle name="40% - Accent6 5" xfId="155"/>
    <cellStyle name="40% - Accent6 5 2" xfId="958"/>
    <cellStyle name="40% - Accent6 6" xfId="156"/>
    <cellStyle name="40% - Accent6 6 2" xfId="959"/>
    <cellStyle name="40% - Accent6 7" xfId="157"/>
    <cellStyle name="40% - Accent6 7 2" xfId="960"/>
    <cellStyle name="40% - Accent6 8" xfId="158"/>
    <cellStyle name="40% - Accent6 8 2" xfId="961"/>
    <cellStyle name="40% - Accent6 9" xfId="159"/>
    <cellStyle name="40% - Accent6 9 2" xfId="962"/>
    <cellStyle name="40% - Акцент1 2" xfId="160"/>
    <cellStyle name="40% - Акцент1 3" xfId="963"/>
    <cellStyle name="40% - Акцент1 4" xfId="964"/>
    <cellStyle name="40% - Акцент2 2" xfId="161"/>
    <cellStyle name="40% - Акцент2 3" xfId="965"/>
    <cellStyle name="40% - Акцент2 4" xfId="966"/>
    <cellStyle name="40% - Акцент3 2" xfId="162"/>
    <cellStyle name="40% - Акцент3 3" xfId="163"/>
    <cellStyle name="40% - Акцент3 4" xfId="967"/>
    <cellStyle name="40% - Акцент4 2" xfId="164"/>
    <cellStyle name="40% - Акцент4 3" xfId="968"/>
    <cellStyle name="40% - Акцент4 4" xfId="969"/>
    <cellStyle name="40% - Акцент5 2" xfId="165"/>
    <cellStyle name="40% - Акцент5 3" xfId="970"/>
    <cellStyle name="40% - Акцент5 4" xfId="971"/>
    <cellStyle name="40% - Акцент6 2" xfId="166"/>
    <cellStyle name="40% - Акцент6 3" xfId="972"/>
    <cellStyle name="40% - Акцент6 4" xfId="973"/>
    <cellStyle name="40% – Акцентування1" xfId="167"/>
    <cellStyle name="40% – Акцентування1 2" xfId="974"/>
    <cellStyle name="40% – Акцентування2" xfId="168"/>
    <cellStyle name="40% – Акцентування2 2" xfId="975"/>
    <cellStyle name="40% – Акцентування3" xfId="169"/>
    <cellStyle name="40% – Акцентування3 2" xfId="976"/>
    <cellStyle name="40% – Акцентування4" xfId="170"/>
    <cellStyle name="40% – Акцентування4 2" xfId="977"/>
    <cellStyle name="40% – Акцентування5" xfId="171"/>
    <cellStyle name="40% – Акцентування5 2" xfId="978"/>
    <cellStyle name="40% – Акцентування6" xfId="172"/>
    <cellStyle name="40% – Акцентування6 2" xfId="979"/>
    <cellStyle name="5 indents" xfId="173"/>
    <cellStyle name="60% - Accent1" xfId="174"/>
    <cellStyle name="60% - Accent1 10" xfId="175"/>
    <cellStyle name="60% - Accent1 10 2" xfId="980"/>
    <cellStyle name="60% - Accent1 2" xfId="176"/>
    <cellStyle name="60% - Accent1 2 2" xfId="981"/>
    <cellStyle name="60% - Accent1 3" xfId="177"/>
    <cellStyle name="60% - Accent1 3 2" xfId="982"/>
    <cellStyle name="60% - Accent1 4" xfId="178"/>
    <cellStyle name="60% - Accent1 4 2" xfId="983"/>
    <cellStyle name="60% - Accent1 5" xfId="179"/>
    <cellStyle name="60% - Accent1 5 2" xfId="984"/>
    <cellStyle name="60% - Accent1 6" xfId="180"/>
    <cellStyle name="60% - Accent1 6 2" xfId="985"/>
    <cellStyle name="60% - Accent1 7" xfId="181"/>
    <cellStyle name="60% - Accent1 7 2" xfId="986"/>
    <cellStyle name="60% - Accent1 8" xfId="182"/>
    <cellStyle name="60% - Accent1 8 2" xfId="987"/>
    <cellStyle name="60% - Accent1 9" xfId="183"/>
    <cellStyle name="60% - Accent1 9 2" xfId="988"/>
    <cellStyle name="60% - Accent2" xfId="184"/>
    <cellStyle name="60% - Accent2 10" xfId="185"/>
    <cellStyle name="60% - Accent2 10 2" xfId="989"/>
    <cellStyle name="60% - Accent2 2" xfId="186"/>
    <cellStyle name="60% - Accent2 2 2" xfId="990"/>
    <cellStyle name="60% - Accent2 3" xfId="187"/>
    <cellStyle name="60% - Accent2 3 2" xfId="991"/>
    <cellStyle name="60% - Accent2 4" xfId="188"/>
    <cellStyle name="60% - Accent2 4 2" xfId="992"/>
    <cellStyle name="60% - Accent2 5" xfId="189"/>
    <cellStyle name="60% - Accent2 5 2" xfId="993"/>
    <cellStyle name="60% - Accent2 6" xfId="190"/>
    <cellStyle name="60% - Accent2 6 2" xfId="994"/>
    <cellStyle name="60% - Accent2 7" xfId="191"/>
    <cellStyle name="60% - Accent2 7 2" xfId="995"/>
    <cellStyle name="60% - Accent2 8" xfId="192"/>
    <cellStyle name="60% - Accent2 8 2" xfId="996"/>
    <cellStyle name="60% - Accent2 9" xfId="193"/>
    <cellStyle name="60% - Accent2 9 2" xfId="997"/>
    <cellStyle name="60% - Accent3" xfId="194"/>
    <cellStyle name="60% - Accent3 10" xfId="195"/>
    <cellStyle name="60% - Accent3 10 2" xfId="998"/>
    <cellStyle name="60% - Accent3 2" xfId="196"/>
    <cellStyle name="60% - Accent3 2 2" xfId="999"/>
    <cellStyle name="60% - Accent3 3" xfId="197"/>
    <cellStyle name="60% - Accent3 3 2" xfId="1000"/>
    <cellStyle name="60% - Accent3 4" xfId="198"/>
    <cellStyle name="60% - Accent3 4 2" xfId="1001"/>
    <cellStyle name="60% - Accent3 5" xfId="199"/>
    <cellStyle name="60% - Accent3 5 2" xfId="1002"/>
    <cellStyle name="60% - Accent3 6" xfId="200"/>
    <cellStyle name="60% - Accent3 6 2" xfId="1003"/>
    <cellStyle name="60% - Accent3 7" xfId="201"/>
    <cellStyle name="60% - Accent3 7 2" xfId="1004"/>
    <cellStyle name="60% - Accent3 8" xfId="202"/>
    <cellStyle name="60% - Accent3 8 2" xfId="1005"/>
    <cellStyle name="60% - Accent3 9" xfId="203"/>
    <cellStyle name="60% - Accent3 9 2" xfId="1006"/>
    <cellStyle name="60% - Accent4" xfId="204"/>
    <cellStyle name="60% - Accent4 10" xfId="205"/>
    <cellStyle name="60% - Accent4 10 2" xfId="1007"/>
    <cellStyle name="60% - Accent4 2" xfId="206"/>
    <cellStyle name="60% - Accent4 2 2" xfId="1008"/>
    <cellStyle name="60% - Accent4 3" xfId="207"/>
    <cellStyle name="60% - Accent4 3 2" xfId="1009"/>
    <cellStyle name="60% - Accent4 4" xfId="208"/>
    <cellStyle name="60% - Accent4 4 2" xfId="1010"/>
    <cellStyle name="60% - Accent4 5" xfId="209"/>
    <cellStyle name="60% - Accent4 5 2" xfId="1011"/>
    <cellStyle name="60% - Accent4 6" xfId="210"/>
    <cellStyle name="60% - Accent4 6 2" xfId="1012"/>
    <cellStyle name="60% - Accent4 7" xfId="211"/>
    <cellStyle name="60% - Accent4 7 2" xfId="1013"/>
    <cellStyle name="60% - Accent4 8" xfId="212"/>
    <cellStyle name="60% - Accent4 8 2" xfId="1014"/>
    <cellStyle name="60% - Accent4 9" xfId="213"/>
    <cellStyle name="60% - Accent4 9 2" xfId="1015"/>
    <cellStyle name="60% - Accent5" xfId="214"/>
    <cellStyle name="60% - Accent5 10" xfId="215"/>
    <cellStyle name="60% - Accent5 10 2" xfId="1016"/>
    <cellStyle name="60% - Accent5 2" xfId="216"/>
    <cellStyle name="60% - Accent5 2 2" xfId="1017"/>
    <cellStyle name="60% - Accent5 3" xfId="217"/>
    <cellStyle name="60% - Accent5 3 2" xfId="1018"/>
    <cellStyle name="60% - Accent5 4" xfId="218"/>
    <cellStyle name="60% - Accent5 4 2" xfId="1019"/>
    <cellStyle name="60% - Accent5 5" xfId="219"/>
    <cellStyle name="60% - Accent5 5 2" xfId="1020"/>
    <cellStyle name="60% - Accent5 6" xfId="220"/>
    <cellStyle name="60% - Accent5 6 2" xfId="1021"/>
    <cellStyle name="60% - Accent5 7" xfId="221"/>
    <cellStyle name="60% - Accent5 7 2" xfId="1022"/>
    <cellStyle name="60% - Accent5 8" xfId="222"/>
    <cellStyle name="60% - Accent5 8 2" xfId="1023"/>
    <cellStyle name="60% - Accent5 9" xfId="223"/>
    <cellStyle name="60% - Accent5 9 2" xfId="1024"/>
    <cellStyle name="60% - Accent6" xfId="224"/>
    <cellStyle name="60% - Accent6 10" xfId="225"/>
    <cellStyle name="60% - Accent6 10 2" xfId="1025"/>
    <cellStyle name="60% - Accent6 2" xfId="226"/>
    <cellStyle name="60% - Accent6 2 2" xfId="1026"/>
    <cellStyle name="60% - Accent6 3" xfId="227"/>
    <cellStyle name="60% - Accent6 3 2" xfId="1027"/>
    <cellStyle name="60% - Accent6 4" xfId="228"/>
    <cellStyle name="60% - Accent6 4 2" xfId="1028"/>
    <cellStyle name="60% - Accent6 5" xfId="229"/>
    <cellStyle name="60% - Accent6 5 2" xfId="1029"/>
    <cellStyle name="60% - Accent6 6" xfId="230"/>
    <cellStyle name="60% - Accent6 6 2" xfId="1030"/>
    <cellStyle name="60% - Accent6 7" xfId="231"/>
    <cellStyle name="60% - Accent6 7 2" xfId="1031"/>
    <cellStyle name="60% - Accent6 8" xfId="232"/>
    <cellStyle name="60% - Accent6 8 2" xfId="1032"/>
    <cellStyle name="60% - Accent6 9" xfId="233"/>
    <cellStyle name="60% - Accent6 9 2" xfId="1033"/>
    <cellStyle name="60% - Акцент1 2" xfId="234"/>
    <cellStyle name="60% - Акцент1 3" xfId="1034"/>
    <cellStyle name="60% - Акцент1 4" xfId="1035"/>
    <cellStyle name="60% - Акцент2 2" xfId="235"/>
    <cellStyle name="60% - Акцент2 3" xfId="1036"/>
    <cellStyle name="60% - Акцент2 4" xfId="1037"/>
    <cellStyle name="60% - Акцент3 2" xfId="236"/>
    <cellStyle name="60% - Акцент3 3" xfId="237"/>
    <cellStyle name="60% - Акцент3 4" xfId="1038"/>
    <cellStyle name="60% - Акцент4 2" xfId="238"/>
    <cellStyle name="60% - Акцент4 3" xfId="239"/>
    <cellStyle name="60% - Акцент4 4" xfId="1039"/>
    <cellStyle name="60% - Акцент5 2" xfId="240"/>
    <cellStyle name="60% - Акцент5 3" xfId="1040"/>
    <cellStyle name="60% - Акцент5 4" xfId="1041"/>
    <cellStyle name="60% - Акцент6 2" xfId="241"/>
    <cellStyle name="60% - Акцент6 3" xfId="242"/>
    <cellStyle name="60% - Акцент6 4" xfId="1042"/>
    <cellStyle name="60% – Акцентування1" xfId="243"/>
    <cellStyle name="60% – Акцентування1 2" xfId="1043"/>
    <cellStyle name="60% – Акцентування2" xfId="244"/>
    <cellStyle name="60% – Акцентування2 2" xfId="1044"/>
    <cellStyle name="60% – Акцентування3" xfId="245"/>
    <cellStyle name="60% – Акцентування3 2" xfId="1045"/>
    <cellStyle name="60% – Акцентування4" xfId="246"/>
    <cellStyle name="60% – Акцентування4 2" xfId="1046"/>
    <cellStyle name="60% – Акцентування5" xfId="247"/>
    <cellStyle name="60% – Акцентування5 2" xfId="1047"/>
    <cellStyle name="60% – Акцентування6" xfId="248"/>
    <cellStyle name="60% – Акцентування6 2" xfId="1048"/>
    <cellStyle name="Accent1" xfId="249"/>
    <cellStyle name="Accent1 10" xfId="250"/>
    <cellStyle name="Accent1 10 2" xfId="1049"/>
    <cellStyle name="Accent1 2" xfId="251"/>
    <cellStyle name="Accent1 2 2" xfId="1050"/>
    <cellStyle name="Accent1 3" xfId="252"/>
    <cellStyle name="Accent1 3 2" xfId="1051"/>
    <cellStyle name="Accent1 4" xfId="253"/>
    <cellStyle name="Accent1 4 2" xfId="1052"/>
    <cellStyle name="Accent1 5" xfId="254"/>
    <cellStyle name="Accent1 5 2" xfId="1053"/>
    <cellStyle name="Accent1 6" xfId="255"/>
    <cellStyle name="Accent1 6 2" xfId="1054"/>
    <cellStyle name="Accent1 7" xfId="256"/>
    <cellStyle name="Accent1 7 2" xfId="1055"/>
    <cellStyle name="Accent1 8" xfId="257"/>
    <cellStyle name="Accent1 8 2" xfId="1056"/>
    <cellStyle name="Accent1 9" xfId="258"/>
    <cellStyle name="Accent1 9 2" xfId="1057"/>
    <cellStyle name="Accent2" xfId="259"/>
    <cellStyle name="Accent2 10" xfId="260"/>
    <cellStyle name="Accent2 10 2" xfId="1058"/>
    <cellStyle name="Accent2 2" xfId="261"/>
    <cellStyle name="Accent2 2 2" xfId="1059"/>
    <cellStyle name="Accent2 3" xfId="262"/>
    <cellStyle name="Accent2 3 2" xfId="1060"/>
    <cellStyle name="Accent2 4" xfId="263"/>
    <cellStyle name="Accent2 4 2" xfId="1061"/>
    <cellStyle name="Accent2 5" xfId="264"/>
    <cellStyle name="Accent2 5 2" xfId="1062"/>
    <cellStyle name="Accent2 6" xfId="265"/>
    <cellStyle name="Accent2 6 2" xfId="1063"/>
    <cellStyle name="Accent2 7" xfId="266"/>
    <cellStyle name="Accent2 7 2" xfId="1064"/>
    <cellStyle name="Accent2 8" xfId="267"/>
    <cellStyle name="Accent2 8 2" xfId="1065"/>
    <cellStyle name="Accent2 9" xfId="268"/>
    <cellStyle name="Accent2 9 2" xfId="1066"/>
    <cellStyle name="Accent3" xfId="269"/>
    <cellStyle name="Accent3 10" xfId="270"/>
    <cellStyle name="Accent3 10 2" xfId="1067"/>
    <cellStyle name="Accent3 2" xfId="271"/>
    <cellStyle name="Accent3 2 2" xfId="1068"/>
    <cellStyle name="Accent3 3" xfId="272"/>
    <cellStyle name="Accent3 3 2" xfId="1069"/>
    <cellStyle name="Accent3 4" xfId="273"/>
    <cellStyle name="Accent3 4 2" xfId="1070"/>
    <cellStyle name="Accent3 5" xfId="274"/>
    <cellStyle name="Accent3 5 2" xfId="1071"/>
    <cellStyle name="Accent3 6" xfId="275"/>
    <cellStyle name="Accent3 6 2" xfId="1072"/>
    <cellStyle name="Accent3 7" xfId="276"/>
    <cellStyle name="Accent3 7 2" xfId="1073"/>
    <cellStyle name="Accent3 8" xfId="277"/>
    <cellStyle name="Accent3 8 2" xfId="1074"/>
    <cellStyle name="Accent3 9" xfId="278"/>
    <cellStyle name="Accent3 9 2" xfId="1075"/>
    <cellStyle name="Accent4" xfId="279"/>
    <cellStyle name="Accent4 10" xfId="280"/>
    <cellStyle name="Accent4 10 2" xfId="1076"/>
    <cellStyle name="Accent4 2" xfId="281"/>
    <cellStyle name="Accent4 2 2" xfId="1077"/>
    <cellStyle name="Accent4 3" xfId="282"/>
    <cellStyle name="Accent4 3 2" xfId="1078"/>
    <cellStyle name="Accent4 4" xfId="283"/>
    <cellStyle name="Accent4 4 2" xfId="1079"/>
    <cellStyle name="Accent4 5" xfId="284"/>
    <cellStyle name="Accent4 5 2" xfId="1080"/>
    <cellStyle name="Accent4 6" xfId="285"/>
    <cellStyle name="Accent4 6 2" xfId="1081"/>
    <cellStyle name="Accent4 7" xfId="286"/>
    <cellStyle name="Accent4 7 2" xfId="1082"/>
    <cellStyle name="Accent4 8" xfId="287"/>
    <cellStyle name="Accent4 8 2" xfId="1083"/>
    <cellStyle name="Accent4 9" xfId="288"/>
    <cellStyle name="Accent4 9 2" xfId="1084"/>
    <cellStyle name="Accent5" xfId="289"/>
    <cellStyle name="Accent5 10" xfId="290"/>
    <cellStyle name="Accent5 10 2" xfId="1085"/>
    <cellStyle name="Accent5 2" xfId="291"/>
    <cellStyle name="Accent5 2 2" xfId="1086"/>
    <cellStyle name="Accent5 3" xfId="292"/>
    <cellStyle name="Accent5 3 2" xfId="1087"/>
    <cellStyle name="Accent5 4" xfId="293"/>
    <cellStyle name="Accent5 4 2" xfId="1088"/>
    <cellStyle name="Accent5 5" xfId="294"/>
    <cellStyle name="Accent5 5 2" xfId="1089"/>
    <cellStyle name="Accent5 6" xfId="295"/>
    <cellStyle name="Accent5 6 2" xfId="1090"/>
    <cellStyle name="Accent5 7" xfId="296"/>
    <cellStyle name="Accent5 7 2" xfId="1091"/>
    <cellStyle name="Accent5 8" xfId="297"/>
    <cellStyle name="Accent5 8 2" xfId="1092"/>
    <cellStyle name="Accent5 9" xfId="298"/>
    <cellStyle name="Accent5 9 2" xfId="1093"/>
    <cellStyle name="Accent6" xfId="299"/>
    <cellStyle name="Accent6 10" xfId="300"/>
    <cellStyle name="Accent6 10 2" xfId="1094"/>
    <cellStyle name="Accent6 2" xfId="301"/>
    <cellStyle name="Accent6 2 2" xfId="1095"/>
    <cellStyle name="Accent6 3" xfId="302"/>
    <cellStyle name="Accent6 3 2" xfId="1096"/>
    <cellStyle name="Accent6 4" xfId="303"/>
    <cellStyle name="Accent6 4 2" xfId="1097"/>
    <cellStyle name="Accent6 5" xfId="304"/>
    <cellStyle name="Accent6 5 2" xfId="1098"/>
    <cellStyle name="Accent6 6" xfId="305"/>
    <cellStyle name="Accent6 6 2" xfId="1099"/>
    <cellStyle name="Accent6 7" xfId="306"/>
    <cellStyle name="Accent6 7 2" xfId="1100"/>
    <cellStyle name="Accent6 8" xfId="307"/>
    <cellStyle name="Accent6 8 2" xfId="1101"/>
    <cellStyle name="Accent6 9" xfId="308"/>
    <cellStyle name="Accent6 9 2" xfId="1102"/>
    <cellStyle name="Aeia?nnueea" xfId="309"/>
    <cellStyle name="Aeia?nnueea 2" xfId="1103"/>
    <cellStyle name="Ãèïåðññûëêà" xfId="310"/>
    <cellStyle name="Ãèïåðññûëêà 2" xfId="1104"/>
    <cellStyle name="Array" xfId="311"/>
    <cellStyle name="Array Enter" xfId="312"/>
    <cellStyle name="Array_Book2" xfId="313"/>
    <cellStyle name="Bad" xfId="314"/>
    <cellStyle name="Bad 10" xfId="315"/>
    <cellStyle name="Bad 10 2" xfId="1105"/>
    <cellStyle name="Bad 2" xfId="316"/>
    <cellStyle name="Bad 2 2" xfId="1106"/>
    <cellStyle name="Bad 3" xfId="317"/>
    <cellStyle name="Bad 3 2" xfId="1107"/>
    <cellStyle name="Bad 4" xfId="318"/>
    <cellStyle name="Bad 4 2" xfId="1108"/>
    <cellStyle name="Bad 5" xfId="319"/>
    <cellStyle name="Bad 5 2" xfId="1109"/>
    <cellStyle name="Bad 6" xfId="320"/>
    <cellStyle name="Bad 6 2" xfId="1110"/>
    <cellStyle name="Bad 7" xfId="321"/>
    <cellStyle name="Bad 7 2" xfId="1111"/>
    <cellStyle name="Bad 8" xfId="322"/>
    <cellStyle name="Bad 8 2" xfId="1112"/>
    <cellStyle name="Bad 9" xfId="323"/>
    <cellStyle name="Bad 9 2" xfId="1113"/>
    <cellStyle name="Cabe‡alho 1" xfId="1114"/>
    <cellStyle name="Cabe‡alho 2" xfId="1115"/>
    <cellStyle name="Cabecera 1" xfId="1116"/>
    <cellStyle name="Cabecera 2" xfId="1117"/>
    <cellStyle name="Calculation" xfId="324"/>
    <cellStyle name="Calculation 10" xfId="325"/>
    <cellStyle name="Calculation 10 2" xfId="1118"/>
    <cellStyle name="Calculation 2" xfId="326"/>
    <cellStyle name="Calculation 2 2" xfId="1119"/>
    <cellStyle name="Calculation 3" xfId="327"/>
    <cellStyle name="Calculation 3 2" xfId="1120"/>
    <cellStyle name="Calculation 4" xfId="328"/>
    <cellStyle name="Calculation 4 2" xfId="1121"/>
    <cellStyle name="Calculation 5" xfId="329"/>
    <cellStyle name="Calculation 5 2" xfId="1122"/>
    <cellStyle name="Calculation 6" xfId="330"/>
    <cellStyle name="Calculation 6 2" xfId="1123"/>
    <cellStyle name="Calculation 7" xfId="331"/>
    <cellStyle name="Calculation 7 2" xfId="1124"/>
    <cellStyle name="Calculation 8" xfId="332"/>
    <cellStyle name="Calculation 8 2" xfId="1125"/>
    <cellStyle name="Calculation 9" xfId="333"/>
    <cellStyle name="Calculation 9 2" xfId="1126"/>
    <cellStyle name="Celkem" xfId="334"/>
    <cellStyle name="Check Cell" xfId="335"/>
    <cellStyle name="Check Cell 10" xfId="336"/>
    <cellStyle name="Check Cell 10 2" xfId="1127"/>
    <cellStyle name="Check Cell 2" xfId="337"/>
    <cellStyle name="Check Cell 2 2" xfId="1128"/>
    <cellStyle name="Check Cell 3" xfId="338"/>
    <cellStyle name="Check Cell 3 2" xfId="1129"/>
    <cellStyle name="Check Cell 4" xfId="339"/>
    <cellStyle name="Check Cell 4 2" xfId="1130"/>
    <cellStyle name="Check Cell 5" xfId="340"/>
    <cellStyle name="Check Cell 5 2" xfId="1131"/>
    <cellStyle name="Check Cell 6" xfId="341"/>
    <cellStyle name="Check Cell 6 2" xfId="1132"/>
    <cellStyle name="Check Cell 7" xfId="342"/>
    <cellStyle name="Check Cell 7 2" xfId="1133"/>
    <cellStyle name="Check Cell 8" xfId="343"/>
    <cellStyle name="Check Cell 8 2" xfId="1134"/>
    <cellStyle name="Check Cell 9" xfId="344"/>
    <cellStyle name="Check Cell 9 2" xfId="1135"/>
    <cellStyle name="Clive" xfId="1136"/>
    <cellStyle name="clsAltData" xfId="345"/>
    <cellStyle name="clsAltData 2" xfId="1137"/>
    <cellStyle name="clsAltMRVData" xfId="346"/>
    <cellStyle name="clsAltMRVData 2" xfId="1138"/>
    <cellStyle name="clsBlank" xfId="347"/>
    <cellStyle name="clsBlank 2" xfId="1139"/>
    <cellStyle name="clsColumnHeader" xfId="348"/>
    <cellStyle name="clsColumnHeader 2" xfId="1140"/>
    <cellStyle name="clsData" xfId="349"/>
    <cellStyle name="clsData 2" xfId="1141"/>
    <cellStyle name="clsDefault" xfId="350"/>
    <cellStyle name="clsDefault 2" xfId="351"/>
    <cellStyle name="clsFooter" xfId="352"/>
    <cellStyle name="clsFooter 2" xfId="1142"/>
    <cellStyle name="clsIndexTableData" xfId="353"/>
    <cellStyle name="clsIndexTableData 2" xfId="1143"/>
    <cellStyle name="clsIndexTableHdr" xfId="354"/>
    <cellStyle name="clsIndexTableHdr 2" xfId="1144"/>
    <cellStyle name="clsIndexTableTitle" xfId="355"/>
    <cellStyle name="clsIndexTableTitle 2" xfId="1145"/>
    <cellStyle name="clsMRVData" xfId="356"/>
    <cellStyle name="clsMRVData 2" xfId="1146"/>
    <cellStyle name="clsReportFooter" xfId="357"/>
    <cellStyle name="clsReportFooter 2" xfId="1147"/>
    <cellStyle name="clsReportHeader" xfId="358"/>
    <cellStyle name="clsReportHeader 2" xfId="1148"/>
    <cellStyle name="clsRowHeader" xfId="359"/>
    <cellStyle name="clsRowHeader 2" xfId="1149"/>
    <cellStyle name="clsScale" xfId="360"/>
    <cellStyle name="clsScale 2" xfId="1150"/>
    <cellStyle name="clsSection" xfId="361"/>
    <cellStyle name="clsSection 2" xfId="1151"/>
    <cellStyle name="Column-Header" xfId="1152"/>
    <cellStyle name="Column-Header 2" xfId="1153"/>
    <cellStyle name="Column-Header 3" xfId="1154"/>
    <cellStyle name="Column-Header 4" xfId="1155"/>
    <cellStyle name="Column-Header 5" xfId="1156"/>
    <cellStyle name="Column-Header 6" xfId="1157"/>
    <cellStyle name="Column-Header 7" xfId="1158"/>
    <cellStyle name="Column-Header 7 2" xfId="1159"/>
    <cellStyle name="Column-Header 8" xfId="1160"/>
    <cellStyle name="Column-Header 8 2" xfId="1161"/>
    <cellStyle name="Column-Header 9" xfId="1162"/>
    <cellStyle name="Column-Header 9 2" xfId="1163"/>
    <cellStyle name="Column-Header_Zvit rux-koshtiv 2010 Департамент " xfId="1164"/>
    <cellStyle name="Comma  - Style1" xfId="362"/>
    <cellStyle name="Comma  - Style2" xfId="363"/>
    <cellStyle name="Comma  - Style3" xfId="364"/>
    <cellStyle name="Comma  - Style4" xfId="365"/>
    <cellStyle name="Comma  - Style5" xfId="366"/>
    <cellStyle name="Comma  - Style6" xfId="367"/>
    <cellStyle name="Comma  - Style7" xfId="368"/>
    <cellStyle name="Comma  - Style8" xfId="369"/>
    <cellStyle name="Comma [0]" xfId="370"/>
    <cellStyle name="Comma [0] 2" xfId="371"/>
    <cellStyle name="Comma [0] 3" xfId="372"/>
    <cellStyle name="Comma [0]_AUK2000" xfId="373"/>
    <cellStyle name="Comma [0]䧟Лист3" xfId="374"/>
    <cellStyle name="Comma 10" xfId="1165"/>
    <cellStyle name="Comma 11" xfId="1166"/>
    <cellStyle name="Comma 12" xfId="1167"/>
    <cellStyle name="Comma 2" xfId="375"/>
    <cellStyle name="Comma 2 2" xfId="1168"/>
    <cellStyle name="Comma 2 3" xfId="1169"/>
    <cellStyle name="Comma 3" xfId="376"/>
    <cellStyle name="Comma 3 2" xfId="377"/>
    <cellStyle name="Comma 3 3" xfId="378"/>
    <cellStyle name="Comma 4" xfId="379"/>
    <cellStyle name="Comma 5" xfId="1170"/>
    <cellStyle name="Comma 6" xfId="1171"/>
    <cellStyle name="Comma 7" xfId="1172"/>
    <cellStyle name="Comma 8" xfId="1173"/>
    <cellStyle name="Comma 9" xfId="1174"/>
    <cellStyle name="Comma(3)" xfId="380"/>
    <cellStyle name="Comma_AUK2000" xfId="381"/>
    <cellStyle name="Comma0" xfId="382"/>
    <cellStyle name="Comma0 - Style3" xfId="383"/>
    <cellStyle name="Comma0 2" xfId="1175"/>
    <cellStyle name="Comma0 3" xfId="1176"/>
    <cellStyle name="Comma0 4" xfId="1177"/>
    <cellStyle name="Comma0 5" xfId="1178"/>
    <cellStyle name="Comma0 6" xfId="1179"/>
    <cellStyle name="Comma0 7" xfId="1180"/>
    <cellStyle name="Comma0 8" xfId="1181"/>
    <cellStyle name="Comma0_BG Money (current)" xfId="384"/>
    <cellStyle name="Curren - Style3" xfId="385"/>
    <cellStyle name="Curren - Style4" xfId="386"/>
    <cellStyle name="Currency [0]" xfId="387"/>
    <cellStyle name="Currency_AUK2000" xfId="388"/>
    <cellStyle name="Currency0" xfId="389"/>
    <cellStyle name="Currency0 2" xfId="1182"/>
    <cellStyle name="Data" xfId="1183"/>
    <cellStyle name="Date" xfId="390"/>
    <cellStyle name="Date 2" xfId="1184"/>
    <cellStyle name="Datum" xfId="391"/>
    <cellStyle name="Define-Column" xfId="1185"/>
    <cellStyle name="Define-Column 10" xfId="1186"/>
    <cellStyle name="Define-Column 2" xfId="1187"/>
    <cellStyle name="Define-Column 3" xfId="1188"/>
    <cellStyle name="Define-Column 4" xfId="1189"/>
    <cellStyle name="Define-Column 5" xfId="1190"/>
    <cellStyle name="Define-Column 6" xfId="1191"/>
    <cellStyle name="Define-Column 7" xfId="1192"/>
    <cellStyle name="Define-Column 7 2" xfId="1193"/>
    <cellStyle name="Define-Column 7 3" xfId="1194"/>
    <cellStyle name="Define-Column 8" xfId="1195"/>
    <cellStyle name="Define-Column 8 2" xfId="1196"/>
    <cellStyle name="Define-Column 8 3" xfId="1197"/>
    <cellStyle name="Define-Column 9" xfId="1198"/>
    <cellStyle name="Define-Column 9 2" xfId="1199"/>
    <cellStyle name="Define-Column 9 3" xfId="1200"/>
    <cellStyle name="Define-Column_Zvit rux-koshtiv 2010 Департамент " xfId="1201"/>
    <cellStyle name="diskette" xfId="1202"/>
    <cellStyle name="Euro" xfId="392"/>
    <cellStyle name="Euro 2" xfId="1203"/>
    <cellStyle name="Excel.Chart" xfId="1204"/>
    <cellStyle name="Explanatory Text" xfId="393"/>
    <cellStyle name="Explanatory Text 10" xfId="394"/>
    <cellStyle name="Explanatory Text 10 2" xfId="1205"/>
    <cellStyle name="Explanatory Text 2" xfId="395"/>
    <cellStyle name="Explanatory Text 2 2" xfId="1206"/>
    <cellStyle name="Explanatory Text 3" xfId="396"/>
    <cellStyle name="Explanatory Text 3 2" xfId="1207"/>
    <cellStyle name="Explanatory Text 4" xfId="397"/>
    <cellStyle name="Explanatory Text 4 2" xfId="1208"/>
    <cellStyle name="Explanatory Text 5" xfId="398"/>
    <cellStyle name="Explanatory Text 5 2" xfId="1209"/>
    <cellStyle name="Explanatory Text 6" xfId="399"/>
    <cellStyle name="Explanatory Text 6 2" xfId="1210"/>
    <cellStyle name="Explanatory Text 7" xfId="400"/>
    <cellStyle name="Explanatory Text 7 2" xfId="1211"/>
    <cellStyle name="Explanatory Text 8" xfId="401"/>
    <cellStyle name="Explanatory Text 8 2" xfId="1212"/>
    <cellStyle name="Explanatory Text 9" xfId="402"/>
    <cellStyle name="Explanatory Text 9 2" xfId="1213"/>
    <cellStyle name="Ezres [0]_10mell99" xfId="403"/>
    <cellStyle name="Ezres_10mell99" xfId="404"/>
    <cellStyle name="F2" xfId="405"/>
    <cellStyle name="F2 2" xfId="1214"/>
    <cellStyle name="F3" xfId="406"/>
    <cellStyle name="F3 2" xfId="1215"/>
    <cellStyle name="F4" xfId="407"/>
    <cellStyle name="F4 2" xfId="1216"/>
    <cellStyle name="F5" xfId="408"/>
    <cellStyle name="F5 - Style8" xfId="409"/>
    <cellStyle name="F5 - Style8 2" xfId="1217"/>
    <cellStyle name="F5 2" xfId="1218"/>
    <cellStyle name="F6" xfId="410"/>
    <cellStyle name="F6 - Style5" xfId="411"/>
    <cellStyle name="F6 - Style5 2" xfId="1219"/>
    <cellStyle name="F6 2" xfId="1220"/>
    <cellStyle name="F7" xfId="412"/>
    <cellStyle name="F7 - Style7" xfId="413"/>
    <cellStyle name="F7 - Style7 2" xfId="1221"/>
    <cellStyle name="F7 2" xfId="1222"/>
    <cellStyle name="F8" xfId="414"/>
    <cellStyle name="F8 - Style6" xfId="415"/>
    <cellStyle name="F8 - Style6 2" xfId="1223"/>
    <cellStyle name="F8 2" xfId="1224"/>
    <cellStyle name="facha" xfId="1225"/>
    <cellStyle name="Fecha" xfId="1226"/>
    <cellStyle name="Fijo" xfId="1227"/>
    <cellStyle name="Finanční0" xfId="416"/>
    <cellStyle name="Finanèní0" xfId="417"/>
    <cellStyle name="Fixed" xfId="418"/>
    <cellStyle name="Fixed 2" xfId="1228"/>
    <cellStyle name="fixed0 - Style4" xfId="419"/>
    <cellStyle name="fixed0 - Style4 2" xfId="1229"/>
    <cellStyle name="Fixed1 - Style1" xfId="420"/>
    <cellStyle name="Fixed1 - Style1 2" xfId="1230"/>
    <cellStyle name="Fixed1 - Style2" xfId="421"/>
    <cellStyle name="Fixed1 - Style2 2" xfId="1231"/>
    <cellStyle name="Fixed2 - Style2" xfId="422"/>
    <cellStyle name="Fixo" xfId="1232"/>
    <cellStyle name="FS10" xfId="1233"/>
    <cellStyle name="Good" xfId="423"/>
    <cellStyle name="Good 10" xfId="424"/>
    <cellStyle name="Good 10 2" xfId="1234"/>
    <cellStyle name="Good 2" xfId="425"/>
    <cellStyle name="Good 2 2" xfId="1235"/>
    <cellStyle name="Good 3" xfId="426"/>
    <cellStyle name="Good 3 2" xfId="1236"/>
    <cellStyle name="Good 4" xfId="427"/>
    <cellStyle name="Good 4 2" xfId="1237"/>
    <cellStyle name="Good 5" xfId="428"/>
    <cellStyle name="Good 5 2" xfId="1238"/>
    <cellStyle name="Good 6" xfId="429"/>
    <cellStyle name="Good 6 2" xfId="1239"/>
    <cellStyle name="Good 7" xfId="430"/>
    <cellStyle name="Good 7 2" xfId="1240"/>
    <cellStyle name="Good 8" xfId="431"/>
    <cellStyle name="Good 8 2" xfId="1241"/>
    <cellStyle name="Good 9" xfId="432"/>
    <cellStyle name="Good 9 2" xfId="1242"/>
    <cellStyle name="Grey" xfId="433"/>
    <cellStyle name="Heading 1" xfId="434"/>
    <cellStyle name="Heading 1 10" xfId="435"/>
    <cellStyle name="Heading 1 10 2" xfId="1243"/>
    <cellStyle name="Heading 1 2" xfId="436"/>
    <cellStyle name="Heading 1 2 2" xfId="1244"/>
    <cellStyle name="Heading 1 3" xfId="437"/>
    <cellStyle name="Heading 1 3 2" xfId="1245"/>
    <cellStyle name="Heading 1 4" xfId="438"/>
    <cellStyle name="Heading 1 4 2" xfId="1246"/>
    <cellStyle name="Heading 1 5" xfId="439"/>
    <cellStyle name="Heading 1 5 2" xfId="1247"/>
    <cellStyle name="Heading 1 6" xfId="440"/>
    <cellStyle name="Heading 1 6 2" xfId="1248"/>
    <cellStyle name="Heading 1 7" xfId="441"/>
    <cellStyle name="Heading 1 7 2" xfId="1249"/>
    <cellStyle name="Heading 1 8" xfId="442"/>
    <cellStyle name="Heading 1 8 2" xfId="1250"/>
    <cellStyle name="Heading 1 9" xfId="443"/>
    <cellStyle name="Heading 1 9 2" xfId="1251"/>
    <cellStyle name="Heading 2" xfId="444"/>
    <cellStyle name="Heading 2 10" xfId="445"/>
    <cellStyle name="Heading 2 10 2" xfId="1252"/>
    <cellStyle name="Heading 2 2" xfId="446"/>
    <cellStyle name="Heading 2 2 2" xfId="1253"/>
    <cellStyle name="Heading 2 3" xfId="447"/>
    <cellStyle name="Heading 2 3 2" xfId="1254"/>
    <cellStyle name="Heading 2 4" xfId="448"/>
    <cellStyle name="Heading 2 4 2" xfId="1255"/>
    <cellStyle name="Heading 2 5" xfId="449"/>
    <cellStyle name="Heading 2 5 2" xfId="1256"/>
    <cellStyle name="Heading 2 6" xfId="450"/>
    <cellStyle name="Heading 2 6 2" xfId="1257"/>
    <cellStyle name="Heading 2 7" xfId="451"/>
    <cellStyle name="Heading 2 7 2" xfId="1258"/>
    <cellStyle name="Heading 2 8" xfId="452"/>
    <cellStyle name="Heading 2 8 2" xfId="1259"/>
    <cellStyle name="Heading 2 9" xfId="453"/>
    <cellStyle name="Heading 2 9 2" xfId="1260"/>
    <cellStyle name="Heading 3" xfId="454"/>
    <cellStyle name="Heading 3 10" xfId="455"/>
    <cellStyle name="Heading 3 10 2" xfId="1261"/>
    <cellStyle name="Heading 3 2" xfId="456"/>
    <cellStyle name="Heading 3 2 2" xfId="1262"/>
    <cellStyle name="Heading 3 3" xfId="457"/>
    <cellStyle name="Heading 3 3 2" xfId="1263"/>
    <cellStyle name="Heading 3 4" xfId="458"/>
    <cellStyle name="Heading 3 4 2" xfId="1264"/>
    <cellStyle name="Heading 3 5" xfId="459"/>
    <cellStyle name="Heading 3 5 2" xfId="1265"/>
    <cellStyle name="Heading 3 6" xfId="460"/>
    <cellStyle name="Heading 3 6 2" xfId="1266"/>
    <cellStyle name="Heading 3 7" xfId="461"/>
    <cellStyle name="Heading 3 7 2" xfId="1267"/>
    <cellStyle name="Heading 3 8" xfId="462"/>
    <cellStyle name="Heading 3 8 2" xfId="1268"/>
    <cellStyle name="Heading 3 9" xfId="463"/>
    <cellStyle name="Heading 3 9 2" xfId="1269"/>
    <cellStyle name="Heading 4" xfId="464"/>
    <cellStyle name="Heading 4 10" xfId="465"/>
    <cellStyle name="Heading 4 10 2" xfId="1270"/>
    <cellStyle name="Heading 4 2" xfId="466"/>
    <cellStyle name="Heading 4 2 2" xfId="1271"/>
    <cellStyle name="Heading 4 3" xfId="467"/>
    <cellStyle name="Heading 4 3 2" xfId="1272"/>
    <cellStyle name="Heading 4 4" xfId="468"/>
    <cellStyle name="Heading 4 4 2" xfId="1273"/>
    <cellStyle name="Heading 4 5" xfId="469"/>
    <cellStyle name="Heading 4 5 2" xfId="1274"/>
    <cellStyle name="Heading 4 6" xfId="470"/>
    <cellStyle name="Heading 4 6 2" xfId="1275"/>
    <cellStyle name="Heading 4 7" xfId="471"/>
    <cellStyle name="Heading 4 7 2" xfId="1276"/>
    <cellStyle name="Heading 4 8" xfId="472"/>
    <cellStyle name="Heading 4 8 2" xfId="1277"/>
    <cellStyle name="Heading 4 9" xfId="473"/>
    <cellStyle name="Heading 4 9 2" xfId="1278"/>
    <cellStyle name="Heading1" xfId="474"/>
    <cellStyle name="Heading1 2" xfId="1279"/>
    <cellStyle name="Heading2" xfId="475"/>
    <cellStyle name="Heading2 2" xfId="1280"/>
    <cellStyle name="Hiperhivatkozás" xfId="476"/>
    <cellStyle name="Hipervínculo" xfId="1281"/>
    <cellStyle name="Hipervínculo visitado" xfId="1282"/>
    <cellStyle name="Hipervínculo_10-01-03 2003 2003 NUEVOS RON -NUEVOS INTERESES" xfId="1283"/>
    <cellStyle name="Hyperlink 2" xfId="477"/>
    <cellStyle name="Hyperlink 2 2" xfId="1284"/>
    <cellStyle name="Hyperlink 2 3" xfId="1285"/>
    <cellStyle name="Hyperlink 2 4" xfId="1286"/>
    <cellStyle name="Hyperlink 3" xfId="1287"/>
    <cellStyle name="Hyperlink 4" xfId="1288"/>
    <cellStyle name="Hyperlink seguido_NFGC_SPE_1995_2003" xfId="1289"/>
    <cellStyle name="Hyperlink_UKR Fin table" xfId="478"/>
    <cellStyle name="Iau?iue_Eeno1" xfId="479"/>
    <cellStyle name="Îáû÷íûé_Table16" xfId="480"/>
    <cellStyle name="imf-one decimal" xfId="481"/>
    <cellStyle name="imf-one decimal 2" xfId="1290"/>
    <cellStyle name="imf-one decimal 3" xfId="1291"/>
    <cellStyle name="imf-zero decimal" xfId="482"/>
    <cellStyle name="imf-zero decimal 2" xfId="1292"/>
    <cellStyle name="imf-zero decimal 3" xfId="1293"/>
    <cellStyle name="Input" xfId="483"/>
    <cellStyle name="Input [yellow]" xfId="484"/>
    <cellStyle name="Input 10" xfId="485"/>
    <cellStyle name="Input 10 2" xfId="1294"/>
    <cellStyle name="Input 2" xfId="486"/>
    <cellStyle name="Input 2 2" xfId="1295"/>
    <cellStyle name="Input 3" xfId="487"/>
    <cellStyle name="Input 3 2" xfId="1296"/>
    <cellStyle name="Input 4" xfId="488"/>
    <cellStyle name="Input 4 2" xfId="1297"/>
    <cellStyle name="Input 5" xfId="489"/>
    <cellStyle name="Input 5 2" xfId="1298"/>
    <cellStyle name="Input 6" xfId="490"/>
    <cellStyle name="Input 6 2" xfId="1299"/>
    <cellStyle name="Input 7" xfId="491"/>
    <cellStyle name="Input 7 2" xfId="1300"/>
    <cellStyle name="Input 8" xfId="492"/>
    <cellStyle name="Input 8 2" xfId="1301"/>
    <cellStyle name="Input 9" xfId="493"/>
    <cellStyle name="Input 9 2" xfId="1302"/>
    <cellStyle name="Ioe?uaaaoayny aeia?nnueea" xfId="494"/>
    <cellStyle name="Ioe?uaaaoayny aeia?nnueea 2" xfId="1303"/>
    <cellStyle name="Îòêðûâàâøàÿñÿ ãèïåðññûëêà" xfId="495"/>
    <cellStyle name="Îòêðûâàâøàÿñÿ ãèïåðññûëêà 2" xfId="1304"/>
    <cellStyle name="jo[" xfId="1305"/>
    <cellStyle name="Label" xfId="496"/>
    <cellStyle name="leftli - Style3" xfId="497"/>
    <cellStyle name="leftli - Style3 2" xfId="1306"/>
    <cellStyle name="Level0" xfId="1307"/>
    <cellStyle name="Level0 10" xfId="1308"/>
    <cellStyle name="Level0 2" xfId="1309"/>
    <cellStyle name="Level0 2 2" xfId="1310"/>
    <cellStyle name="Level0 3" xfId="1311"/>
    <cellStyle name="Level0 3 2" xfId="1312"/>
    <cellStyle name="Level0 4" xfId="1313"/>
    <cellStyle name="Level0 4 2" xfId="1314"/>
    <cellStyle name="Level0 5" xfId="1315"/>
    <cellStyle name="Level0 6" xfId="1316"/>
    <cellStyle name="Level0 7" xfId="1317"/>
    <cellStyle name="Level0 7 2" xfId="1318"/>
    <cellStyle name="Level0 7 3" xfId="1319"/>
    <cellStyle name="Level0 8" xfId="1320"/>
    <cellStyle name="Level0 8 2" xfId="1321"/>
    <cellStyle name="Level0 8 3" xfId="1322"/>
    <cellStyle name="Level0 9" xfId="1323"/>
    <cellStyle name="Level0 9 2" xfId="1324"/>
    <cellStyle name="Level0 9 3" xfId="1325"/>
    <cellStyle name="Level0_Zvit rux-koshtiv 2010 Департамент " xfId="1326"/>
    <cellStyle name="Level1" xfId="1327"/>
    <cellStyle name="Level1 2" xfId="1328"/>
    <cellStyle name="Level1-Numbers" xfId="1329"/>
    <cellStyle name="Level1-Numbers 2" xfId="1330"/>
    <cellStyle name="Level1-Numbers-Hide" xfId="1331"/>
    <cellStyle name="Level2" xfId="1332"/>
    <cellStyle name="Level2 2" xfId="1333"/>
    <cellStyle name="Level2-Hide" xfId="1334"/>
    <cellStyle name="Level2-Hide 2" xfId="1335"/>
    <cellStyle name="Level2-Numbers" xfId="1336"/>
    <cellStyle name="Level2-Numbers 2" xfId="1337"/>
    <cellStyle name="Level2-Numbers-Hide" xfId="1338"/>
    <cellStyle name="Level3" xfId="1339"/>
    <cellStyle name="Level3 2" xfId="1340"/>
    <cellStyle name="Level3 3" xfId="1341"/>
    <cellStyle name="Level3_План департамент_2010_1207" xfId="1342"/>
    <cellStyle name="Level3-Hide" xfId="1343"/>
    <cellStyle name="Level3-Hide 2" xfId="1344"/>
    <cellStyle name="Level3-Numbers" xfId="1345"/>
    <cellStyle name="Level3-Numbers 2" xfId="1346"/>
    <cellStyle name="Level3-Numbers 3" xfId="1347"/>
    <cellStyle name="Level3-Numbers_План департамент_2010_1207" xfId="1348"/>
    <cellStyle name="Level3-Numbers-Hide" xfId="1349"/>
    <cellStyle name="Level4" xfId="1350"/>
    <cellStyle name="Level4 2" xfId="1351"/>
    <cellStyle name="Level4-Hide" xfId="1352"/>
    <cellStyle name="Level4-Hide 2" xfId="1353"/>
    <cellStyle name="Level4-Numbers" xfId="1354"/>
    <cellStyle name="Level4-Numbers 2" xfId="1355"/>
    <cellStyle name="Level4-Numbers-Hide" xfId="1356"/>
    <cellStyle name="Level5" xfId="1357"/>
    <cellStyle name="Level5 2" xfId="1358"/>
    <cellStyle name="Level5-Hide" xfId="1359"/>
    <cellStyle name="Level5-Hide 2" xfId="1360"/>
    <cellStyle name="Level5-Numbers" xfId="1361"/>
    <cellStyle name="Level5-Numbers 2" xfId="1362"/>
    <cellStyle name="Level5-Numbers-Hide" xfId="1363"/>
    <cellStyle name="Level6" xfId="1364"/>
    <cellStyle name="Level6 2" xfId="1365"/>
    <cellStyle name="Level6-Hide" xfId="1366"/>
    <cellStyle name="Level6-Hide 2" xfId="1367"/>
    <cellStyle name="Level6-Numbers" xfId="1368"/>
    <cellStyle name="Level6-Numbers 2" xfId="1369"/>
    <cellStyle name="Level7" xfId="1370"/>
    <cellStyle name="Level7-Hide" xfId="1371"/>
    <cellStyle name="Level7-Numbers" xfId="1372"/>
    <cellStyle name="Linked Cell" xfId="498"/>
    <cellStyle name="Linked Cell 10" xfId="499"/>
    <cellStyle name="Linked Cell 10 2" xfId="1373"/>
    <cellStyle name="Linked Cell 2" xfId="500"/>
    <cellStyle name="Linked Cell 2 2" xfId="1374"/>
    <cellStyle name="Linked Cell 3" xfId="501"/>
    <cellStyle name="Linked Cell 3 2" xfId="1375"/>
    <cellStyle name="Linked Cell 4" xfId="502"/>
    <cellStyle name="Linked Cell 4 2" xfId="1376"/>
    <cellStyle name="Linked Cell 5" xfId="503"/>
    <cellStyle name="Linked Cell 5 2" xfId="1377"/>
    <cellStyle name="Linked Cell 6" xfId="504"/>
    <cellStyle name="Linked Cell 6 2" xfId="1378"/>
    <cellStyle name="Linked Cell 7" xfId="505"/>
    <cellStyle name="Linked Cell 7 2" xfId="1379"/>
    <cellStyle name="Linked Cell 8" xfId="506"/>
    <cellStyle name="Linked Cell 8 2" xfId="1380"/>
    <cellStyle name="Linked Cell 9" xfId="507"/>
    <cellStyle name="Linked Cell 9 2" xfId="1381"/>
    <cellStyle name="MacroCode" xfId="508"/>
    <cellStyle name="Már látott hiperhivatkozás" xfId="509"/>
    <cellStyle name="Měna0" xfId="510"/>
    <cellStyle name="Mheading1" xfId="1382"/>
    <cellStyle name="Mheading2" xfId="1383"/>
    <cellStyle name="Millares [0]_11.1.3. bis" xfId="1384"/>
    <cellStyle name="Millares_11.1.3. bis" xfId="1385"/>
    <cellStyle name="Milliers [0]_Encours - Apr rééch" xfId="511"/>
    <cellStyle name="Milliers_Encours - Apr rééch" xfId="512"/>
    <cellStyle name="Mìna0" xfId="513"/>
    <cellStyle name="Moeda [0]_A" xfId="1386"/>
    <cellStyle name="Moeda_A" xfId="1387"/>
    <cellStyle name="Moeda0" xfId="1388"/>
    <cellStyle name="Moneda [0]_11.1.3. bis" xfId="1389"/>
    <cellStyle name="Moneda_11.1.3. bis" xfId="1390"/>
    <cellStyle name="Monétaire [0]_Encours - Apr rééch" xfId="514"/>
    <cellStyle name="Monétaire_Encours - Apr rééch" xfId="515"/>
    <cellStyle name="Monetario" xfId="1391"/>
    <cellStyle name="Monetario0" xfId="1392"/>
    <cellStyle name="Nedefinován" xfId="516"/>
    <cellStyle name="Neutral" xfId="517"/>
    <cellStyle name="Neutral 10" xfId="518"/>
    <cellStyle name="Neutral 10 2" xfId="1393"/>
    <cellStyle name="Neutral 2" xfId="519"/>
    <cellStyle name="Neutral 2 2" xfId="1394"/>
    <cellStyle name="Neutral 3" xfId="520"/>
    <cellStyle name="Neutral 3 2" xfId="1395"/>
    <cellStyle name="Neutral 4" xfId="521"/>
    <cellStyle name="Neutral 4 2" xfId="1396"/>
    <cellStyle name="Neutral 5" xfId="522"/>
    <cellStyle name="Neutral 5 2" xfId="1397"/>
    <cellStyle name="Neutral 6" xfId="523"/>
    <cellStyle name="Neutral 6 2" xfId="1398"/>
    <cellStyle name="Neutral 7" xfId="524"/>
    <cellStyle name="Neutral 7 2" xfId="1399"/>
    <cellStyle name="Neutral 8" xfId="525"/>
    <cellStyle name="Neutral 8 2" xfId="1400"/>
    <cellStyle name="Neutral 9" xfId="526"/>
    <cellStyle name="Neutral 9 2" xfId="1401"/>
    <cellStyle name="Non défini" xfId="1402"/>
    <cellStyle name="normal" xfId="527"/>
    <cellStyle name="Normal - Style1" xfId="528"/>
    <cellStyle name="Normal - Style1 2" xfId="1403"/>
    <cellStyle name="Normal - Style2" xfId="529"/>
    <cellStyle name="Normal - Style2 2" xfId="1404"/>
    <cellStyle name="Normal - Style2_IM" xfId="1405"/>
    <cellStyle name="Normal - Style3" xfId="530"/>
    <cellStyle name="Normal - Style3 2" xfId="1406"/>
    <cellStyle name="Normal - Style4" xfId="1407"/>
    <cellStyle name="Normal - Style5" xfId="531"/>
    <cellStyle name="Normal - Style6" xfId="532"/>
    <cellStyle name="Normal - Style7" xfId="533"/>
    <cellStyle name="Normal - Style8" xfId="534"/>
    <cellStyle name="Normal 10" xfId="535"/>
    <cellStyle name="Normal 10 2" xfId="536"/>
    <cellStyle name="Normal 10 3" xfId="1408"/>
    <cellStyle name="Normal 10 3 2" xfId="1409"/>
    <cellStyle name="Normal 10_IM" xfId="1410"/>
    <cellStyle name="Normal 11" xfId="537"/>
    <cellStyle name="Normal 11 2" xfId="538"/>
    <cellStyle name="Normal 12" xfId="539"/>
    <cellStyle name="Normal 12 2" xfId="540"/>
    <cellStyle name="Normal 13" xfId="541"/>
    <cellStyle name="Normal 13 2" xfId="542"/>
    <cellStyle name="Normal 14" xfId="543"/>
    <cellStyle name="Normal 15" xfId="544"/>
    <cellStyle name="Normal 16" xfId="545"/>
    <cellStyle name="Normal 17" xfId="546"/>
    <cellStyle name="Normal 18" xfId="547"/>
    <cellStyle name="Normal 19" xfId="548"/>
    <cellStyle name="Normal 2" xfId="549"/>
    <cellStyle name="Normal 2 10" xfId="1411"/>
    <cellStyle name="Normal 2 11" xfId="1412"/>
    <cellStyle name="Normal 2 12" xfId="1413"/>
    <cellStyle name="Normal 2 2" xfId="550"/>
    <cellStyle name="Normal 2 2 2" xfId="551"/>
    <cellStyle name="Normal 2 2 2 2" xfId="552"/>
    <cellStyle name="Normal 2 2 2 2 2" xfId="1414"/>
    <cellStyle name="Normal 2 2 2 3" xfId="1415"/>
    <cellStyle name="Normal 2 2 3" xfId="1416"/>
    <cellStyle name="Normal 2 3" xfId="1417"/>
    <cellStyle name="Normal 2 4" xfId="1418"/>
    <cellStyle name="Normal 2 5" xfId="1419"/>
    <cellStyle name="Normal 2 5 2" xfId="1420"/>
    <cellStyle name="Normal 2 6" xfId="1421"/>
    <cellStyle name="Normal 2 6 2" xfId="1422"/>
    <cellStyle name="Normal 2 7" xfId="1423"/>
    <cellStyle name="Normal 2 7 2" xfId="1424"/>
    <cellStyle name="Normal 2 8" xfId="1425"/>
    <cellStyle name="Normal 2 8 2" xfId="1426"/>
    <cellStyle name="Normal 2 9" xfId="1427"/>
    <cellStyle name="Normal 2_IM" xfId="1428"/>
    <cellStyle name="Normal 20" xfId="553"/>
    <cellStyle name="Normal 21" xfId="554"/>
    <cellStyle name="Normal 22" xfId="555"/>
    <cellStyle name="Normal 23" xfId="556"/>
    <cellStyle name="Normal 24" xfId="557"/>
    <cellStyle name="Normal 25" xfId="558"/>
    <cellStyle name="Normal 26" xfId="559"/>
    <cellStyle name="Normal 27" xfId="560"/>
    <cellStyle name="Normal 28" xfId="561"/>
    <cellStyle name="Normal 29" xfId="562"/>
    <cellStyle name="Normal 3" xfId="563"/>
    <cellStyle name="Normal 3 2" xfId="1429"/>
    <cellStyle name="Normal 3 2 2" xfId="1430"/>
    <cellStyle name="Normal 3 3" xfId="1431"/>
    <cellStyle name="Normal 3_IM" xfId="1432"/>
    <cellStyle name="Normal 30" xfId="564"/>
    <cellStyle name="Normal 31" xfId="565"/>
    <cellStyle name="Normal 32" xfId="566"/>
    <cellStyle name="Normal 33" xfId="567"/>
    <cellStyle name="Normal 34" xfId="568"/>
    <cellStyle name="Normal 35" xfId="569"/>
    <cellStyle name="Normal 36" xfId="570"/>
    <cellStyle name="Normal 37" xfId="571"/>
    <cellStyle name="Normal 38" xfId="572"/>
    <cellStyle name="Normal 39" xfId="573"/>
    <cellStyle name="Normal 4" xfId="574"/>
    <cellStyle name="Normal 4 2" xfId="575"/>
    <cellStyle name="Normal 4 2 2" xfId="1433"/>
    <cellStyle name="Normal 4 3" xfId="576"/>
    <cellStyle name="Normal 40" xfId="577"/>
    <cellStyle name="Normal 41" xfId="578"/>
    <cellStyle name="Normal 42" xfId="579"/>
    <cellStyle name="Normal 43" xfId="580"/>
    <cellStyle name="Normal 44" xfId="581"/>
    <cellStyle name="Normal 45" xfId="582"/>
    <cellStyle name="Normal 46" xfId="583"/>
    <cellStyle name="Normal 47" xfId="584"/>
    <cellStyle name="Normal 48" xfId="585"/>
    <cellStyle name="Normal 49" xfId="586"/>
    <cellStyle name="Normal 5" xfId="587"/>
    <cellStyle name="Normal 5 2" xfId="588"/>
    <cellStyle name="Normal 5 3" xfId="1434"/>
    <cellStyle name="Normal 5_IM" xfId="1435"/>
    <cellStyle name="Normal 50" xfId="589"/>
    <cellStyle name="Normal 51" xfId="590"/>
    <cellStyle name="Normal 52" xfId="591"/>
    <cellStyle name="Normal 53" xfId="592"/>
    <cellStyle name="Normal 54" xfId="593"/>
    <cellStyle name="Normal 55" xfId="594"/>
    <cellStyle name="Normal 56" xfId="595"/>
    <cellStyle name="Normal 57" xfId="596"/>
    <cellStyle name="Normal 58" xfId="597"/>
    <cellStyle name="Normal 59" xfId="598"/>
    <cellStyle name="Normal 6" xfId="599"/>
    <cellStyle name="Normal 6 2" xfId="600"/>
    <cellStyle name="Normal 6 3" xfId="1436"/>
    <cellStyle name="Normal 6_IM" xfId="1437"/>
    <cellStyle name="Normal 60" xfId="601"/>
    <cellStyle name="Normal 61" xfId="602"/>
    <cellStyle name="Normal 62" xfId="603"/>
    <cellStyle name="Normal 63" xfId="1438"/>
    <cellStyle name="Normal 64" xfId="1439"/>
    <cellStyle name="Normal 65" xfId="1440"/>
    <cellStyle name="Normal 66" xfId="1441"/>
    <cellStyle name="Normal 67" xfId="1442"/>
    <cellStyle name="Normal 68" xfId="1443"/>
    <cellStyle name="Normal 69" xfId="1444"/>
    <cellStyle name="Normal 69 2" xfId="1445"/>
    <cellStyle name="Normal 7" xfId="604"/>
    <cellStyle name="Normal 7 2" xfId="605"/>
    <cellStyle name="Normal 8" xfId="606"/>
    <cellStyle name="Normal 8 2" xfId="607"/>
    <cellStyle name="Normal 9" xfId="608"/>
    <cellStyle name="Normal Table" xfId="609"/>
    <cellStyle name="Normál_10mell99" xfId="610"/>
    <cellStyle name="Normal_A" xfId="611"/>
    <cellStyle name="Normal_SEI(feb17)" xfId="612"/>
    <cellStyle name="normální_FR NPCH-zari01" xfId="613"/>
    <cellStyle name="Note" xfId="614"/>
    <cellStyle name="Note 10" xfId="615"/>
    <cellStyle name="Note 10 2" xfId="1446"/>
    <cellStyle name="Note 11" xfId="616"/>
    <cellStyle name="Note 2" xfId="617"/>
    <cellStyle name="Note 2 2" xfId="1447"/>
    <cellStyle name="Note 3" xfId="618"/>
    <cellStyle name="Note 3 2" xfId="1448"/>
    <cellStyle name="Note 4" xfId="619"/>
    <cellStyle name="Note 4 2" xfId="1449"/>
    <cellStyle name="Note 5" xfId="620"/>
    <cellStyle name="Note 5 2" xfId="1450"/>
    <cellStyle name="Note 6" xfId="621"/>
    <cellStyle name="Note 6 2" xfId="1451"/>
    <cellStyle name="Note 7" xfId="622"/>
    <cellStyle name="Note 7 2" xfId="1452"/>
    <cellStyle name="Note 8" xfId="623"/>
    <cellStyle name="Note 8 2" xfId="1453"/>
    <cellStyle name="Note 9" xfId="624"/>
    <cellStyle name="Note 9 2" xfId="1454"/>
    <cellStyle name="Number-Cells" xfId="1455"/>
    <cellStyle name="Number-Cells-Column2" xfId="1456"/>
    <cellStyle name="Number-Cells-Column5" xfId="1457"/>
    <cellStyle name="Obično_ENG.30.04.2004" xfId="625"/>
    <cellStyle name="Ôèíàíñîâûé_Tranche" xfId="626"/>
    <cellStyle name="Output" xfId="627"/>
    <cellStyle name="Output 10" xfId="628"/>
    <cellStyle name="Output 10 2" xfId="1458"/>
    <cellStyle name="Output 2" xfId="629"/>
    <cellStyle name="Output 2 2" xfId="1459"/>
    <cellStyle name="Output 3" xfId="630"/>
    <cellStyle name="Output 3 2" xfId="1460"/>
    <cellStyle name="Output 4" xfId="631"/>
    <cellStyle name="Output 4 2" xfId="1461"/>
    <cellStyle name="Output 5" xfId="632"/>
    <cellStyle name="Output 5 2" xfId="1462"/>
    <cellStyle name="Output 6" xfId="633"/>
    <cellStyle name="Output 6 2" xfId="1463"/>
    <cellStyle name="Output 7" xfId="634"/>
    <cellStyle name="Output 7 2" xfId="1464"/>
    <cellStyle name="Output 8" xfId="635"/>
    <cellStyle name="Output 8 2" xfId="1465"/>
    <cellStyle name="Output 9" xfId="636"/>
    <cellStyle name="Output 9 2" xfId="1466"/>
    <cellStyle name="Pénznem [0]_10mell99" xfId="637"/>
    <cellStyle name="Pénznem_10mell99" xfId="638"/>
    <cellStyle name="Percen - Style1" xfId="639"/>
    <cellStyle name="Percent [2]" xfId="640"/>
    <cellStyle name="Percent 2" xfId="641"/>
    <cellStyle name="Percent 2 2" xfId="1467"/>
    <cellStyle name="Percent 2 3" xfId="1468"/>
    <cellStyle name="Percent 3" xfId="642"/>
    <cellStyle name="Percent 3 2" xfId="643"/>
    <cellStyle name="Percent 3 3" xfId="644"/>
    <cellStyle name="Percent 4" xfId="1469"/>
    <cellStyle name="Percent 5" xfId="1470"/>
    <cellStyle name="percentage difference" xfId="645"/>
    <cellStyle name="percentage difference 2" xfId="1471"/>
    <cellStyle name="percentage difference one decimal" xfId="646"/>
    <cellStyle name="percentage difference zero decimal" xfId="647"/>
    <cellStyle name="Percentual" xfId="1472"/>
    <cellStyle name="Pevný" xfId="648"/>
    <cellStyle name="Ponto" xfId="1473"/>
    <cellStyle name="Porcentagem_SEP1196" xfId="1474"/>
    <cellStyle name="Porcentaje" xfId="1475"/>
    <cellStyle name="Presentation" xfId="649"/>
    <cellStyle name="Presentation 2" xfId="1476"/>
    <cellStyle name="Publication" xfId="650"/>
    <cellStyle name="Punto" xfId="1477"/>
    <cellStyle name="Punto0" xfId="1478"/>
    <cellStyle name="Red Text" xfId="651"/>
    <cellStyle name="reduced" xfId="652"/>
    <cellStyle name="Row-Header" xfId="1479"/>
    <cellStyle name="Row-Header 2" xfId="1480"/>
    <cellStyle name="SAPBEXaggData" xfId="1481"/>
    <cellStyle name="SAPBEXaggDataEmph" xfId="1482"/>
    <cellStyle name="SAPBEXaggItem" xfId="1483"/>
    <cellStyle name="SAPBEXchaText" xfId="1484"/>
    <cellStyle name="SAPBEXexcBad" xfId="1485"/>
    <cellStyle name="SAPBEXexcCritical" xfId="1486"/>
    <cellStyle name="SAPBEXexcGood" xfId="1487"/>
    <cellStyle name="SAPBEXexcVeryBad" xfId="1488"/>
    <cellStyle name="SAPBEXfilterDrill" xfId="1489"/>
    <cellStyle name="SAPBEXfilterItem" xfId="1490"/>
    <cellStyle name="SAPBEXfilterText" xfId="1491"/>
    <cellStyle name="SAPBEXformats" xfId="1492"/>
    <cellStyle name="SAPBEXheaderData" xfId="1493"/>
    <cellStyle name="SAPBEXheaderItem" xfId="1494"/>
    <cellStyle name="SAPBEXheaderText" xfId="1495"/>
    <cellStyle name="SAPBEXresData" xfId="1496"/>
    <cellStyle name="SAPBEXresDataEmph" xfId="1497"/>
    <cellStyle name="SAPBEXresItem" xfId="1498"/>
    <cellStyle name="SAPBEXstdData" xfId="1499"/>
    <cellStyle name="SAPBEXstdDataEmph" xfId="1500"/>
    <cellStyle name="SAPBEXstdItem" xfId="1501"/>
    <cellStyle name="SAPBEXsubData" xfId="1502"/>
    <cellStyle name="SAPBEXsubDataEmph" xfId="1503"/>
    <cellStyle name="SAPBEXsubItem" xfId="1504"/>
    <cellStyle name="SAPBEXtitle" xfId="1505"/>
    <cellStyle name="SAPBEXundefined" xfId="1506"/>
    <cellStyle name="Sep. milhar [2]" xfId="1507"/>
    <cellStyle name="Separador de m" xfId="1508"/>
    <cellStyle name="Separador de milhares [0]_A" xfId="1509"/>
    <cellStyle name="Separador de milhares_A" xfId="1510"/>
    <cellStyle name="Sheet Title" xfId="1511"/>
    <cellStyle name="STYL1 - Style1" xfId="653"/>
    <cellStyle name="Text" xfId="654"/>
    <cellStyle name="Text 2" xfId="1512"/>
    <cellStyle name="Title" xfId="655"/>
    <cellStyle name="Title 10" xfId="656"/>
    <cellStyle name="Title 10 2" xfId="1513"/>
    <cellStyle name="Title 2" xfId="657"/>
    <cellStyle name="Title 2 2" xfId="1514"/>
    <cellStyle name="Title 3" xfId="658"/>
    <cellStyle name="Title 3 2" xfId="1515"/>
    <cellStyle name="Title 4" xfId="659"/>
    <cellStyle name="Title 4 2" xfId="1516"/>
    <cellStyle name="Title 5" xfId="660"/>
    <cellStyle name="Title 5 2" xfId="1517"/>
    <cellStyle name="Title 6" xfId="661"/>
    <cellStyle name="Title 6 2" xfId="1518"/>
    <cellStyle name="Title 7" xfId="662"/>
    <cellStyle name="Title 7 2" xfId="1519"/>
    <cellStyle name="Title 8" xfId="663"/>
    <cellStyle name="Title 8 2" xfId="1520"/>
    <cellStyle name="Title 9" xfId="664"/>
    <cellStyle name="Title 9 2" xfId="1521"/>
    <cellStyle name="Titulo1" xfId="1522"/>
    <cellStyle name="Titulo2" xfId="1523"/>
    <cellStyle name="TopGrey" xfId="665"/>
    <cellStyle name="Total" xfId="666"/>
    <cellStyle name="Total 2" xfId="667"/>
    <cellStyle name="Total_01 BoP forecast comparative scenario-4" xfId="668"/>
    <cellStyle name="Undefiniert" xfId="669"/>
    <cellStyle name="V¡rgula" xfId="1524"/>
    <cellStyle name="V¡rgula0" xfId="1525"/>
    <cellStyle name="vaca" xfId="1526"/>
    <cellStyle name="Vírgula" xfId="1527"/>
    <cellStyle name="Warning Text" xfId="670"/>
    <cellStyle name="Warning Text 10" xfId="671"/>
    <cellStyle name="Warning Text 10 2" xfId="1528"/>
    <cellStyle name="Warning Text 2" xfId="672"/>
    <cellStyle name="Warning Text 2 2" xfId="1529"/>
    <cellStyle name="Warning Text 3" xfId="673"/>
    <cellStyle name="Warning Text 3 2" xfId="1530"/>
    <cellStyle name="Warning Text 4" xfId="674"/>
    <cellStyle name="Warning Text 4 2" xfId="1531"/>
    <cellStyle name="Warning Text 5" xfId="675"/>
    <cellStyle name="Warning Text 5 2" xfId="1532"/>
    <cellStyle name="Warning Text 6" xfId="676"/>
    <cellStyle name="Warning Text 6 2" xfId="1533"/>
    <cellStyle name="Warning Text 7" xfId="677"/>
    <cellStyle name="Warning Text 7 2" xfId="1534"/>
    <cellStyle name="Warning Text 8" xfId="678"/>
    <cellStyle name="Warning Text 8 2" xfId="1535"/>
    <cellStyle name="Warning Text 9" xfId="679"/>
    <cellStyle name="Warning Text 9 2" xfId="1536"/>
    <cellStyle name="WebAnchor1" xfId="1537"/>
    <cellStyle name="WebAnchor2" xfId="1538"/>
    <cellStyle name="WebAnchor3" xfId="1539"/>
    <cellStyle name="WebAnchor4" xfId="1540"/>
    <cellStyle name="WebAnchor5" xfId="1541"/>
    <cellStyle name="WebAnchor6" xfId="1542"/>
    <cellStyle name="WebAnchor7" xfId="1543"/>
    <cellStyle name="Webexclude" xfId="1544"/>
    <cellStyle name="WebFN" xfId="1545"/>
    <cellStyle name="WebFN1" xfId="1546"/>
    <cellStyle name="WebFN2" xfId="1547"/>
    <cellStyle name="WebFN3" xfId="1548"/>
    <cellStyle name="WebFN4" xfId="1549"/>
    <cellStyle name="WebHR" xfId="1550"/>
    <cellStyle name="WebIndent1" xfId="1551"/>
    <cellStyle name="WebIndent1wFN3" xfId="1552"/>
    <cellStyle name="WebIndent2" xfId="1553"/>
    <cellStyle name="WebNoBR" xfId="1554"/>
    <cellStyle name="Záhlaví 1" xfId="680"/>
    <cellStyle name="Záhlaví 2" xfId="681"/>
    <cellStyle name="zero" xfId="682"/>
    <cellStyle name="Акцент1 2" xfId="683"/>
    <cellStyle name="Акцент1 3" xfId="1555"/>
    <cellStyle name="Акцент1 4" xfId="1556"/>
    <cellStyle name="Акцент2 2" xfId="684"/>
    <cellStyle name="Акцент2 3" xfId="1557"/>
    <cellStyle name="Акцент2 4" xfId="1558"/>
    <cellStyle name="Акцент3 2" xfId="685"/>
    <cellStyle name="Акцент3 3" xfId="1559"/>
    <cellStyle name="Акцент3 4" xfId="1560"/>
    <cellStyle name="Акцент4 2" xfId="686"/>
    <cellStyle name="Акцент4 3" xfId="1561"/>
    <cellStyle name="Акцент4 4" xfId="1562"/>
    <cellStyle name="Акцент5 2" xfId="687"/>
    <cellStyle name="Акцент5 3" xfId="1563"/>
    <cellStyle name="Акцент5 4" xfId="1564"/>
    <cellStyle name="Акцент6 2" xfId="688"/>
    <cellStyle name="Акцент6 3" xfId="1565"/>
    <cellStyle name="Акцент6 4" xfId="1566"/>
    <cellStyle name="Акцентування1" xfId="689"/>
    <cellStyle name="Акцентування1 2" xfId="1567"/>
    <cellStyle name="Акцентування2" xfId="690"/>
    <cellStyle name="Акцентування2 2" xfId="1568"/>
    <cellStyle name="Акцентування3" xfId="691"/>
    <cellStyle name="Акцентування3 2" xfId="1569"/>
    <cellStyle name="Акцентування4" xfId="692"/>
    <cellStyle name="Акцентування4 2" xfId="1570"/>
    <cellStyle name="Акцентування5" xfId="693"/>
    <cellStyle name="Акцентування5 2" xfId="1571"/>
    <cellStyle name="Акцентування6" xfId="694"/>
    <cellStyle name="Акцентування6 2" xfId="1572"/>
    <cellStyle name="Ввід" xfId="695"/>
    <cellStyle name="Ввід 2" xfId="1573"/>
    <cellStyle name="Ввод  2" xfId="696"/>
    <cellStyle name="Ввод  3" xfId="1574"/>
    <cellStyle name="Ввод  4" xfId="1575"/>
    <cellStyle name="Вывод 2" xfId="697"/>
    <cellStyle name="Вывод 3" xfId="1576"/>
    <cellStyle name="Вывод 4" xfId="1577"/>
    <cellStyle name="Вычисление 2" xfId="698"/>
    <cellStyle name="Вычисление 3" xfId="1578"/>
    <cellStyle name="Вычисление 4" xfId="1579"/>
    <cellStyle name="Гіперпосилання" xfId="1824" builtinId="8"/>
    <cellStyle name="ДАТА" xfId="699"/>
    <cellStyle name="ДАТА 2" xfId="1580"/>
    <cellStyle name="Денджный_CPI (2)" xfId="700"/>
    <cellStyle name="Денежный 2" xfId="1581"/>
    <cellStyle name="Добре" xfId="701"/>
    <cellStyle name="Добре 2" xfId="1582"/>
    <cellStyle name="Заголовки до таблиць в бюлетень" xfId="702"/>
    <cellStyle name="Заголовок 1 2" xfId="703"/>
    <cellStyle name="Заголовок 1 3" xfId="1583"/>
    <cellStyle name="Заголовок 1 4" xfId="1584"/>
    <cellStyle name="Заголовок 2 2" xfId="704"/>
    <cellStyle name="Заголовок 2 3" xfId="1585"/>
    <cellStyle name="Заголовок 2 4" xfId="1586"/>
    <cellStyle name="Заголовок 3 2" xfId="705"/>
    <cellStyle name="Заголовок 3 3" xfId="1587"/>
    <cellStyle name="Заголовок 3 4" xfId="1588"/>
    <cellStyle name="Заголовок 4 2" xfId="706"/>
    <cellStyle name="Заголовок 4 3" xfId="1589"/>
    <cellStyle name="Заголовок 4 4" xfId="1590"/>
    <cellStyle name="ЗАГОЛОВОК1" xfId="707"/>
    <cellStyle name="ЗАГОЛОВОК1 2" xfId="1591"/>
    <cellStyle name="ЗАГОЛОВОК2" xfId="708"/>
    <cellStyle name="ЗАГОЛОВОК2 2" xfId="1592"/>
    <cellStyle name="Звичайний" xfId="0" builtinId="0"/>
    <cellStyle name="Звичайний 2" xfId="709"/>
    <cellStyle name="Звичайний 3" xfId="1836"/>
    <cellStyle name="Зв'язана клітинка" xfId="710"/>
    <cellStyle name="Зв'язана клітинка 2" xfId="1593"/>
    <cellStyle name="Итог 2" xfId="711"/>
    <cellStyle name="Итог 3" xfId="1594"/>
    <cellStyle name="Итог 4" xfId="1595"/>
    <cellStyle name="ИТОГОВЫЙ" xfId="712"/>
    <cellStyle name="ИТОГОВЫЙ 2" xfId="1596"/>
    <cellStyle name="Контрольна клітинка" xfId="713"/>
    <cellStyle name="Контрольна клітинка 2" xfId="1597"/>
    <cellStyle name="Контрольная ячейка 2" xfId="714"/>
    <cellStyle name="Контрольная ячейка 3" xfId="1598"/>
    <cellStyle name="Контрольная ячейка 4" xfId="1599"/>
    <cellStyle name="Назва" xfId="715"/>
    <cellStyle name="Назва 2" xfId="1600"/>
    <cellStyle name="Название 2" xfId="716"/>
    <cellStyle name="Название 3" xfId="1601"/>
    <cellStyle name="Название 4" xfId="1602"/>
    <cellStyle name="Нейтральный 2" xfId="717"/>
    <cellStyle name="Нейтральный 3" xfId="1603"/>
    <cellStyle name="Нейтральный 4" xfId="1604"/>
    <cellStyle name="Обчислення" xfId="718"/>
    <cellStyle name="Обчислення 2" xfId="1605"/>
    <cellStyle name="Обычный 10" xfId="719"/>
    <cellStyle name="Обычный 10 2" xfId="1606"/>
    <cellStyle name="Обычный 11" xfId="720"/>
    <cellStyle name="Обычный 11 2" xfId="1607"/>
    <cellStyle name="Обычный 12" xfId="721"/>
    <cellStyle name="Обычный 12 2" xfId="1608"/>
    <cellStyle name="Обычный 13" xfId="722"/>
    <cellStyle name="Обычный 13 2" xfId="1609"/>
    <cellStyle name="Обычный 14" xfId="723"/>
    <cellStyle name="Обычный 14 2" xfId="1610"/>
    <cellStyle name="Обычный 15" xfId="724"/>
    <cellStyle name="Обычный 15 2" xfId="1611"/>
    <cellStyle name="Обычный 16" xfId="725"/>
    <cellStyle name="Обычный 16 2" xfId="1612"/>
    <cellStyle name="Обычный 17" xfId="726"/>
    <cellStyle name="Обычный 17 2" xfId="1613"/>
    <cellStyle name="Обычный 18" xfId="727"/>
    <cellStyle name="Обычный 18 2" xfId="1614"/>
    <cellStyle name="Обычный 19" xfId="728"/>
    <cellStyle name="Обычный 19 2" xfId="1615"/>
    <cellStyle name="Обычный 2" xfId="729"/>
    <cellStyle name="Обычный 2 10" xfId="1616"/>
    <cellStyle name="Обычный 2 11" xfId="1617"/>
    <cellStyle name="Обычный 2 12" xfId="1618"/>
    <cellStyle name="Обычный 2 13" xfId="1619"/>
    <cellStyle name="Обычный 2 14" xfId="1620"/>
    <cellStyle name="Обычный 2 15" xfId="1621"/>
    <cellStyle name="Обычный 2 16" xfId="1622"/>
    <cellStyle name="Обычный 2 17" xfId="1623"/>
    <cellStyle name="Обычный 2 2" xfId="730"/>
    <cellStyle name="Обычный 2 2 2" xfId="731"/>
    <cellStyle name="Обычный 2 2 2 2" xfId="1624"/>
    <cellStyle name="Обычный 2 2 2 3" xfId="1625"/>
    <cellStyle name="Обычный 2 2 3" xfId="732"/>
    <cellStyle name="Обычный 2 2 3 2" xfId="1626"/>
    <cellStyle name="Обычный 2 2 4" xfId="733"/>
    <cellStyle name="Обычный 2 2 4 2" xfId="1627"/>
    <cellStyle name="Обычный 2 2 5" xfId="734"/>
    <cellStyle name="Обычный 2 2 5 2" xfId="1628"/>
    <cellStyle name="Обычный 2 2 6" xfId="735"/>
    <cellStyle name="Обычный 2 2 6 2" xfId="1629"/>
    <cellStyle name="Обычный 2 2 7" xfId="736"/>
    <cellStyle name="Обычный 2 2 7 2" xfId="1630"/>
    <cellStyle name="Обычный 2 2 8" xfId="1631"/>
    <cellStyle name="Обычный 2 2_004 витрати на закупівлю імпортованого газу" xfId="1632"/>
    <cellStyle name="Обычный 2 3" xfId="737"/>
    <cellStyle name="Обычный 2 3 2" xfId="1633"/>
    <cellStyle name="Обычный 2 4" xfId="738"/>
    <cellStyle name="Обычный 2 4 2" xfId="1634"/>
    <cellStyle name="Обычный 2 5" xfId="739"/>
    <cellStyle name="Обычный 2 5 2" xfId="1635"/>
    <cellStyle name="Обычный 2 6" xfId="740"/>
    <cellStyle name="Обычный 2 6 2" xfId="1636"/>
    <cellStyle name="Обычный 2 7" xfId="741"/>
    <cellStyle name="Обычный 2 7 2" xfId="1637"/>
    <cellStyle name="Обычный 2 8" xfId="1638"/>
    <cellStyle name="Обычный 2 9" xfId="1639"/>
    <cellStyle name="Обычный 2_2604-2010" xfId="1640"/>
    <cellStyle name="Обычный 20" xfId="742"/>
    <cellStyle name="Обычный 20 2" xfId="1641"/>
    <cellStyle name="Обычный 21" xfId="743"/>
    <cellStyle name="Обычный 21 2" xfId="1642"/>
    <cellStyle name="Обычный 22" xfId="744"/>
    <cellStyle name="Обычный 22 2" xfId="1643"/>
    <cellStyle name="Обычный 23" xfId="745"/>
    <cellStyle name="Обычный 23 2" xfId="1644"/>
    <cellStyle name="Обычный 24" xfId="746"/>
    <cellStyle name="Обычный 24 2" xfId="1645"/>
    <cellStyle name="Обычный 25" xfId="747"/>
    <cellStyle name="Обычный 25 2" xfId="1646"/>
    <cellStyle name="Обычный 26" xfId="748"/>
    <cellStyle name="Обычный 26 2" xfId="1647"/>
    <cellStyle name="Обычный 27" xfId="749"/>
    <cellStyle name="Обычный 27 2" xfId="1648"/>
    <cellStyle name="Обычный 28" xfId="750"/>
    <cellStyle name="Обычный 28 2" xfId="1649"/>
    <cellStyle name="Обычный 29" xfId="751"/>
    <cellStyle name="Обычный 29 2" xfId="1650"/>
    <cellStyle name="Обычный 3" xfId="752"/>
    <cellStyle name="Обычный 3 10" xfId="1651"/>
    <cellStyle name="Обычный 3 11" xfId="1652"/>
    <cellStyle name="Обычный 3 12" xfId="1653"/>
    <cellStyle name="Обычный 3 13" xfId="1654"/>
    <cellStyle name="Обычный 3 14" xfId="1655"/>
    <cellStyle name="Обычный 3 14 2" xfId="1656"/>
    <cellStyle name="Обычный 3 14 3" xfId="1657"/>
    <cellStyle name="Обычный 3 14_004 витрати на закупівлю імпортованого газу" xfId="1658"/>
    <cellStyle name="Обычный 3 15" xfId="1659"/>
    <cellStyle name="Обычный 3 16" xfId="1826"/>
    <cellStyle name="Обычный 3 2" xfId="753"/>
    <cellStyle name="Обычный 3 2 2" xfId="754"/>
    <cellStyle name="Обычный 3 2 2 2" xfId="1660"/>
    <cellStyle name="Обычный 3 2 3" xfId="1661"/>
    <cellStyle name="Обычный 3 2_borg_010609_rab22" xfId="755"/>
    <cellStyle name="Обычный 3 3" xfId="1662"/>
    <cellStyle name="Обычный 3 4" xfId="1663"/>
    <cellStyle name="Обычный 3 5" xfId="1664"/>
    <cellStyle name="Обычный 3 6" xfId="1665"/>
    <cellStyle name="Обычный 3 7" xfId="1666"/>
    <cellStyle name="Обычный 3 8" xfId="1667"/>
    <cellStyle name="Обычный 3 9" xfId="1668"/>
    <cellStyle name="Обычный 3_% Золотые ворота" xfId="1669"/>
    <cellStyle name="Обычный 30" xfId="756"/>
    <cellStyle name="Обычный 30 2" xfId="1670"/>
    <cellStyle name="Обычный 31" xfId="757"/>
    <cellStyle name="Обычный 31 2" xfId="1671"/>
    <cellStyle name="Обычный 32" xfId="758"/>
    <cellStyle name="Обычный 32 2" xfId="1672"/>
    <cellStyle name="Обычный 33" xfId="759"/>
    <cellStyle name="Обычный 33 2" xfId="1673"/>
    <cellStyle name="Обычный 34" xfId="760"/>
    <cellStyle name="Обычный 34 2" xfId="1674"/>
    <cellStyle name="Обычный 35" xfId="761"/>
    <cellStyle name="Обычный 35 2" xfId="1675"/>
    <cellStyle name="Обычный 36" xfId="762"/>
    <cellStyle name="Обычный 36 2" xfId="1676"/>
    <cellStyle name="Обычный 37" xfId="763"/>
    <cellStyle name="Обычный 37 2" xfId="1677"/>
    <cellStyle name="Обычный 38" xfId="764"/>
    <cellStyle name="Обычный 38 2" xfId="1678"/>
    <cellStyle name="Обычный 39" xfId="765"/>
    <cellStyle name="Обычный 39 2" xfId="1679"/>
    <cellStyle name="Обычный 4" xfId="766"/>
    <cellStyle name="Обычный 4 2" xfId="767"/>
    <cellStyle name="Обычный 4 2 2" xfId="1680"/>
    <cellStyle name="Обычный 4 3" xfId="768"/>
    <cellStyle name="Обычный 4 4" xfId="769"/>
    <cellStyle name="Обычный 4 5" xfId="1827"/>
    <cellStyle name="Обычный 4_BOP Tables for NBU_103011" xfId="770"/>
    <cellStyle name="Обычный 40" xfId="771"/>
    <cellStyle name="Обычный 40 2" xfId="1681"/>
    <cellStyle name="Обычный 41" xfId="772"/>
    <cellStyle name="Обычный 41 2" xfId="1682"/>
    <cellStyle name="Обычный 42" xfId="773"/>
    <cellStyle name="Обычный 42 2" xfId="1683"/>
    <cellStyle name="Обычный 43" xfId="823"/>
    <cellStyle name="Обычный 44" xfId="824"/>
    <cellStyle name="Обычный 44 2" xfId="1828"/>
    <cellStyle name="Обычный 45" xfId="774"/>
    <cellStyle name="Обычный 45 2" xfId="1684"/>
    <cellStyle name="Обычный 46" xfId="775"/>
    <cellStyle name="Обычный 46 2" xfId="1685"/>
    <cellStyle name="Обычный 47" xfId="776"/>
    <cellStyle name="Обычный 47 2" xfId="1686"/>
    <cellStyle name="Обычный 48" xfId="777"/>
    <cellStyle name="Обычный 48 2" xfId="1687"/>
    <cellStyle name="Обычный 49" xfId="778"/>
    <cellStyle name="Обычный 49 2" xfId="1688"/>
    <cellStyle name="Обычный 5" xfId="779"/>
    <cellStyle name="Обычный 5 2" xfId="780"/>
    <cellStyle name="Обычный 5 2 2" xfId="1689"/>
    <cellStyle name="Обычный 5 3" xfId="781"/>
    <cellStyle name="Обычный 50" xfId="782"/>
    <cellStyle name="Обычный 50 2" xfId="1690"/>
    <cellStyle name="Обычный 51" xfId="783"/>
    <cellStyle name="Обычный 51 2" xfId="1691"/>
    <cellStyle name="Обычный 52" xfId="784"/>
    <cellStyle name="Обычный 52 2" xfId="1692"/>
    <cellStyle name="Обычный 53" xfId="785"/>
    <cellStyle name="Обычный 53 2" xfId="1693"/>
    <cellStyle name="Обычный 54" xfId="786"/>
    <cellStyle name="Обычный 54 2" xfId="1694"/>
    <cellStyle name="Обычный 55" xfId="1695"/>
    <cellStyle name="Обычный 56" xfId="1696"/>
    <cellStyle name="Обычный 57" xfId="1697"/>
    <cellStyle name="Обычный 58" xfId="1698"/>
    <cellStyle name="Обычный 58 2" xfId="1829"/>
    <cellStyle name="Обычный 59" xfId="1699"/>
    <cellStyle name="Обычный 59 2" xfId="1830"/>
    <cellStyle name="Обычный 6" xfId="787"/>
    <cellStyle name="Обычный 6 2" xfId="788"/>
    <cellStyle name="Обычный 6 2 2" xfId="1700"/>
    <cellStyle name="Обычный 6 3" xfId="1701"/>
    <cellStyle name="Обычный 6 4" xfId="1702"/>
    <cellStyle name="Обычный 6_Баланс_газа_апарат_2011_2101" xfId="1703"/>
    <cellStyle name="Обычный 60" xfId="1704"/>
    <cellStyle name="Обычный 60 2" xfId="1831"/>
    <cellStyle name="Обычный 61" xfId="1834"/>
    <cellStyle name="Обычный 62" xfId="1833"/>
    <cellStyle name="Обычный 63" xfId="1835"/>
    <cellStyle name="Обычный 64" xfId="1837"/>
    <cellStyle name="Обычный 65" xfId="1838"/>
    <cellStyle name="Обычный 7" xfId="789"/>
    <cellStyle name="Обычный 7 2" xfId="1705"/>
    <cellStyle name="Обычный 8" xfId="790"/>
    <cellStyle name="Обычный 8 2" xfId="1706"/>
    <cellStyle name="Обычный 9" xfId="791"/>
    <cellStyle name="Обычный 9 2" xfId="1707"/>
    <cellStyle name="Обычный_Forec table IMF style 39" xfId="792"/>
    <cellStyle name="Обычный_OverAll Table 3" xfId="793"/>
    <cellStyle name="Обычный_VVP_new" xfId="1825"/>
    <cellStyle name="Підсумок" xfId="794"/>
    <cellStyle name="Підсумок 2" xfId="1708"/>
    <cellStyle name="Плохой 2" xfId="795"/>
    <cellStyle name="Плохой 3" xfId="1709"/>
    <cellStyle name="Плохой 4" xfId="1710"/>
    <cellStyle name="Поганий" xfId="796"/>
    <cellStyle name="Поганий 2" xfId="1711"/>
    <cellStyle name="Пояснение 2" xfId="797"/>
    <cellStyle name="Пояснение 3" xfId="1712"/>
    <cellStyle name="Пояснение 4" xfId="1713"/>
    <cellStyle name="Примечание 2" xfId="798"/>
    <cellStyle name="Примечание 3" xfId="1714"/>
    <cellStyle name="Примечание 4" xfId="799"/>
    <cellStyle name="Примітка" xfId="800"/>
    <cellStyle name="Примітка 2" xfId="1715"/>
    <cellStyle name="Процентный 2" xfId="801"/>
    <cellStyle name="Процентный 2 10" xfId="1716"/>
    <cellStyle name="Процентный 2 11" xfId="1717"/>
    <cellStyle name="Процентный 2 12" xfId="1718"/>
    <cellStyle name="Процентный 2 13" xfId="1719"/>
    <cellStyle name="Процентный 2 14" xfId="1720"/>
    <cellStyle name="Процентный 2 15" xfId="1721"/>
    <cellStyle name="Процентный 2 16" xfId="1722"/>
    <cellStyle name="Процентный 2 2" xfId="802"/>
    <cellStyle name="Процентный 2 3" xfId="803"/>
    <cellStyle name="Процентный 2 4" xfId="804"/>
    <cellStyle name="Процентный 2 5" xfId="805"/>
    <cellStyle name="Процентный 2 6" xfId="806"/>
    <cellStyle name="Процентный 2 7" xfId="807"/>
    <cellStyle name="Процентный 2 8" xfId="1723"/>
    <cellStyle name="Процентный 2 9" xfId="1724"/>
    <cellStyle name="Процентный 3" xfId="808"/>
    <cellStyle name="Процентный 4" xfId="825"/>
    <cellStyle name="Процентный 4 2" xfId="1725"/>
    <cellStyle name="Процентный 4 2 2" xfId="1726"/>
    <cellStyle name="Процентный 4 2 3" xfId="1727"/>
    <cellStyle name="Процентный 4 3" xfId="1728"/>
    <cellStyle name="Процентный 4 4" xfId="1729"/>
    <cellStyle name="Процентный 4 5" xfId="1730"/>
    <cellStyle name="Процентный 5" xfId="1731"/>
    <cellStyle name="Процентный 6" xfId="1732"/>
    <cellStyle name="Результат" xfId="809"/>
    <cellStyle name="Результат 2" xfId="1733"/>
    <cellStyle name="РівеньРядків_2 3" xfId="826"/>
    <cellStyle name="РівеньСтовпців_1 2" xfId="827"/>
    <cellStyle name="Связанная ячейка 2" xfId="810"/>
    <cellStyle name="Связанная ячейка 3" xfId="1734"/>
    <cellStyle name="Связанная ячейка 4" xfId="1735"/>
    <cellStyle name="Середній" xfId="811"/>
    <cellStyle name="Середній 2" xfId="1736"/>
    <cellStyle name="Стиль 1" xfId="812"/>
    <cellStyle name="Стиль 1 2" xfId="1737"/>
    <cellStyle name="Стиль 1 3" xfId="1738"/>
    <cellStyle name="Стиль 1 4" xfId="1739"/>
    <cellStyle name="Стиль 1 5" xfId="1740"/>
    <cellStyle name="Стиль 1 6" xfId="1741"/>
    <cellStyle name="Стиль 1 7" xfId="1742"/>
    <cellStyle name="ТЕКСТ" xfId="813"/>
    <cellStyle name="ТЕКСТ 2" xfId="1743"/>
    <cellStyle name="Текст попередження" xfId="814"/>
    <cellStyle name="Текст попередження 2" xfId="1744"/>
    <cellStyle name="Текст пояснення" xfId="815"/>
    <cellStyle name="Текст пояснення 2" xfId="1745"/>
    <cellStyle name="Текст предупреждения 2" xfId="816"/>
    <cellStyle name="Текст предупреждения 3" xfId="1746"/>
    <cellStyle name="Текст предупреждения 4" xfId="1747"/>
    <cellStyle name="Тысячи [0]_1.62" xfId="1748"/>
    <cellStyle name="Тысячи_1.62" xfId="1749"/>
    <cellStyle name="УровеньСтолб_1_Структура державного боргу" xfId="1750"/>
    <cellStyle name="УровеньСтрок_1_Структура державного боргу" xfId="1751"/>
    <cellStyle name="ФИКСИРОВАННЫЙ" xfId="817"/>
    <cellStyle name="Финансовый [0] 2" xfId="1832"/>
    <cellStyle name="Финансовый 2" xfId="818"/>
    <cellStyle name="Финансовый 2 10" xfId="1752"/>
    <cellStyle name="Финансовый 2 10 2" xfId="1753"/>
    <cellStyle name="Финансовый 2 10 3" xfId="1754"/>
    <cellStyle name="Финансовый 2 11" xfId="1755"/>
    <cellStyle name="Финансовый 2 11 2" xfId="1756"/>
    <cellStyle name="Финансовый 2 11 3" xfId="1757"/>
    <cellStyle name="Финансовый 2 12" xfId="1758"/>
    <cellStyle name="Финансовый 2 12 2" xfId="1759"/>
    <cellStyle name="Финансовый 2 12 3" xfId="1760"/>
    <cellStyle name="Финансовый 2 13" xfId="1761"/>
    <cellStyle name="Финансовый 2 13 2" xfId="1762"/>
    <cellStyle name="Финансовый 2 13 3" xfId="1763"/>
    <cellStyle name="Финансовый 2 14" xfId="1764"/>
    <cellStyle name="Финансовый 2 14 2" xfId="1765"/>
    <cellStyle name="Финансовый 2 14 3" xfId="1766"/>
    <cellStyle name="Финансовый 2 15" xfId="1767"/>
    <cellStyle name="Финансовый 2 15 2" xfId="1768"/>
    <cellStyle name="Финансовый 2 15 3" xfId="1769"/>
    <cellStyle name="Финансовый 2 16" xfId="1770"/>
    <cellStyle name="Финансовый 2 16 2" xfId="1771"/>
    <cellStyle name="Финансовый 2 16 3" xfId="1772"/>
    <cellStyle name="Финансовый 2 17" xfId="1773"/>
    <cellStyle name="Финансовый 2 17 2" xfId="1774"/>
    <cellStyle name="Финансовый 2 17 3" xfId="1775"/>
    <cellStyle name="Финансовый 2 18" xfId="1776"/>
    <cellStyle name="Финансовый 2 19" xfId="1777"/>
    <cellStyle name="Финансовый 2 2" xfId="1778"/>
    <cellStyle name="Финансовый 2 2 2" xfId="1779"/>
    <cellStyle name="Финансовый 2 2 3" xfId="1780"/>
    <cellStyle name="Финансовый 2 20" xfId="1781"/>
    <cellStyle name="Финансовый 2 3" xfId="1782"/>
    <cellStyle name="Финансовый 2 3 2" xfId="1783"/>
    <cellStyle name="Финансовый 2 3 3" xfId="1784"/>
    <cellStyle name="Финансовый 2 4" xfId="1785"/>
    <cellStyle name="Финансовый 2 4 2" xfId="1786"/>
    <cellStyle name="Финансовый 2 4 3" xfId="1787"/>
    <cellStyle name="Финансовый 2 5" xfId="1788"/>
    <cellStyle name="Финансовый 2 5 2" xfId="1789"/>
    <cellStyle name="Финансовый 2 5 3" xfId="1790"/>
    <cellStyle name="Финансовый 2 6" xfId="1791"/>
    <cellStyle name="Финансовый 2 6 2" xfId="1792"/>
    <cellStyle name="Финансовый 2 6 3" xfId="1793"/>
    <cellStyle name="Финансовый 2 7" xfId="1794"/>
    <cellStyle name="Финансовый 2 7 2" xfId="1795"/>
    <cellStyle name="Финансовый 2 7 3" xfId="1796"/>
    <cellStyle name="Финансовый 2 8" xfId="1797"/>
    <cellStyle name="Финансовый 2 8 2" xfId="1798"/>
    <cellStyle name="Финансовый 2 8 3" xfId="1799"/>
    <cellStyle name="Финансовый 2 9" xfId="1800"/>
    <cellStyle name="Финансовый 2 9 2" xfId="1801"/>
    <cellStyle name="Финансовый 2 9 3" xfId="1802"/>
    <cellStyle name="Финансовый 3" xfId="822"/>
    <cellStyle name="Финансовый 3 2" xfId="1803"/>
    <cellStyle name="Финансовый 4" xfId="1804"/>
    <cellStyle name="Финансовый 4 2" xfId="1805"/>
    <cellStyle name="Финансовый 4 2 2" xfId="1806"/>
    <cellStyle name="Финансовый 4 2 3" xfId="1807"/>
    <cellStyle name="Финансовый 4 2 4" xfId="1808"/>
    <cellStyle name="Финансовый 4 3" xfId="1809"/>
    <cellStyle name="Финансовый 4 3 2" xfId="1810"/>
    <cellStyle name="Финансовый 4 3 3" xfId="1811"/>
    <cellStyle name="Финансовый 5" xfId="1812"/>
    <cellStyle name="Финансовый 5 2" xfId="1813"/>
    <cellStyle name="Финансовый 5 3" xfId="1814"/>
    <cellStyle name="Финансовый 6" xfId="1815"/>
    <cellStyle name="Финансовый 7" xfId="1816"/>
    <cellStyle name="Финансовый 8" xfId="1817"/>
    <cellStyle name="Финансовый 9" xfId="1818"/>
    <cellStyle name="Фᦸнансовый" xfId="819"/>
    <cellStyle name="Хороший 2" xfId="820"/>
    <cellStyle name="Хороший 3" xfId="1819"/>
    <cellStyle name="Хороший 4" xfId="1820"/>
    <cellStyle name="числовой" xfId="1821"/>
    <cellStyle name="Шапка" xfId="821"/>
    <cellStyle name="Ю" xfId="1822"/>
    <cellStyle name="Ю-FreeSet_10" xfId="1823"/>
  </cellStyles>
  <dxfs count="0"/>
  <tableStyles count="0" defaultTableStyle="TableStyleMedium2" defaultPivotStyle="PivotStyleLight16"/>
  <colors>
    <mruColors>
      <color rgb="FF005B2B"/>
      <color rgb="FF005D29"/>
      <color rgb="FFC4D79B"/>
      <color rgb="FFEBF1DE"/>
      <color rgb="FFF0FEE6"/>
      <color rgb="FF007236"/>
      <color rgb="FF008236"/>
      <color rgb="FF009B78"/>
      <color rgb="FF008278"/>
      <color rgb="FF00C87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List" dx="16" fmlaLink="$A$1" fmlaRange="$A$3:$A$4" noThreeD="1" sel="1" val="0"/>
</file>

<file path=xl/drawings/drawing1.xml><?xml version="1.0" encoding="utf-8"?>
<xdr:wsDr xmlns:xdr="http://schemas.openxmlformats.org/drawingml/2006/spreadsheetDrawing" xmlns:a="http://schemas.openxmlformats.org/drawingml/2006/main">
  <xdr:twoCellAnchor>
    <xdr:from>
      <xdr:col>1</xdr:col>
      <xdr:colOff>571501</xdr:colOff>
      <xdr:row>7</xdr:row>
      <xdr:rowOff>15240</xdr:rowOff>
    </xdr:from>
    <xdr:to>
      <xdr:col>1</xdr:col>
      <xdr:colOff>586740</xdr:colOff>
      <xdr:row>14</xdr:row>
      <xdr:rowOff>76200</xdr:rowOff>
    </xdr:to>
    <xdr:cxnSp macro="">
      <xdr:nvCxnSpPr>
        <xdr:cNvPr id="7" name="Пряма сполучна лінія 6">
          <a:extLst>
            <a:ext uri="{FF2B5EF4-FFF2-40B4-BE49-F238E27FC236}">
              <a16:creationId xmlns:a16="http://schemas.microsoft.com/office/drawing/2014/main" id="{00000000-0008-0000-0000-000007000000}"/>
            </a:ext>
          </a:extLst>
        </xdr:cNvPr>
        <xdr:cNvCxnSpPr/>
      </xdr:nvCxnSpPr>
      <xdr:spPr>
        <a:xfrm flipH="1">
          <a:off x="1577341" y="1272540"/>
          <a:ext cx="15239" cy="1821180"/>
        </a:xfrm>
        <a:prstGeom prst="line">
          <a:avLst/>
        </a:prstGeom>
        <a:ln w="25400" cmpd="sng">
          <a:solidFill>
            <a:srgbClr val="005B2B"/>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571500</xdr:colOff>
      <xdr:row>14</xdr:row>
      <xdr:rowOff>66675</xdr:rowOff>
    </xdr:from>
    <xdr:to>
      <xdr:col>3</xdr:col>
      <xdr:colOff>0</xdr:colOff>
      <xdr:row>14</xdr:row>
      <xdr:rowOff>76200</xdr:rowOff>
    </xdr:to>
    <xdr:cxnSp macro="">
      <xdr:nvCxnSpPr>
        <xdr:cNvPr id="10" name="Пряма зі стрілкою 9">
          <a:extLst>
            <a:ext uri="{FF2B5EF4-FFF2-40B4-BE49-F238E27FC236}">
              <a16:creationId xmlns:a16="http://schemas.microsoft.com/office/drawing/2014/main" id="{00000000-0008-0000-0000-00000A000000}"/>
            </a:ext>
          </a:extLst>
        </xdr:cNvPr>
        <xdr:cNvCxnSpPr/>
      </xdr:nvCxnSpPr>
      <xdr:spPr>
        <a:xfrm>
          <a:off x="1897380" y="4173855"/>
          <a:ext cx="2004060" cy="9525"/>
        </a:xfrm>
        <a:prstGeom prst="straightConnector1">
          <a:avLst/>
        </a:prstGeom>
        <a:ln w="25400">
          <a:solidFill>
            <a:srgbClr val="005B2B"/>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9921</xdr:colOff>
      <xdr:row>5</xdr:row>
      <xdr:rowOff>119063</xdr:rowOff>
    </xdr:from>
    <xdr:to>
      <xdr:col>10</xdr:col>
      <xdr:colOff>497840</xdr:colOff>
      <xdr:row>5</xdr:row>
      <xdr:rowOff>121920</xdr:rowOff>
    </xdr:to>
    <xdr:cxnSp macro="">
      <xdr:nvCxnSpPr>
        <xdr:cNvPr id="22" name="Пряма зі стрілкою 2">
          <a:extLst>
            <a:ext uri="{FF2B5EF4-FFF2-40B4-BE49-F238E27FC236}">
              <a16:creationId xmlns:a16="http://schemas.microsoft.com/office/drawing/2014/main" id="{00000000-0008-0000-0000-000016000000}"/>
            </a:ext>
          </a:extLst>
        </xdr:cNvPr>
        <xdr:cNvCxnSpPr/>
      </xdr:nvCxnSpPr>
      <xdr:spPr>
        <a:xfrm>
          <a:off x="13215381" y="1399223"/>
          <a:ext cx="1067039" cy="2857"/>
        </a:xfrm>
        <a:prstGeom prst="straightConnector1">
          <a:avLst/>
        </a:prstGeom>
        <a:ln w="25400">
          <a:solidFill>
            <a:srgbClr val="005B2B"/>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1813560</xdr:colOff>
      <xdr:row>7</xdr:row>
      <xdr:rowOff>228601</xdr:rowOff>
    </xdr:from>
    <xdr:to>
      <xdr:col>5</xdr:col>
      <xdr:colOff>15240</xdr:colOff>
      <xdr:row>14</xdr:row>
      <xdr:rowOff>7620</xdr:rowOff>
    </xdr:to>
    <xdr:cxnSp macro="">
      <xdr:nvCxnSpPr>
        <xdr:cNvPr id="23" name="Пряма зі стрілкою 2">
          <a:extLst>
            <a:ext uri="{FF2B5EF4-FFF2-40B4-BE49-F238E27FC236}">
              <a16:creationId xmlns:a16="http://schemas.microsoft.com/office/drawing/2014/main" id="{00000000-0008-0000-0000-000017000000}"/>
            </a:ext>
          </a:extLst>
        </xdr:cNvPr>
        <xdr:cNvCxnSpPr/>
      </xdr:nvCxnSpPr>
      <xdr:spPr>
        <a:xfrm flipV="1">
          <a:off x="4861560" y="2011681"/>
          <a:ext cx="1066800" cy="1539239"/>
        </a:xfrm>
        <a:prstGeom prst="straightConnector1">
          <a:avLst/>
        </a:prstGeom>
        <a:ln w="25400">
          <a:solidFill>
            <a:srgbClr val="005B2B"/>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8107</xdr:colOff>
      <xdr:row>13</xdr:row>
      <xdr:rowOff>243192</xdr:rowOff>
    </xdr:from>
    <xdr:to>
      <xdr:col>5</xdr:col>
      <xdr:colOff>0</xdr:colOff>
      <xdr:row>16</xdr:row>
      <xdr:rowOff>30480</xdr:rowOff>
    </xdr:to>
    <xdr:cxnSp macro="">
      <xdr:nvCxnSpPr>
        <xdr:cNvPr id="25" name="Пряма зі стрілкою 17">
          <a:extLst>
            <a:ext uri="{FF2B5EF4-FFF2-40B4-BE49-F238E27FC236}">
              <a16:creationId xmlns:a16="http://schemas.microsoft.com/office/drawing/2014/main" id="{00000000-0008-0000-0000-000019000000}"/>
            </a:ext>
          </a:extLst>
        </xdr:cNvPr>
        <xdr:cNvCxnSpPr/>
      </xdr:nvCxnSpPr>
      <xdr:spPr>
        <a:xfrm>
          <a:off x="4869667" y="3535032"/>
          <a:ext cx="1043453" cy="541668"/>
        </a:xfrm>
        <a:prstGeom prst="straightConnector1">
          <a:avLst/>
        </a:prstGeom>
        <a:ln w="25400">
          <a:solidFill>
            <a:srgbClr val="005B2B"/>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1</xdr:row>
      <xdr:rowOff>304800</xdr:rowOff>
    </xdr:from>
    <xdr:to>
      <xdr:col>4</xdr:col>
      <xdr:colOff>1043940</xdr:colOff>
      <xdr:row>14</xdr:row>
      <xdr:rowOff>30481</xdr:rowOff>
    </xdr:to>
    <xdr:cxnSp macro="">
      <xdr:nvCxnSpPr>
        <xdr:cNvPr id="26" name="Пряма зі стрілкою 2">
          <a:extLst>
            <a:ext uri="{FF2B5EF4-FFF2-40B4-BE49-F238E27FC236}">
              <a16:creationId xmlns:a16="http://schemas.microsoft.com/office/drawing/2014/main" id="{00000000-0008-0000-0000-00001A000000}"/>
            </a:ext>
          </a:extLst>
        </xdr:cNvPr>
        <xdr:cNvCxnSpPr/>
      </xdr:nvCxnSpPr>
      <xdr:spPr>
        <a:xfrm flipV="1">
          <a:off x="4861560" y="525780"/>
          <a:ext cx="1043940" cy="3048001"/>
        </a:xfrm>
        <a:prstGeom prst="straightConnector1">
          <a:avLst/>
        </a:prstGeom>
        <a:ln w="25400">
          <a:solidFill>
            <a:srgbClr val="005B2B"/>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14</xdr:row>
      <xdr:rowOff>8106</xdr:rowOff>
    </xdr:from>
    <xdr:to>
      <xdr:col>4</xdr:col>
      <xdr:colOff>1051560</xdr:colOff>
      <xdr:row>19</xdr:row>
      <xdr:rowOff>243840</xdr:rowOff>
    </xdr:to>
    <xdr:cxnSp macro="">
      <xdr:nvCxnSpPr>
        <xdr:cNvPr id="27" name="Пряма зі стрілкою 2">
          <a:extLst>
            <a:ext uri="{FF2B5EF4-FFF2-40B4-BE49-F238E27FC236}">
              <a16:creationId xmlns:a16="http://schemas.microsoft.com/office/drawing/2014/main" id="{00000000-0008-0000-0000-00001B000000}"/>
            </a:ext>
          </a:extLst>
        </xdr:cNvPr>
        <xdr:cNvCxnSpPr/>
      </xdr:nvCxnSpPr>
      <xdr:spPr>
        <a:xfrm>
          <a:off x="4861560" y="3551406"/>
          <a:ext cx="1051560" cy="1493034"/>
        </a:xfrm>
        <a:prstGeom prst="straightConnector1">
          <a:avLst/>
        </a:prstGeom>
        <a:ln w="25400">
          <a:solidFill>
            <a:srgbClr val="005B2B"/>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11</xdr:row>
      <xdr:rowOff>236220</xdr:rowOff>
    </xdr:from>
    <xdr:to>
      <xdr:col>5</xdr:col>
      <xdr:colOff>0</xdr:colOff>
      <xdr:row>14</xdr:row>
      <xdr:rowOff>15240</xdr:rowOff>
    </xdr:to>
    <xdr:cxnSp macro="">
      <xdr:nvCxnSpPr>
        <xdr:cNvPr id="29" name="Пряма зі стрілкою 2">
          <a:extLst>
            <a:ext uri="{FF2B5EF4-FFF2-40B4-BE49-F238E27FC236}">
              <a16:creationId xmlns:a16="http://schemas.microsoft.com/office/drawing/2014/main" id="{00000000-0008-0000-0000-00001D000000}"/>
            </a:ext>
          </a:extLst>
        </xdr:cNvPr>
        <xdr:cNvCxnSpPr/>
      </xdr:nvCxnSpPr>
      <xdr:spPr>
        <a:xfrm flipV="1">
          <a:off x="4861560" y="3025140"/>
          <a:ext cx="1051560" cy="533400"/>
        </a:xfrm>
        <a:prstGeom prst="straightConnector1">
          <a:avLst/>
        </a:prstGeom>
        <a:ln w="25400">
          <a:solidFill>
            <a:srgbClr val="005B2B"/>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15</xdr:row>
      <xdr:rowOff>107577</xdr:rowOff>
    </xdr:from>
    <xdr:to>
      <xdr:col>6</xdr:col>
      <xdr:colOff>7620</xdr:colOff>
      <xdr:row>16</xdr:row>
      <xdr:rowOff>76200</xdr:rowOff>
    </xdr:to>
    <xdr:cxnSp macro="">
      <xdr:nvCxnSpPr>
        <xdr:cNvPr id="30" name="Пряма зі стрілкою 2">
          <a:extLst>
            <a:ext uri="{FF2B5EF4-FFF2-40B4-BE49-F238E27FC236}">
              <a16:creationId xmlns:a16="http://schemas.microsoft.com/office/drawing/2014/main" id="{00000000-0008-0000-0000-00001E000000}"/>
            </a:ext>
          </a:extLst>
        </xdr:cNvPr>
        <xdr:cNvCxnSpPr/>
      </xdr:nvCxnSpPr>
      <xdr:spPr>
        <a:xfrm>
          <a:off x="9646920" y="3902337"/>
          <a:ext cx="7620" cy="220083"/>
        </a:xfrm>
        <a:prstGeom prst="straightConnector1">
          <a:avLst/>
        </a:prstGeom>
        <a:ln w="25400">
          <a:solidFill>
            <a:srgbClr val="005B2B"/>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1</xdr:row>
      <xdr:rowOff>120316</xdr:rowOff>
    </xdr:from>
    <xdr:to>
      <xdr:col>7</xdr:col>
      <xdr:colOff>0</xdr:colOff>
      <xdr:row>1</xdr:row>
      <xdr:rowOff>220982</xdr:rowOff>
    </xdr:to>
    <xdr:cxnSp macro="">
      <xdr:nvCxnSpPr>
        <xdr:cNvPr id="32" name="Пряма зі стрілкою 2">
          <a:extLst>
            <a:ext uri="{FF2B5EF4-FFF2-40B4-BE49-F238E27FC236}">
              <a16:creationId xmlns:a16="http://schemas.microsoft.com/office/drawing/2014/main" id="{00000000-0008-0000-0000-000020000000}"/>
            </a:ext>
          </a:extLst>
        </xdr:cNvPr>
        <xdr:cNvCxnSpPr/>
      </xdr:nvCxnSpPr>
      <xdr:spPr>
        <a:xfrm flipV="1">
          <a:off x="9646920" y="356536"/>
          <a:ext cx="1013460" cy="100666"/>
        </a:xfrm>
        <a:prstGeom prst="straightConnector1">
          <a:avLst/>
        </a:prstGeom>
        <a:ln w="25400">
          <a:solidFill>
            <a:srgbClr val="005B2B"/>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15240</xdr:colOff>
      <xdr:row>1</xdr:row>
      <xdr:rowOff>236220</xdr:rowOff>
    </xdr:from>
    <xdr:to>
      <xdr:col>7</xdr:col>
      <xdr:colOff>10027</xdr:colOff>
      <xdr:row>3</xdr:row>
      <xdr:rowOff>160421</xdr:rowOff>
    </xdr:to>
    <xdr:cxnSp macro="">
      <xdr:nvCxnSpPr>
        <xdr:cNvPr id="33" name="Пряма зі стрілкою 2">
          <a:extLst>
            <a:ext uri="{FF2B5EF4-FFF2-40B4-BE49-F238E27FC236}">
              <a16:creationId xmlns:a16="http://schemas.microsoft.com/office/drawing/2014/main" id="{00000000-0008-0000-0000-000021000000}"/>
            </a:ext>
          </a:extLst>
        </xdr:cNvPr>
        <xdr:cNvCxnSpPr/>
      </xdr:nvCxnSpPr>
      <xdr:spPr>
        <a:xfrm>
          <a:off x="9662160" y="472440"/>
          <a:ext cx="1008247" cy="465221"/>
        </a:xfrm>
        <a:prstGeom prst="straightConnector1">
          <a:avLst/>
        </a:prstGeom>
        <a:ln w="25400">
          <a:solidFill>
            <a:srgbClr val="005B2B"/>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7620</xdr:colOff>
      <xdr:row>7</xdr:row>
      <xdr:rowOff>140368</xdr:rowOff>
    </xdr:from>
    <xdr:to>
      <xdr:col>7</xdr:col>
      <xdr:colOff>0</xdr:colOff>
      <xdr:row>8</xdr:row>
      <xdr:rowOff>3</xdr:rowOff>
    </xdr:to>
    <xdr:cxnSp macro="">
      <xdr:nvCxnSpPr>
        <xdr:cNvPr id="36" name="Пряма зі стрілкою 2">
          <a:extLst>
            <a:ext uri="{FF2B5EF4-FFF2-40B4-BE49-F238E27FC236}">
              <a16:creationId xmlns:a16="http://schemas.microsoft.com/office/drawing/2014/main" id="{00000000-0008-0000-0000-000024000000}"/>
            </a:ext>
          </a:extLst>
        </xdr:cNvPr>
        <xdr:cNvCxnSpPr/>
      </xdr:nvCxnSpPr>
      <xdr:spPr>
        <a:xfrm flipV="1">
          <a:off x="9654540" y="1923448"/>
          <a:ext cx="1005840" cy="111095"/>
        </a:xfrm>
        <a:prstGeom prst="straightConnector1">
          <a:avLst/>
        </a:prstGeom>
        <a:ln w="25400">
          <a:solidFill>
            <a:srgbClr val="005B2B"/>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15240</xdr:colOff>
      <xdr:row>8</xdr:row>
      <xdr:rowOff>30480</xdr:rowOff>
    </xdr:from>
    <xdr:to>
      <xdr:col>7</xdr:col>
      <xdr:colOff>0</xdr:colOff>
      <xdr:row>9</xdr:row>
      <xdr:rowOff>129540</xdr:rowOff>
    </xdr:to>
    <xdr:cxnSp macro="">
      <xdr:nvCxnSpPr>
        <xdr:cNvPr id="37" name="Пряма зі стрілкою 2">
          <a:extLst>
            <a:ext uri="{FF2B5EF4-FFF2-40B4-BE49-F238E27FC236}">
              <a16:creationId xmlns:a16="http://schemas.microsoft.com/office/drawing/2014/main" id="{00000000-0008-0000-0000-000025000000}"/>
            </a:ext>
          </a:extLst>
        </xdr:cNvPr>
        <xdr:cNvCxnSpPr/>
      </xdr:nvCxnSpPr>
      <xdr:spPr>
        <a:xfrm>
          <a:off x="9662160" y="2065020"/>
          <a:ext cx="998220" cy="350520"/>
        </a:xfrm>
        <a:prstGeom prst="straightConnector1">
          <a:avLst/>
        </a:prstGeom>
        <a:ln w="25400">
          <a:solidFill>
            <a:srgbClr val="005B2B"/>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7620</xdr:colOff>
      <xdr:row>11</xdr:row>
      <xdr:rowOff>130342</xdr:rowOff>
    </xdr:from>
    <xdr:to>
      <xdr:col>7</xdr:col>
      <xdr:colOff>10027</xdr:colOff>
      <xdr:row>12</xdr:row>
      <xdr:rowOff>2</xdr:rowOff>
    </xdr:to>
    <xdr:cxnSp macro="">
      <xdr:nvCxnSpPr>
        <xdr:cNvPr id="38" name="Пряма зі стрілкою 2">
          <a:extLst>
            <a:ext uri="{FF2B5EF4-FFF2-40B4-BE49-F238E27FC236}">
              <a16:creationId xmlns:a16="http://schemas.microsoft.com/office/drawing/2014/main" id="{00000000-0008-0000-0000-000026000000}"/>
            </a:ext>
          </a:extLst>
        </xdr:cNvPr>
        <xdr:cNvCxnSpPr/>
      </xdr:nvCxnSpPr>
      <xdr:spPr>
        <a:xfrm flipV="1">
          <a:off x="9654540" y="2919262"/>
          <a:ext cx="1015867" cy="121120"/>
        </a:xfrm>
        <a:prstGeom prst="straightConnector1">
          <a:avLst/>
        </a:prstGeom>
        <a:ln w="25400">
          <a:solidFill>
            <a:srgbClr val="005B2B"/>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7620</xdr:colOff>
      <xdr:row>12</xdr:row>
      <xdr:rowOff>7620</xdr:rowOff>
    </xdr:from>
    <xdr:to>
      <xdr:col>7</xdr:col>
      <xdr:colOff>0</xdr:colOff>
      <xdr:row>13</xdr:row>
      <xdr:rowOff>144780</xdr:rowOff>
    </xdr:to>
    <xdr:cxnSp macro="">
      <xdr:nvCxnSpPr>
        <xdr:cNvPr id="39" name="Пряма зі стрілкою 2">
          <a:extLst>
            <a:ext uri="{FF2B5EF4-FFF2-40B4-BE49-F238E27FC236}">
              <a16:creationId xmlns:a16="http://schemas.microsoft.com/office/drawing/2014/main" id="{00000000-0008-0000-0000-000027000000}"/>
            </a:ext>
          </a:extLst>
        </xdr:cNvPr>
        <xdr:cNvCxnSpPr/>
      </xdr:nvCxnSpPr>
      <xdr:spPr>
        <a:xfrm>
          <a:off x="9654540" y="3048000"/>
          <a:ext cx="1005840" cy="388620"/>
        </a:xfrm>
        <a:prstGeom prst="straightConnector1">
          <a:avLst/>
        </a:prstGeom>
        <a:ln w="25400">
          <a:solidFill>
            <a:srgbClr val="005B2B"/>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15240</xdr:colOff>
      <xdr:row>15</xdr:row>
      <xdr:rowOff>130342</xdr:rowOff>
    </xdr:from>
    <xdr:to>
      <xdr:col>7</xdr:col>
      <xdr:colOff>10027</xdr:colOff>
      <xdr:row>16</xdr:row>
      <xdr:rowOff>2</xdr:rowOff>
    </xdr:to>
    <xdr:cxnSp macro="">
      <xdr:nvCxnSpPr>
        <xdr:cNvPr id="44" name="Пряма зі стрілкою 2">
          <a:extLst>
            <a:ext uri="{FF2B5EF4-FFF2-40B4-BE49-F238E27FC236}">
              <a16:creationId xmlns:a16="http://schemas.microsoft.com/office/drawing/2014/main" id="{00000000-0008-0000-0000-00002C000000}"/>
            </a:ext>
          </a:extLst>
        </xdr:cNvPr>
        <xdr:cNvCxnSpPr/>
      </xdr:nvCxnSpPr>
      <xdr:spPr>
        <a:xfrm flipV="1">
          <a:off x="9662160" y="3925102"/>
          <a:ext cx="1008247" cy="121120"/>
        </a:xfrm>
        <a:prstGeom prst="straightConnector1">
          <a:avLst/>
        </a:prstGeom>
        <a:ln w="25400">
          <a:solidFill>
            <a:srgbClr val="005B2B"/>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3840089</xdr:colOff>
      <xdr:row>20</xdr:row>
      <xdr:rowOff>11530</xdr:rowOff>
    </xdr:from>
    <xdr:to>
      <xdr:col>7</xdr:col>
      <xdr:colOff>0</xdr:colOff>
      <xdr:row>21</xdr:row>
      <xdr:rowOff>150395</xdr:rowOff>
    </xdr:to>
    <xdr:cxnSp macro="">
      <xdr:nvCxnSpPr>
        <xdr:cNvPr id="45" name="Пряма зі стрілкою 2">
          <a:extLst>
            <a:ext uri="{FF2B5EF4-FFF2-40B4-BE49-F238E27FC236}">
              <a16:creationId xmlns:a16="http://schemas.microsoft.com/office/drawing/2014/main" id="{00000000-0008-0000-0000-00002D000000}"/>
            </a:ext>
          </a:extLst>
        </xdr:cNvPr>
        <xdr:cNvCxnSpPr/>
      </xdr:nvCxnSpPr>
      <xdr:spPr>
        <a:xfrm>
          <a:off x="9646529" y="5063590"/>
          <a:ext cx="1013851" cy="390325"/>
        </a:xfrm>
        <a:prstGeom prst="straightConnector1">
          <a:avLst/>
        </a:prstGeom>
        <a:ln w="25400">
          <a:solidFill>
            <a:srgbClr val="005B2B"/>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30079</xdr:colOff>
      <xdr:row>19</xdr:row>
      <xdr:rowOff>110289</xdr:rowOff>
    </xdr:from>
    <xdr:to>
      <xdr:col>6</xdr:col>
      <xdr:colOff>1002631</xdr:colOff>
      <xdr:row>20</xdr:row>
      <xdr:rowOff>10026</xdr:rowOff>
    </xdr:to>
    <xdr:cxnSp macro="">
      <xdr:nvCxnSpPr>
        <xdr:cNvPr id="46" name="Пряма зі стрілкою 2">
          <a:extLst>
            <a:ext uri="{FF2B5EF4-FFF2-40B4-BE49-F238E27FC236}">
              <a16:creationId xmlns:a16="http://schemas.microsoft.com/office/drawing/2014/main" id="{00000000-0008-0000-0000-00002E000000}"/>
            </a:ext>
          </a:extLst>
        </xdr:cNvPr>
        <xdr:cNvCxnSpPr/>
      </xdr:nvCxnSpPr>
      <xdr:spPr>
        <a:xfrm flipV="1">
          <a:off x="9676999" y="4910889"/>
          <a:ext cx="972552" cy="151197"/>
        </a:xfrm>
        <a:prstGeom prst="straightConnector1">
          <a:avLst/>
        </a:prstGeom>
        <a:ln w="25400">
          <a:solidFill>
            <a:srgbClr val="005B2B"/>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30480</xdr:colOff>
      <xdr:row>16</xdr:row>
      <xdr:rowOff>7620</xdr:rowOff>
    </xdr:from>
    <xdr:to>
      <xdr:col>6</xdr:col>
      <xdr:colOff>992605</xdr:colOff>
      <xdr:row>17</xdr:row>
      <xdr:rowOff>160421</xdr:rowOff>
    </xdr:to>
    <xdr:cxnSp macro="">
      <xdr:nvCxnSpPr>
        <xdr:cNvPr id="47" name="Пряма зі стрілкою 2">
          <a:extLst>
            <a:ext uri="{FF2B5EF4-FFF2-40B4-BE49-F238E27FC236}">
              <a16:creationId xmlns:a16="http://schemas.microsoft.com/office/drawing/2014/main" id="{00000000-0008-0000-0000-00002F000000}"/>
            </a:ext>
          </a:extLst>
        </xdr:cNvPr>
        <xdr:cNvCxnSpPr/>
      </xdr:nvCxnSpPr>
      <xdr:spPr>
        <a:xfrm>
          <a:off x="9677400" y="4053840"/>
          <a:ext cx="962125" cy="404261"/>
        </a:xfrm>
        <a:prstGeom prst="straightConnector1">
          <a:avLst/>
        </a:prstGeom>
        <a:ln w="25400">
          <a:solidFill>
            <a:srgbClr val="005B2B"/>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24114</xdr:colOff>
      <xdr:row>5</xdr:row>
      <xdr:rowOff>128984</xdr:rowOff>
    </xdr:from>
    <xdr:to>
      <xdr:col>7</xdr:col>
      <xdr:colOff>0</xdr:colOff>
      <xdr:row>7</xdr:row>
      <xdr:rowOff>229082</xdr:rowOff>
    </xdr:to>
    <xdr:cxnSp macro="">
      <xdr:nvCxnSpPr>
        <xdr:cNvPr id="48" name="Пряма зі стрілкою 2">
          <a:extLst>
            <a:ext uri="{FF2B5EF4-FFF2-40B4-BE49-F238E27FC236}">
              <a16:creationId xmlns:a16="http://schemas.microsoft.com/office/drawing/2014/main" id="{00000000-0008-0000-0000-000030000000}"/>
            </a:ext>
          </a:extLst>
        </xdr:cNvPr>
        <xdr:cNvCxnSpPr/>
      </xdr:nvCxnSpPr>
      <xdr:spPr>
        <a:xfrm flipV="1">
          <a:off x="9671034" y="1409144"/>
          <a:ext cx="989346" cy="603018"/>
        </a:xfrm>
        <a:prstGeom prst="straightConnector1">
          <a:avLst/>
        </a:prstGeom>
        <a:ln w="25400">
          <a:solidFill>
            <a:srgbClr val="005B2B"/>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10160</xdr:colOff>
      <xdr:row>7</xdr:row>
      <xdr:rowOff>142240</xdr:rowOff>
    </xdr:from>
    <xdr:to>
      <xdr:col>11</xdr:col>
      <xdr:colOff>10160</xdr:colOff>
      <xdr:row>10</xdr:row>
      <xdr:rowOff>50800</xdr:rowOff>
    </xdr:to>
    <xdr:cxnSp macro="">
      <xdr:nvCxnSpPr>
        <xdr:cNvPr id="49" name="Пряма зі стрілкою 2">
          <a:extLst>
            <a:ext uri="{FF2B5EF4-FFF2-40B4-BE49-F238E27FC236}">
              <a16:creationId xmlns:a16="http://schemas.microsoft.com/office/drawing/2014/main" id="{00000000-0008-0000-0000-000031000000}"/>
            </a:ext>
          </a:extLst>
        </xdr:cNvPr>
        <xdr:cNvCxnSpPr/>
      </xdr:nvCxnSpPr>
      <xdr:spPr>
        <a:xfrm>
          <a:off x="13215620" y="1925320"/>
          <a:ext cx="1089660" cy="662940"/>
        </a:xfrm>
        <a:prstGeom prst="straightConnector1">
          <a:avLst/>
        </a:prstGeom>
        <a:ln w="25400">
          <a:solidFill>
            <a:srgbClr val="005B2B"/>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mc:AlternateContent xmlns:mc="http://schemas.openxmlformats.org/markup-compatibility/2006">
    <mc:Choice xmlns:a14="http://schemas.microsoft.com/office/drawing/2010/main" Requires="a14">
      <xdr:twoCellAnchor editAs="oneCell">
        <xdr:from>
          <xdr:col>0</xdr:col>
          <xdr:colOff>0</xdr:colOff>
          <xdr:row>0</xdr:row>
          <xdr:rowOff>28575</xdr:rowOff>
        </xdr:from>
        <xdr:to>
          <xdr:col>0</xdr:col>
          <xdr:colOff>485775</xdr:colOff>
          <xdr:row>1</xdr:row>
          <xdr:rowOff>142875</xdr:rowOff>
        </xdr:to>
        <xdr:sp macro="" textlink="">
          <xdr:nvSpPr>
            <xdr:cNvPr id="53249" name="List Box 1" hidden="1">
              <a:extLst>
                <a:ext uri="{63B3BB69-23CF-44E3-9099-C40C66FF867C}">
                  <a14:compatExt spid="_x0000_s53249"/>
                </a:ext>
                <a:ext uri="{FF2B5EF4-FFF2-40B4-BE49-F238E27FC236}">
                  <a16:creationId xmlns:a16="http://schemas.microsoft.com/office/drawing/2014/main" id="{00000000-0008-0000-0000-000001D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theme/theme1.xml><?xml version="1.0" encoding="utf-8"?>
<a:theme xmlns:a="http://schemas.openxmlformats.org/drawingml/2006/main" name="Тема Office">
  <a:themeElements>
    <a:clrScheme name="Офіс">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Офіс">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Офіс">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Лист1">
    <tabColor indexed="50"/>
    <pageSetUpPr fitToPage="1"/>
  </sheetPr>
  <dimension ref="A1:X35"/>
  <sheetViews>
    <sheetView showGridLines="0" tabSelected="1" showOutlineSymbols="0" zoomScale="86" zoomScaleNormal="86" zoomScaleSheetLayoutView="130" workbookViewId="0"/>
  </sheetViews>
  <sheetFormatPr defaultColWidth="9.33203125" defaultRowHeight="18.75"/>
  <cols>
    <col min="1" max="1" width="8.33203125" style="149" customWidth="1"/>
    <col min="2" max="2" width="32" style="41" customWidth="1"/>
    <col min="3" max="3" width="7.33203125" style="41" customWidth="1"/>
    <col min="4" max="4" width="23.1640625" style="42" customWidth="1"/>
    <col min="5" max="5" width="15.33203125" style="41" customWidth="1"/>
    <col min="6" max="6" width="54.33203125" style="41" customWidth="1"/>
    <col min="7" max="7" width="14.83203125" style="41" customWidth="1"/>
    <col min="8" max="8" width="9.1640625" style="44" customWidth="1"/>
    <col min="9" max="9" width="28" style="41" customWidth="1"/>
    <col min="10" max="10" width="8.33203125" style="41" customWidth="1"/>
    <col min="11" max="11" width="7.33203125" style="41" customWidth="1"/>
    <col min="12" max="12" width="10.33203125" style="45" customWidth="1"/>
    <col min="13" max="13" width="23.1640625" style="45" customWidth="1"/>
    <col min="14" max="14" width="28.83203125" style="41" customWidth="1"/>
    <col min="15" max="15" width="7.6640625" style="41" customWidth="1"/>
    <col min="16" max="17" width="7.1640625" style="41" customWidth="1"/>
    <col min="18" max="19" width="9.33203125" style="41"/>
    <col min="20" max="20" width="8.33203125" style="41" customWidth="1"/>
    <col min="21" max="21" width="7.33203125" style="41" customWidth="1"/>
    <col min="22" max="22" width="10.33203125" style="41" customWidth="1"/>
    <col min="23" max="23" width="23.1640625" style="41" customWidth="1"/>
    <col min="24" max="24" width="4.6640625" style="41" customWidth="1"/>
    <col min="25" max="16384" width="9.33203125" style="149"/>
  </cols>
  <sheetData>
    <row r="1" spans="1:24" ht="19.5" thickBot="1">
      <c r="A1" s="148">
        <v>1</v>
      </c>
      <c r="F1" s="43"/>
    </row>
    <row r="2" spans="1:24" ht="23.1" customHeight="1" thickTop="1" thickBot="1">
      <c r="B2" s="46"/>
      <c r="C2" s="46"/>
      <c r="D2" s="47"/>
      <c r="E2" s="48"/>
      <c r="F2" s="190" t="str">
        <f>IF(A1=1,"Середньомісячна заробітна плата за видами економічної діяльності","Average monthly wages by types of economic activity")</f>
        <v>Середньомісячна заробітна плата за видами економічної діяльності</v>
      </c>
      <c r="G2" s="49"/>
      <c r="H2" s="50"/>
      <c r="I2" s="51" t="str">
        <f>IF(A1=1,"Місяць","Month")</f>
        <v>Місяць</v>
      </c>
      <c r="J2" s="52"/>
      <c r="N2" s="52"/>
      <c r="O2" s="52"/>
      <c r="P2" s="52"/>
      <c r="Q2" s="52"/>
      <c r="T2" s="52"/>
      <c r="X2" s="52"/>
    </row>
    <row r="3" spans="1:24" ht="20.100000000000001" customHeight="1" thickTop="1" thickBot="1">
      <c r="A3" s="150" t="s">
        <v>1</v>
      </c>
      <c r="B3" s="184" t="str">
        <f>IF(A1=1,"РИНОК ПРАЦІ","LABOR MARKET")</f>
        <v>РИНОК ПРАЦІ</v>
      </c>
      <c r="C3" s="53"/>
      <c r="D3" s="54"/>
      <c r="E3" s="55"/>
      <c r="F3" s="191"/>
      <c r="G3" s="56"/>
      <c r="H3" s="57"/>
      <c r="I3" s="58"/>
    </row>
    <row r="4" spans="1:24" ht="20.100000000000001" customHeight="1" thickTop="1" thickBot="1">
      <c r="A4" s="150" t="s">
        <v>2</v>
      </c>
      <c r="B4" s="185"/>
      <c r="C4" s="59"/>
      <c r="D4" s="60"/>
      <c r="E4" s="61"/>
      <c r="F4" s="62"/>
      <c r="G4" s="61"/>
      <c r="H4" s="63"/>
      <c r="I4" s="51" t="str">
        <f>IF(A1=1,"Рік","Year")</f>
        <v>Рік</v>
      </c>
      <c r="J4" s="64"/>
      <c r="N4" s="61"/>
      <c r="O4" s="61"/>
      <c r="P4" s="61"/>
      <c r="Q4" s="61"/>
      <c r="T4" s="61"/>
      <c r="X4" s="151"/>
    </row>
    <row r="5" spans="1:24" ht="20.100000000000001" customHeight="1" thickTop="1" thickBot="1">
      <c r="A5" s="150"/>
      <c r="B5" s="185"/>
      <c r="C5" s="59"/>
      <c r="D5" s="60"/>
      <c r="E5" s="61"/>
      <c r="F5" s="62"/>
      <c r="G5" s="61"/>
      <c r="H5" s="65"/>
      <c r="I5" s="66"/>
      <c r="J5" s="61"/>
      <c r="L5" s="67">
        <v>1</v>
      </c>
      <c r="M5" s="68" t="str">
        <f>IF(A1=1,"КВЕД 2010","CTEA 2010")</f>
        <v>КВЕД 2010</v>
      </c>
      <c r="N5" s="69"/>
      <c r="O5" s="70"/>
      <c r="P5" s="70"/>
      <c r="Q5" s="70"/>
      <c r="T5" s="61"/>
      <c r="X5" s="151"/>
    </row>
    <row r="6" spans="1:24" ht="20.100000000000001" customHeight="1" thickTop="1" thickBot="1">
      <c r="A6" s="150"/>
      <c r="B6" s="185"/>
      <c r="C6" s="59"/>
      <c r="D6" s="60"/>
      <c r="E6" s="61"/>
      <c r="F6" s="62"/>
      <c r="G6" s="61"/>
      <c r="H6" s="63"/>
      <c r="I6" s="51" t="str">
        <f>IF(A1=1,"Місяць","Month")</f>
        <v>Місяць</v>
      </c>
      <c r="J6" s="61"/>
      <c r="L6" s="71">
        <v>2</v>
      </c>
      <c r="M6" s="72" t="str">
        <f>IF(A1=1,"КВЕД 2005","CTEA 2005")</f>
        <v>КВЕД 2005</v>
      </c>
      <c r="N6" s="73"/>
      <c r="O6" s="70"/>
      <c r="P6" s="70"/>
      <c r="Q6" s="70"/>
      <c r="T6" s="61"/>
      <c r="X6" s="151"/>
    </row>
    <row r="7" spans="1:24" ht="20.100000000000001" customHeight="1" thickTop="1" thickBot="1">
      <c r="B7" s="186"/>
      <c r="C7" s="59"/>
      <c r="D7" s="74"/>
      <c r="E7" s="70"/>
      <c r="F7" s="62"/>
      <c r="G7" s="70"/>
      <c r="H7" s="75"/>
      <c r="I7" s="76"/>
      <c r="J7" s="70"/>
      <c r="L7" s="71">
        <v>3</v>
      </c>
      <c r="M7" s="77" t="str">
        <f>IF(A1=1,"до попереднього місяця, % КВЕД 2010","to the previous month, % CTEA 2010")</f>
        <v>до попереднього місяця, % КВЕД 2010</v>
      </c>
      <c r="N7" s="78"/>
      <c r="O7" s="70"/>
      <c r="P7" s="70"/>
      <c r="Q7" s="70"/>
      <c r="T7" s="70"/>
      <c r="X7" s="151"/>
    </row>
    <row r="8" spans="1:24" ht="20.100000000000001" customHeight="1" thickTop="1" thickBot="1">
      <c r="B8" s="79"/>
      <c r="C8" s="59"/>
      <c r="D8" s="187" t="str">
        <f>IF(A1=1,"Оплата праці","Wages")</f>
        <v>Оплата праці</v>
      </c>
      <c r="E8" s="80"/>
      <c r="F8" s="187" t="str">
        <f>IF(A1=1,"Середньооблікова кількість штатних працівників","Average staff number")</f>
        <v>Середньооблікова кількість штатних працівників</v>
      </c>
      <c r="G8" s="80"/>
      <c r="H8" s="81"/>
      <c r="I8" s="82" t="str">
        <f>IF(A1=1,"Квартал","Quarter")</f>
        <v>Квартал</v>
      </c>
      <c r="J8" s="80"/>
      <c r="K8" s="80"/>
      <c r="L8" s="83">
        <v>4</v>
      </c>
      <c r="M8" s="84" t="str">
        <f>IF(A1=1,"до попереднього місяця, % КВЕД 2005","to the previous month, % CTEA 2005")</f>
        <v>до попереднього місяця, % КВЕД 2005</v>
      </c>
      <c r="N8" s="85"/>
      <c r="O8" s="152"/>
      <c r="P8" s="152"/>
      <c r="Q8" s="152"/>
      <c r="T8" s="80"/>
      <c r="U8" s="80"/>
    </row>
    <row r="9" spans="1:24" ht="20.100000000000001" customHeight="1" thickTop="1" thickBot="1">
      <c r="B9" s="86"/>
      <c r="C9" s="86"/>
      <c r="D9" s="188"/>
      <c r="E9" s="87"/>
      <c r="F9" s="189"/>
      <c r="G9" s="87"/>
      <c r="I9" s="88"/>
      <c r="J9" s="89"/>
      <c r="K9" s="89"/>
      <c r="L9" s="90"/>
      <c r="O9" s="153"/>
      <c r="P9" s="153"/>
      <c r="Q9" s="153"/>
      <c r="T9" s="89"/>
      <c r="U9" s="89"/>
    </row>
    <row r="10" spans="1:24" s="118" customFormat="1" ht="20.100000000000001" customHeight="1" thickTop="1" thickBot="1">
      <c r="B10" s="91"/>
      <c r="C10" s="92"/>
      <c r="D10" s="188"/>
      <c r="E10" s="93"/>
      <c r="F10" s="94"/>
      <c r="G10" s="93"/>
      <c r="H10" s="81">
        <v>1</v>
      </c>
      <c r="I10" s="51" t="str">
        <f>IF(A1=1,"Рік","Year")</f>
        <v>Рік</v>
      </c>
      <c r="J10" s="89"/>
      <c r="K10" s="95"/>
      <c r="L10" s="96">
        <v>1</v>
      </c>
      <c r="M10" s="97" t="str">
        <f>IF(A1=1,"квартал, КВЕД 2010","quarter, CTEA 2010")</f>
        <v>квартал, КВЕД 2010</v>
      </c>
      <c r="N10" s="98"/>
      <c r="O10" s="154"/>
      <c r="P10" s="154"/>
      <c r="Q10" s="154"/>
      <c r="R10" s="155"/>
      <c r="S10" s="155"/>
      <c r="T10" s="89"/>
      <c r="U10" s="89"/>
      <c r="V10" s="93"/>
      <c r="W10" s="93"/>
      <c r="X10" s="156"/>
    </row>
    <row r="11" spans="1:24" ht="20.100000000000001" customHeight="1" thickTop="1" thickBot="1">
      <c r="B11" s="99"/>
      <c r="C11" s="100"/>
      <c r="D11" s="188"/>
      <c r="E11" s="101"/>
      <c r="F11" s="62"/>
      <c r="G11" s="101"/>
      <c r="H11" s="102"/>
      <c r="I11" s="88"/>
      <c r="J11" s="89"/>
      <c r="K11" s="95"/>
      <c r="L11" s="167">
        <v>2</v>
      </c>
      <c r="M11" s="169" t="str">
        <f>IF(A1=1,"%, до відповідного періоду, КВЕД 2010","%, to the previous period, CTEA 2010")</f>
        <v>%, до відповідного періоду, КВЕД 2010</v>
      </c>
      <c r="N11" s="168"/>
      <c r="O11" s="157"/>
      <c r="P11" s="157"/>
      <c r="Q11" s="157"/>
      <c r="T11" s="89"/>
      <c r="U11" s="89"/>
      <c r="V11" s="101"/>
      <c r="W11" s="101"/>
      <c r="X11" s="156"/>
    </row>
    <row r="12" spans="1:24" ht="20.100000000000001" customHeight="1" thickTop="1" thickBot="1">
      <c r="B12" s="104"/>
      <c r="C12" s="105"/>
      <c r="D12" s="188"/>
      <c r="E12" s="93"/>
      <c r="F12" s="190" t="str">
        <f>IF(A1=1,"Фонд оплати праці ","Payroll")</f>
        <v xml:space="preserve">Фонд оплати праці </v>
      </c>
      <c r="G12" s="93"/>
      <c r="H12" s="106"/>
      <c r="I12" s="51" t="str">
        <f>IF(A1=1,"Квартал","Quarter")</f>
        <v>Квартал</v>
      </c>
      <c r="J12" s="89"/>
      <c r="K12" s="89"/>
      <c r="L12" s="167">
        <v>3</v>
      </c>
      <c r="M12" s="169" t="str">
        <f>IF(A1=1,"КВЕД 2010","CTEA 2010")</f>
        <v>КВЕД 2010</v>
      </c>
      <c r="N12" s="168"/>
      <c r="O12" s="157"/>
      <c r="P12" s="157"/>
      <c r="Q12" s="157"/>
      <c r="T12" s="89"/>
      <c r="U12" s="89"/>
      <c r="V12" s="158"/>
      <c r="W12" s="77"/>
      <c r="X12" s="77"/>
    </row>
    <row r="13" spans="1:24" ht="20.100000000000001" customHeight="1" thickTop="1" thickBot="1">
      <c r="B13" s="104"/>
      <c r="C13" s="105"/>
      <c r="D13" s="188"/>
      <c r="E13" s="93"/>
      <c r="F13" s="191"/>
      <c r="G13" s="93"/>
      <c r="H13" s="107"/>
      <c r="I13" s="88"/>
      <c r="J13" s="89"/>
      <c r="K13" s="89"/>
      <c r="L13" s="175">
        <v>4</v>
      </c>
      <c r="M13" s="170" t="str">
        <f>IF(A1=1,"КВЕД 2005","CTEA 2005")</f>
        <v>КВЕД 2005</v>
      </c>
      <c r="N13" s="103"/>
      <c r="O13" s="157"/>
      <c r="P13" s="157"/>
      <c r="Q13" s="157"/>
      <c r="T13" s="89"/>
      <c r="U13" s="89"/>
      <c r="V13" s="158"/>
      <c r="W13" s="72"/>
      <c r="X13" s="159"/>
    </row>
    <row r="14" spans="1:24" ht="20.100000000000001" customHeight="1" thickTop="1" thickBot="1">
      <c r="B14" s="104"/>
      <c r="C14" s="105"/>
      <c r="D14" s="188"/>
      <c r="E14" s="93"/>
      <c r="F14" s="62"/>
      <c r="G14" s="93"/>
      <c r="H14" s="81"/>
      <c r="I14" s="51" t="str">
        <f>IF(A1=1,"Рік","Year")</f>
        <v>Рік</v>
      </c>
      <c r="J14" s="89"/>
      <c r="K14" s="89"/>
      <c r="L14" s="108"/>
      <c r="M14" s="72"/>
      <c r="N14" s="89"/>
      <c r="O14" s="157"/>
      <c r="P14" s="157"/>
      <c r="Q14" s="157"/>
      <c r="T14" s="89"/>
      <c r="U14" s="89"/>
      <c r="V14" s="160"/>
      <c r="W14" s="161"/>
      <c r="X14" s="89"/>
    </row>
    <row r="15" spans="1:24" s="118" customFormat="1" ht="20.100000000000001" customHeight="1" thickTop="1" thickBot="1">
      <c r="B15" s="109"/>
      <c r="C15" s="110"/>
      <c r="D15" s="188"/>
      <c r="E15" s="111"/>
      <c r="F15" s="112"/>
      <c r="G15" s="111"/>
      <c r="H15" s="113"/>
      <c r="I15" s="114"/>
      <c r="J15" s="89"/>
      <c r="K15" s="89"/>
      <c r="L15" s="111"/>
      <c r="M15" s="111"/>
      <c r="N15" s="115"/>
      <c r="O15" s="115"/>
      <c r="P15" s="115"/>
      <c r="Q15" s="115"/>
      <c r="R15" s="155"/>
      <c r="S15" s="155"/>
      <c r="T15" s="89"/>
      <c r="U15" s="89"/>
      <c r="V15" s="111"/>
      <c r="W15" s="111"/>
      <c r="X15" s="115"/>
    </row>
    <row r="16" spans="1:24" s="118" customFormat="1" ht="20.100000000000001" customHeight="1" thickTop="1" thickBot="1">
      <c r="B16" s="109"/>
      <c r="C16" s="110"/>
      <c r="D16" s="188"/>
      <c r="E16" s="111"/>
      <c r="F16" s="190" t="str">
        <f>IF(A1=1,"Індекси реальної заробітної плати","Real wage indices")</f>
        <v>Індекси реальної заробітної плати</v>
      </c>
      <c r="G16" s="111"/>
      <c r="H16" s="116"/>
      <c r="I16" s="51" t="str">
        <f>IF(A1=1,"Місяць","Month")</f>
        <v>Місяць</v>
      </c>
      <c r="J16" s="89"/>
      <c r="K16" s="89"/>
      <c r="L16" s="117"/>
      <c r="M16" s="117"/>
      <c r="O16" s="115"/>
      <c r="P16" s="115"/>
      <c r="Q16" s="115"/>
      <c r="R16" s="155"/>
      <c r="S16" s="155"/>
      <c r="T16" s="89"/>
      <c r="U16" s="89"/>
      <c r="V16" s="155"/>
      <c r="W16" s="155"/>
      <c r="X16" s="155"/>
    </row>
    <row r="17" spans="1:24" s="118" customFormat="1" ht="20.100000000000001" customHeight="1" thickTop="1" thickBot="1">
      <c r="B17" s="119"/>
      <c r="C17" s="119"/>
      <c r="D17" s="189"/>
      <c r="E17" s="111"/>
      <c r="F17" s="191"/>
      <c r="G17" s="120"/>
      <c r="H17" s="113"/>
      <c r="I17" s="114"/>
      <c r="J17" s="89"/>
      <c r="K17" s="89"/>
      <c r="L17" s="117"/>
      <c r="M17" s="117"/>
      <c r="O17" s="115"/>
      <c r="P17" s="115"/>
      <c r="Q17" s="115"/>
      <c r="R17" s="155"/>
      <c r="S17" s="155"/>
      <c r="T17" s="89"/>
      <c r="U17" s="89"/>
    </row>
    <row r="18" spans="1:24" s="125" customFormat="1" ht="20.100000000000001" customHeight="1" thickTop="1" thickBot="1">
      <c r="B18" s="119"/>
      <c r="C18" s="119"/>
      <c r="D18" s="121"/>
      <c r="E18" s="122"/>
      <c r="F18" s="123"/>
      <c r="G18" s="122"/>
      <c r="H18" s="81"/>
      <c r="I18" s="51" t="str">
        <f>IF(A1=1,"Рік","Year")</f>
        <v>Рік</v>
      </c>
      <c r="J18" s="89"/>
      <c r="K18" s="89"/>
      <c r="L18" s="124"/>
      <c r="M18" s="124"/>
      <c r="O18" s="162"/>
      <c r="P18" s="162"/>
      <c r="Q18" s="162"/>
      <c r="R18" s="163"/>
      <c r="S18" s="163"/>
      <c r="T18" s="89"/>
      <c r="U18" s="89"/>
    </row>
    <row r="19" spans="1:24" s="125" customFormat="1" ht="20.100000000000001" customHeight="1" thickTop="1" thickBot="1">
      <c r="B19" s="126"/>
      <c r="C19" s="126"/>
      <c r="D19" s="121"/>
      <c r="E19" s="122"/>
      <c r="F19" s="127"/>
      <c r="G19" s="122"/>
      <c r="H19" s="128"/>
      <c r="I19" s="128"/>
      <c r="J19" s="129"/>
      <c r="K19" s="129"/>
      <c r="L19" s="129"/>
      <c r="M19" s="129"/>
      <c r="N19" s="130"/>
      <c r="O19" s="162"/>
      <c r="P19" s="162"/>
      <c r="Q19" s="162"/>
      <c r="R19" s="163"/>
      <c r="S19" s="163"/>
      <c r="T19" s="129"/>
      <c r="U19" s="129"/>
      <c r="V19" s="129"/>
      <c r="W19" s="129"/>
      <c r="X19" s="130"/>
    </row>
    <row r="20" spans="1:24" ht="20.100000000000001" customHeight="1" thickTop="1" thickBot="1">
      <c r="B20" s="109"/>
      <c r="C20" s="109"/>
      <c r="D20" s="131"/>
      <c r="E20" s="132"/>
      <c r="F20" s="190" t="str">
        <f>IF(A1=1,"Заборгованість з виплати заробітної плати ","Wage arrears")</f>
        <v xml:space="preserve">Заборгованість з виплати заробітної плати </v>
      </c>
      <c r="G20" s="132"/>
      <c r="H20" s="133"/>
      <c r="I20" s="51" t="str">
        <f>IF(A1=1,"Місяць","Month")</f>
        <v>Місяць</v>
      </c>
      <c r="J20" s="134"/>
      <c r="K20" s="134"/>
      <c r="L20" s="135"/>
      <c r="M20" s="135"/>
      <c r="N20" s="136"/>
      <c r="O20" s="134"/>
      <c r="P20" s="134"/>
      <c r="Q20" s="134"/>
      <c r="T20" s="134"/>
      <c r="U20" s="134"/>
      <c r="V20" s="134"/>
      <c r="W20" s="134"/>
      <c r="X20" s="136"/>
    </row>
    <row r="21" spans="1:24" ht="20.100000000000001" customHeight="1" thickTop="1" thickBot="1">
      <c r="A21" s="118"/>
      <c r="B21" s="99"/>
      <c r="C21" s="99"/>
      <c r="F21" s="191"/>
      <c r="I21" s="62"/>
    </row>
    <row r="22" spans="1:24" ht="20.100000000000001" customHeight="1" thickTop="1" thickBot="1">
      <c r="B22" s="137"/>
      <c r="C22" s="137"/>
      <c r="F22" s="62"/>
      <c r="H22" s="81"/>
      <c r="I22" s="51" t="str">
        <f>IF(A1=1,"Рік","Year")</f>
        <v>Рік</v>
      </c>
      <c r="O22" s="164"/>
      <c r="P22" s="164"/>
      <c r="Q22" s="164"/>
    </row>
    <row r="23" spans="1:24" ht="20.100000000000001" customHeight="1" thickTop="1">
      <c r="B23" s="137"/>
      <c r="C23" s="137"/>
    </row>
    <row r="24" spans="1:24" ht="20.100000000000001" customHeight="1">
      <c r="B24" s="138"/>
      <c r="C24" s="138"/>
      <c r="O24" s="164"/>
      <c r="P24" s="164"/>
      <c r="Q24" s="164"/>
    </row>
    <row r="25" spans="1:24" ht="20.100000000000001" customHeight="1">
      <c r="B25" s="139"/>
      <c r="C25" s="139"/>
    </row>
    <row r="26" spans="1:24">
      <c r="B26" s="139"/>
      <c r="C26" s="139"/>
    </row>
    <row r="27" spans="1:24">
      <c r="B27" s="140"/>
      <c r="C27" s="140"/>
    </row>
    <row r="28" spans="1:24" ht="19.5">
      <c r="B28" s="141"/>
      <c r="C28" s="141"/>
      <c r="D28" s="142"/>
      <c r="E28" s="143"/>
      <c r="F28" s="143"/>
      <c r="G28" s="143"/>
      <c r="H28" s="144"/>
      <c r="I28" s="143"/>
      <c r="J28" s="143"/>
      <c r="K28" s="143"/>
      <c r="L28" s="145"/>
      <c r="M28" s="145"/>
      <c r="N28" s="143"/>
      <c r="O28" s="143"/>
      <c r="P28" s="143"/>
      <c r="Q28" s="143"/>
      <c r="S28" s="165"/>
      <c r="T28" s="143"/>
      <c r="U28" s="143"/>
      <c r="V28" s="143"/>
      <c r="W28" s="143"/>
      <c r="X28" s="143"/>
    </row>
    <row r="29" spans="1:24" ht="19.5">
      <c r="B29" s="141"/>
      <c r="C29" s="141"/>
      <c r="D29" s="142"/>
      <c r="E29" s="143"/>
      <c r="F29" s="143"/>
      <c r="G29" s="143"/>
      <c r="H29" s="144"/>
      <c r="I29" s="143"/>
      <c r="J29" s="143"/>
      <c r="K29" s="143"/>
      <c r="L29" s="145"/>
      <c r="M29" s="145"/>
      <c r="N29" s="143"/>
      <c r="O29" s="143"/>
      <c r="P29" s="143"/>
      <c r="Q29" s="143"/>
      <c r="T29" s="143"/>
      <c r="U29" s="143"/>
      <c r="V29" s="143"/>
      <c r="W29" s="143"/>
      <c r="X29" s="143"/>
    </row>
    <row r="30" spans="1:24" ht="19.5">
      <c r="B30" s="141"/>
      <c r="C30" s="141"/>
      <c r="D30" s="142"/>
      <c r="E30" s="143"/>
      <c r="F30" s="143"/>
      <c r="G30" s="143"/>
      <c r="H30" s="144"/>
      <c r="I30" s="143"/>
      <c r="J30" s="143"/>
      <c r="K30" s="143"/>
      <c r="L30" s="145"/>
      <c r="M30" s="145"/>
      <c r="N30" s="143"/>
      <c r="O30" s="143"/>
      <c r="P30" s="143"/>
      <c r="Q30" s="143"/>
      <c r="T30" s="143"/>
      <c r="U30" s="143"/>
      <c r="V30" s="143"/>
      <c r="W30" s="143"/>
      <c r="X30" s="143"/>
    </row>
    <row r="31" spans="1:24">
      <c r="B31" s="138"/>
      <c r="C31" s="138"/>
    </row>
    <row r="32" spans="1:24">
      <c r="B32" s="146"/>
      <c r="C32" s="146"/>
    </row>
    <row r="33" spans="2:3">
      <c r="B33" s="146"/>
      <c r="C33" s="146"/>
    </row>
    <row r="34" spans="2:3" ht="15.75" customHeight="1">
      <c r="B34" s="146"/>
      <c r="C34" s="146"/>
    </row>
    <row r="35" spans="2:3">
      <c r="B35" s="147"/>
      <c r="C35" s="147"/>
    </row>
  </sheetData>
  <sheetProtection algorithmName="SHA-512" hashValue="jcMZgAnnaT+NvtL5DHnbAer9eh8Zk61ycckahkorOTy/SvgUkNfrjXMIKQgliapmjIeqJU3E6gsbT6Omg+hSqA==" saltValue="Z9WD2ztr8W5ZEMaEsMjSDw==" spinCount="100000" sheet="1" objects="1" scenarios="1"/>
  <mergeCells count="7">
    <mergeCell ref="B3:B7"/>
    <mergeCell ref="D8:D17"/>
    <mergeCell ref="F20:F21"/>
    <mergeCell ref="F2:F3"/>
    <mergeCell ref="F8:F9"/>
    <mergeCell ref="F16:F17"/>
    <mergeCell ref="F12:F13"/>
  </mergeCells>
  <phoneticPr fontId="19" type="noConversion"/>
  <hyperlinks>
    <hyperlink ref="L12" location="'3'!A1" display="'3'!A1"/>
    <hyperlink ref="L10" location="'1'!A1" display="'1'!A1"/>
    <hyperlink ref="L13" location="'4'!A1" display="'4'!A1"/>
    <hyperlink ref="L11" location="'2'!A1" display="'2'!A1"/>
  </hyperlinks>
  <pageMargins left="0.55118110236220474" right="0.11811023622047245" top="3.937007874015748E-2" bottom="7.874015748031496E-2" header="0.15748031496062992" footer="0.19685039370078741"/>
  <pageSetup paperSize="9" scale="53" orientation="landscape" horizontalDpi="4294967294" r:id="rId1"/>
  <headerFooter alignWithMargins="0">
    <oddFooter>&amp;R&amp;D</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53249" r:id="rId4" name="List Box 1">
              <controlPr defaultSize="0" autoLine="0" autoPict="0">
                <anchor moveWithCells="1">
                  <from>
                    <xdr:col>0</xdr:col>
                    <xdr:colOff>0</xdr:colOff>
                    <xdr:row>0</xdr:row>
                    <xdr:rowOff>28575</xdr:rowOff>
                  </from>
                  <to>
                    <xdr:col>0</xdr:col>
                    <xdr:colOff>485775</xdr:colOff>
                    <xdr:row>1</xdr:row>
                    <xdr:rowOff>142875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Y33"/>
  <sheetViews>
    <sheetView showGridLines="0" showRowColHeaders="0" zoomScale="80" zoomScaleNormal="80" workbookViewId="0">
      <pane xSplit="1" ySplit="3" topLeftCell="J4" activePane="bottomRight" state="frozen"/>
      <selection activeCell="B1" sqref="B1"/>
      <selection pane="topRight" activeCell="B1" sqref="B1"/>
      <selection pane="bottomLeft" activeCell="B1" sqref="B1"/>
      <selection pane="bottomRight" activeCell="U3" sqref="U3"/>
    </sheetView>
  </sheetViews>
  <sheetFormatPr defaultColWidth="9.33203125" defaultRowHeight="12.75"/>
  <cols>
    <col min="1" max="1" width="60.83203125" style="3" customWidth="1"/>
    <col min="2" max="14" width="10.83203125" style="3" customWidth="1"/>
    <col min="15" max="40" width="12.83203125" style="3" customWidth="1"/>
    <col min="41" max="16384" width="9.33203125" style="3"/>
  </cols>
  <sheetData>
    <row r="1" spans="1:129" ht="24" customHeight="1">
      <c r="A1" s="33" t="str">
        <f>IF('0'!A1=1,"до змісту","to title")</f>
        <v>до змісту</v>
      </c>
    </row>
    <row r="2" spans="1:129" s="6" customFormat="1" ht="48" customHeight="1">
      <c r="A2" s="176" t="str">
        <f>IF('0'!A1=1,"Середньооблікова кількість штатних працівників (тис. осіб) КВЕД 2010","Average staff numbers (thousands person) CTEA 2010")</f>
        <v>Середньооблікова кількість штатних працівників (тис. осіб) КВЕД 2010</v>
      </c>
      <c r="B2" s="166" t="s">
        <v>64</v>
      </c>
      <c r="C2" s="166" t="s">
        <v>63</v>
      </c>
      <c r="D2" s="173" t="s">
        <v>65</v>
      </c>
      <c r="E2" s="173" t="s">
        <v>66</v>
      </c>
      <c r="F2" s="166" t="s">
        <v>68</v>
      </c>
      <c r="G2" s="166" t="s">
        <v>69</v>
      </c>
      <c r="H2" s="173" t="s">
        <v>71</v>
      </c>
      <c r="I2" s="173" t="s">
        <v>72</v>
      </c>
      <c r="J2" s="166" t="s">
        <v>73</v>
      </c>
      <c r="K2" s="166" t="s">
        <v>74</v>
      </c>
      <c r="L2" s="173" t="s">
        <v>75</v>
      </c>
      <c r="M2" s="173" t="s">
        <v>76</v>
      </c>
      <c r="N2" s="173" t="s">
        <v>77</v>
      </c>
      <c r="O2" s="166" t="s">
        <v>107</v>
      </c>
      <c r="P2" s="173" t="s">
        <v>108</v>
      </c>
      <c r="Q2" s="173" t="s">
        <v>109</v>
      </c>
      <c r="R2" s="173" t="s">
        <v>110</v>
      </c>
      <c r="S2" s="166" t="s">
        <v>111</v>
      </c>
      <c r="T2" s="166" t="s">
        <v>112</v>
      </c>
      <c r="U2" s="173" t="s">
        <v>113</v>
      </c>
    </row>
    <row r="3" spans="1:129" ht="30" customHeight="1">
      <c r="A3" s="182" t="s">
        <v>106</v>
      </c>
      <c r="B3" s="171">
        <v>7707.3</v>
      </c>
      <c r="C3" s="171">
        <v>7686.1</v>
      </c>
      <c r="D3" s="171">
        <v>7658.6</v>
      </c>
      <c r="E3" s="171">
        <v>7665.8</v>
      </c>
      <c r="F3" s="171">
        <v>7698.4</v>
      </c>
      <c r="G3" s="171">
        <v>7687.4</v>
      </c>
      <c r="H3" s="171">
        <v>7621.1</v>
      </c>
      <c r="I3" s="171">
        <v>7639.1</v>
      </c>
      <c r="J3" s="171">
        <v>7546.1</v>
      </c>
      <c r="K3" s="171">
        <v>7478.4</v>
      </c>
      <c r="L3" s="171">
        <v>7397.4</v>
      </c>
      <c r="M3" s="171">
        <v>7350.1</v>
      </c>
      <c r="N3" s="171">
        <v>7469.5</v>
      </c>
      <c r="O3" s="171">
        <v>7321.8</v>
      </c>
      <c r="P3" s="171">
        <v>7289.4</v>
      </c>
      <c r="Q3" s="171">
        <v>7300</v>
      </c>
      <c r="R3" s="171">
        <v>7108.2</v>
      </c>
      <c r="S3" s="171">
        <v>7134.9</v>
      </c>
      <c r="T3" s="171">
        <v>7081.3</v>
      </c>
      <c r="U3" s="171">
        <v>7060.6</v>
      </c>
    </row>
    <row r="4" spans="1:129" ht="32.1" customHeight="1">
      <c r="A4" s="37" t="str">
        <f>IF('0'!A1=1,"Сільське господарство, лісове господарство та рибне господарство","Agriculture, forestry and fishing")</f>
        <v>Сільське господарство, лісове господарство та рибне господарство</v>
      </c>
      <c r="B4" s="172">
        <v>424.1</v>
      </c>
      <c r="C4" s="172">
        <v>482.8</v>
      </c>
      <c r="D4" s="172">
        <v>499.6</v>
      </c>
      <c r="E4" s="172">
        <v>463.4</v>
      </c>
      <c r="F4" s="172">
        <v>409.4</v>
      </c>
      <c r="G4" s="172">
        <v>466.1</v>
      </c>
      <c r="H4" s="172">
        <v>483.8</v>
      </c>
      <c r="I4" s="172">
        <v>452.8</v>
      </c>
      <c r="J4" s="172">
        <v>411.5</v>
      </c>
      <c r="K4" s="172">
        <v>458.2</v>
      </c>
      <c r="L4" s="172">
        <v>466.2</v>
      </c>
      <c r="M4" s="172">
        <v>426.1</v>
      </c>
      <c r="N4" s="172">
        <v>383.1</v>
      </c>
      <c r="O4" s="172">
        <v>418.6</v>
      </c>
      <c r="P4" s="172">
        <v>431.3</v>
      </c>
      <c r="Q4" s="172">
        <v>405.6</v>
      </c>
      <c r="R4" s="172">
        <v>363</v>
      </c>
      <c r="S4" s="172">
        <v>409.8</v>
      </c>
      <c r="T4" s="172">
        <v>421.2</v>
      </c>
      <c r="U4" s="172">
        <v>402.9</v>
      </c>
      <c r="W4" s="6"/>
      <c r="X4" s="6"/>
      <c r="Y4" s="6"/>
      <c r="Z4" s="6"/>
      <c r="AA4" s="6"/>
      <c r="AB4" s="6"/>
      <c r="AC4" s="6"/>
      <c r="AD4" s="6"/>
      <c r="AE4" s="6"/>
      <c r="AF4" s="6"/>
      <c r="AG4" s="6"/>
      <c r="AH4" s="6"/>
      <c r="AI4" s="6"/>
      <c r="AJ4" s="6"/>
      <c r="AK4" s="6"/>
      <c r="AL4" s="6"/>
      <c r="AM4" s="6"/>
      <c r="AN4" s="6"/>
      <c r="AO4" s="6"/>
      <c r="AP4" s="6"/>
      <c r="AQ4" s="6"/>
      <c r="AR4" s="6"/>
      <c r="AS4" s="6"/>
      <c r="AT4" s="6"/>
      <c r="AU4" s="6"/>
      <c r="AV4" s="6"/>
      <c r="AW4" s="6"/>
      <c r="AX4" s="6"/>
      <c r="AY4" s="6"/>
      <c r="AZ4" s="6"/>
      <c r="BA4" s="6"/>
      <c r="BB4" s="6"/>
      <c r="BC4" s="6"/>
      <c r="BD4" s="6"/>
      <c r="BE4" s="6"/>
      <c r="BF4" s="6"/>
      <c r="BG4" s="6"/>
      <c r="BH4" s="6"/>
      <c r="BI4" s="6"/>
      <c r="BJ4" s="6"/>
      <c r="BK4" s="6"/>
      <c r="BL4" s="6"/>
      <c r="BM4" s="6"/>
      <c r="BN4" s="6"/>
      <c r="BO4" s="6"/>
      <c r="BP4" s="6"/>
      <c r="BQ4" s="6"/>
      <c r="BR4" s="6"/>
      <c r="BS4" s="6"/>
      <c r="BT4" s="6"/>
      <c r="BU4" s="6"/>
      <c r="BV4" s="6"/>
      <c r="BW4" s="6"/>
      <c r="BX4" s="6"/>
      <c r="BY4" s="6"/>
      <c r="BZ4" s="6"/>
      <c r="CA4" s="6"/>
      <c r="CB4" s="6"/>
      <c r="CC4" s="6"/>
      <c r="CD4" s="6"/>
      <c r="CE4" s="6"/>
      <c r="CF4" s="6"/>
      <c r="CG4" s="6"/>
      <c r="CH4" s="6"/>
      <c r="CI4" s="6"/>
      <c r="CJ4" s="6"/>
      <c r="CK4" s="6"/>
      <c r="CL4" s="6"/>
      <c r="CM4" s="6"/>
      <c r="CN4" s="6"/>
      <c r="CO4" s="6"/>
      <c r="CP4" s="6"/>
      <c r="CQ4" s="6"/>
      <c r="CR4" s="6"/>
      <c r="CS4" s="6"/>
      <c r="CT4" s="6"/>
      <c r="CU4" s="6"/>
      <c r="CV4" s="6"/>
      <c r="CW4" s="6"/>
      <c r="CX4" s="6"/>
      <c r="CY4" s="6"/>
      <c r="CZ4" s="6"/>
      <c r="DA4" s="6"/>
      <c r="DB4" s="6"/>
      <c r="DC4" s="6"/>
      <c r="DD4" s="6"/>
      <c r="DE4" s="6"/>
      <c r="DF4" s="6"/>
      <c r="DG4" s="6"/>
      <c r="DH4" s="6"/>
      <c r="DI4" s="6"/>
      <c r="DJ4" s="6"/>
      <c r="DK4" s="6"/>
      <c r="DL4" s="6"/>
      <c r="DM4" s="6"/>
      <c r="DN4" s="6"/>
      <c r="DO4" s="6"/>
      <c r="DP4" s="6"/>
      <c r="DQ4" s="6"/>
      <c r="DR4" s="6"/>
      <c r="DS4" s="6"/>
      <c r="DT4" s="6"/>
      <c r="DU4" s="6"/>
      <c r="DV4" s="6"/>
      <c r="DW4" s="6"/>
      <c r="DX4" s="6"/>
      <c r="DY4" s="6"/>
    </row>
    <row r="5" spans="1:129" ht="32.1" customHeight="1">
      <c r="A5" s="38" t="str">
        <f>IF('0'!A1=1,"з них сільське господарство","of which agriculture")</f>
        <v>з них сільське господарство</v>
      </c>
      <c r="B5" s="172">
        <v>363.3</v>
      </c>
      <c r="C5" s="172">
        <v>420.4</v>
      </c>
      <c r="D5" s="172">
        <v>436.7</v>
      </c>
      <c r="E5" s="172">
        <v>401.4</v>
      </c>
      <c r="F5" s="172">
        <v>348.2</v>
      </c>
      <c r="G5" s="172">
        <v>403.8</v>
      </c>
      <c r="H5" s="172">
        <v>420.9</v>
      </c>
      <c r="I5" s="172">
        <v>390.8</v>
      </c>
      <c r="J5" s="172">
        <v>353.2</v>
      </c>
      <c r="K5" s="172">
        <v>399.1</v>
      </c>
      <c r="L5" s="172">
        <v>408.5</v>
      </c>
      <c r="M5" s="172">
        <v>370.8</v>
      </c>
      <c r="N5" s="172">
        <v>331.3</v>
      </c>
      <c r="O5" s="172">
        <v>366.6</v>
      </c>
      <c r="P5" s="172">
        <v>379.1</v>
      </c>
      <c r="Q5" s="172">
        <v>354.5</v>
      </c>
      <c r="R5" s="172">
        <v>309.5</v>
      </c>
      <c r="S5" s="172">
        <v>355.8</v>
      </c>
      <c r="T5" s="172">
        <v>366.7</v>
      </c>
      <c r="U5" s="172">
        <v>349.1</v>
      </c>
      <c r="W5" s="6"/>
      <c r="X5" s="6"/>
      <c r="Y5" s="6"/>
      <c r="Z5" s="6"/>
      <c r="AA5" s="6"/>
      <c r="AB5" s="6"/>
      <c r="AC5" s="6"/>
      <c r="AD5" s="6"/>
      <c r="AE5" s="6"/>
      <c r="AF5" s="6"/>
      <c r="AG5" s="6"/>
      <c r="AH5" s="6"/>
      <c r="AI5" s="6"/>
      <c r="AJ5" s="6"/>
      <c r="AK5" s="6"/>
      <c r="AL5" s="6"/>
      <c r="AM5" s="6"/>
      <c r="AN5" s="6"/>
      <c r="AO5" s="6"/>
      <c r="AP5" s="6"/>
      <c r="AQ5" s="6"/>
      <c r="AR5" s="6"/>
      <c r="AS5" s="6"/>
      <c r="AT5" s="6"/>
      <c r="AU5" s="6"/>
      <c r="AV5" s="6"/>
      <c r="AW5" s="6"/>
      <c r="AX5" s="6"/>
      <c r="AY5" s="6"/>
      <c r="AZ5" s="6"/>
      <c r="BA5" s="6"/>
      <c r="BB5" s="6"/>
      <c r="BC5" s="6"/>
      <c r="BD5" s="6"/>
      <c r="BE5" s="6"/>
      <c r="BF5" s="6"/>
      <c r="BG5" s="6"/>
      <c r="BH5" s="6"/>
      <c r="BI5" s="6"/>
      <c r="BJ5" s="6"/>
      <c r="BK5" s="6"/>
      <c r="BL5" s="6"/>
      <c r="BM5" s="6"/>
      <c r="BN5" s="6"/>
      <c r="BO5" s="6"/>
      <c r="BP5" s="6"/>
      <c r="BQ5" s="6"/>
      <c r="BR5" s="6"/>
      <c r="BS5" s="6"/>
      <c r="BT5" s="6"/>
      <c r="BU5" s="6"/>
      <c r="BV5" s="6"/>
      <c r="BW5" s="6"/>
      <c r="BX5" s="6"/>
      <c r="BY5" s="6"/>
      <c r="BZ5" s="6"/>
      <c r="CA5" s="6"/>
      <c r="CB5" s="6"/>
      <c r="CC5" s="6"/>
      <c r="CD5" s="6"/>
      <c r="CE5" s="6"/>
      <c r="CF5" s="6"/>
      <c r="CG5" s="6"/>
      <c r="CH5" s="6"/>
      <c r="CI5" s="6"/>
      <c r="CJ5" s="6"/>
      <c r="CK5" s="6"/>
      <c r="CL5" s="6"/>
      <c r="CM5" s="6"/>
      <c r="CN5" s="6"/>
      <c r="CO5" s="6"/>
      <c r="CP5" s="6"/>
      <c r="CQ5" s="6"/>
      <c r="CR5" s="6"/>
      <c r="CS5" s="6"/>
      <c r="CT5" s="6"/>
      <c r="CU5" s="6"/>
      <c r="CV5" s="6"/>
      <c r="CW5" s="6"/>
      <c r="CX5" s="6"/>
      <c r="CY5" s="6"/>
      <c r="CZ5" s="6"/>
      <c r="DA5" s="6"/>
      <c r="DB5" s="6"/>
      <c r="DC5" s="6"/>
      <c r="DD5" s="6"/>
      <c r="DE5" s="6"/>
      <c r="DF5" s="6"/>
      <c r="DG5" s="6"/>
      <c r="DH5" s="6"/>
      <c r="DI5" s="6"/>
      <c r="DJ5" s="6"/>
      <c r="DK5" s="6"/>
      <c r="DL5" s="6"/>
      <c r="DM5" s="6"/>
      <c r="DN5" s="6"/>
      <c r="DO5" s="6"/>
      <c r="DP5" s="6"/>
      <c r="DQ5" s="6"/>
      <c r="DR5" s="6"/>
      <c r="DS5" s="6"/>
      <c r="DT5" s="6"/>
      <c r="DU5" s="6"/>
      <c r="DV5" s="6"/>
      <c r="DW5" s="6"/>
      <c r="DX5" s="6"/>
      <c r="DY5" s="6"/>
    </row>
    <row r="6" spans="1:129" ht="32.1" customHeight="1">
      <c r="A6" s="38" t="str">
        <f>IF('0'!A1=1,"Промисловість","Manufacturing")</f>
        <v>Промисловість</v>
      </c>
      <c r="B6" s="172">
        <v>1932</v>
      </c>
      <c r="C6" s="172">
        <v>1887.2</v>
      </c>
      <c r="D6" s="172">
        <v>1877.2</v>
      </c>
      <c r="E6" s="172">
        <v>1878.3</v>
      </c>
      <c r="F6" s="172">
        <v>1870.3</v>
      </c>
      <c r="G6" s="172">
        <v>1850.7</v>
      </c>
      <c r="H6" s="172">
        <v>1834.1</v>
      </c>
      <c r="I6" s="172">
        <v>1848.5</v>
      </c>
      <c r="J6" s="172">
        <v>1904.6</v>
      </c>
      <c r="K6" s="172">
        <v>1871.5</v>
      </c>
      <c r="L6" s="172">
        <v>1850.1</v>
      </c>
      <c r="M6" s="172">
        <v>1842.3</v>
      </c>
      <c r="N6" s="172">
        <v>1844</v>
      </c>
      <c r="O6" s="172">
        <v>1791.2</v>
      </c>
      <c r="P6" s="172">
        <v>1773.7</v>
      </c>
      <c r="Q6" s="172">
        <v>1777</v>
      </c>
      <c r="R6" s="172">
        <v>1790.1</v>
      </c>
      <c r="S6" s="172">
        <v>1770</v>
      </c>
      <c r="T6" s="172">
        <v>1752</v>
      </c>
      <c r="U6" s="172">
        <v>1748</v>
      </c>
      <c r="W6" s="6"/>
      <c r="X6" s="6"/>
      <c r="Y6" s="6"/>
      <c r="Z6" s="6"/>
      <c r="AA6" s="6"/>
      <c r="AB6" s="6"/>
      <c r="AC6" s="6"/>
      <c r="AD6" s="6"/>
      <c r="AE6" s="6"/>
      <c r="AF6" s="6"/>
      <c r="AG6" s="6"/>
      <c r="AH6" s="6"/>
      <c r="AI6" s="6"/>
      <c r="AJ6" s="6"/>
      <c r="AK6" s="6"/>
      <c r="AL6" s="6"/>
      <c r="AM6" s="6"/>
      <c r="AN6" s="6"/>
      <c r="AO6" s="6"/>
      <c r="AP6" s="6"/>
      <c r="AQ6" s="6"/>
      <c r="AR6" s="6"/>
      <c r="AS6" s="6"/>
      <c r="AT6" s="6"/>
      <c r="AU6" s="6"/>
      <c r="AV6" s="6"/>
      <c r="AW6" s="6"/>
      <c r="AX6" s="6"/>
      <c r="AY6" s="6"/>
      <c r="AZ6" s="6"/>
      <c r="BA6" s="6"/>
      <c r="BB6" s="6"/>
      <c r="BC6" s="6"/>
      <c r="BD6" s="6"/>
      <c r="BE6" s="6"/>
      <c r="BF6" s="6"/>
      <c r="BG6" s="6"/>
      <c r="BH6" s="6"/>
      <c r="BI6" s="6"/>
      <c r="BJ6" s="6"/>
      <c r="BK6" s="6"/>
      <c r="BL6" s="6"/>
      <c r="BM6" s="6"/>
      <c r="BN6" s="6"/>
      <c r="BO6" s="6"/>
      <c r="BP6" s="6"/>
      <c r="BQ6" s="6"/>
      <c r="BR6" s="6"/>
      <c r="BS6" s="6"/>
      <c r="BT6" s="6"/>
      <c r="BU6" s="6"/>
      <c r="BV6" s="6"/>
      <c r="BW6" s="6"/>
      <c r="BX6" s="6"/>
      <c r="BY6" s="6"/>
      <c r="BZ6" s="6"/>
      <c r="CA6" s="6"/>
      <c r="CB6" s="6"/>
      <c r="CC6" s="6"/>
      <c r="CD6" s="6"/>
      <c r="CE6" s="6"/>
      <c r="CF6" s="6"/>
      <c r="CG6" s="6"/>
      <c r="CH6" s="6"/>
      <c r="CI6" s="6"/>
      <c r="CJ6" s="6"/>
      <c r="CK6" s="6"/>
      <c r="CL6" s="6"/>
      <c r="CM6" s="6"/>
      <c r="CN6" s="6"/>
      <c r="CO6" s="6"/>
      <c r="CP6" s="6"/>
      <c r="CQ6" s="6"/>
      <c r="CR6" s="6"/>
      <c r="CS6" s="6"/>
      <c r="CT6" s="6"/>
      <c r="CU6" s="6"/>
      <c r="CV6" s="6"/>
      <c r="CW6" s="6"/>
      <c r="CX6" s="6"/>
      <c r="CY6" s="6"/>
      <c r="CZ6" s="6"/>
      <c r="DA6" s="6"/>
      <c r="DB6" s="6"/>
      <c r="DC6" s="6"/>
      <c r="DD6" s="6"/>
      <c r="DE6" s="6"/>
      <c r="DF6" s="6"/>
      <c r="DG6" s="6"/>
      <c r="DH6" s="6"/>
      <c r="DI6" s="6"/>
      <c r="DJ6" s="6"/>
      <c r="DK6" s="6"/>
      <c r="DL6" s="6"/>
      <c r="DM6" s="6"/>
      <c r="DN6" s="6"/>
      <c r="DO6" s="6"/>
      <c r="DP6" s="6"/>
      <c r="DQ6" s="6"/>
      <c r="DR6" s="6"/>
      <c r="DS6" s="6"/>
      <c r="DT6" s="6"/>
      <c r="DU6" s="6"/>
      <c r="DV6" s="6"/>
      <c r="DW6" s="6"/>
      <c r="DX6" s="6"/>
      <c r="DY6" s="6"/>
    </row>
    <row r="7" spans="1:129" ht="32.1" customHeight="1">
      <c r="A7" s="38" t="str">
        <f>IF('0'!A1=1,"Будівництво","Construction")</f>
        <v>Будівництво</v>
      </c>
      <c r="B7" s="172">
        <v>162.4</v>
      </c>
      <c r="C7" s="172">
        <v>168</v>
      </c>
      <c r="D7" s="172">
        <v>169.2</v>
      </c>
      <c r="E7" s="172">
        <v>167.8</v>
      </c>
      <c r="F7" s="172">
        <v>175.4</v>
      </c>
      <c r="G7" s="172">
        <v>178</v>
      </c>
      <c r="H7" s="172">
        <v>180.2</v>
      </c>
      <c r="I7" s="172">
        <v>181.2</v>
      </c>
      <c r="J7" s="172">
        <v>191.9</v>
      </c>
      <c r="K7" s="172">
        <v>195.5</v>
      </c>
      <c r="L7" s="172">
        <v>196.1</v>
      </c>
      <c r="M7" s="172">
        <v>191.4</v>
      </c>
      <c r="N7" s="172">
        <v>194.5</v>
      </c>
      <c r="O7" s="172">
        <v>193.4</v>
      </c>
      <c r="P7" s="172">
        <v>197.2</v>
      </c>
      <c r="Q7" s="172">
        <v>198.1</v>
      </c>
      <c r="R7" s="172">
        <v>208.6</v>
      </c>
      <c r="S7" s="172">
        <v>219.8</v>
      </c>
      <c r="T7" s="172">
        <v>221.2</v>
      </c>
      <c r="U7" s="172">
        <v>225.3</v>
      </c>
      <c r="W7" s="6"/>
      <c r="X7" s="6"/>
      <c r="Y7" s="6"/>
      <c r="Z7" s="6"/>
      <c r="AA7" s="6"/>
      <c r="AB7" s="6"/>
      <c r="AC7" s="6"/>
      <c r="AD7" s="6"/>
      <c r="AE7" s="6"/>
      <c r="AF7" s="6"/>
      <c r="AG7" s="6"/>
      <c r="AH7" s="6"/>
      <c r="AI7" s="6"/>
      <c r="AJ7" s="6"/>
      <c r="AK7" s="6"/>
      <c r="AL7" s="6"/>
      <c r="AM7" s="6"/>
      <c r="AN7" s="6"/>
      <c r="AO7" s="6"/>
      <c r="AP7" s="6"/>
      <c r="AQ7" s="6"/>
      <c r="AR7" s="6"/>
      <c r="AS7" s="6"/>
      <c r="AT7" s="6"/>
      <c r="AU7" s="6"/>
      <c r="AV7" s="6"/>
      <c r="AW7" s="6"/>
      <c r="AX7" s="6"/>
      <c r="AY7" s="6"/>
      <c r="AZ7" s="6"/>
      <c r="BA7" s="6"/>
      <c r="BB7" s="6"/>
      <c r="BC7" s="6"/>
      <c r="BD7" s="6"/>
      <c r="BE7" s="6"/>
      <c r="BF7" s="6"/>
      <c r="BG7" s="6"/>
      <c r="BH7" s="6"/>
      <c r="BI7" s="6"/>
      <c r="BJ7" s="6"/>
      <c r="BK7" s="6"/>
      <c r="BL7" s="6"/>
      <c r="BM7" s="6"/>
      <c r="BN7" s="6"/>
      <c r="BO7" s="6"/>
      <c r="BP7" s="6"/>
      <c r="BQ7" s="6"/>
      <c r="BR7" s="6"/>
      <c r="BS7" s="6"/>
      <c r="BT7" s="6"/>
      <c r="BU7" s="6"/>
      <c r="BV7" s="6"/>
      <c r="BW7" s="6"/>
      <c r="BX7" s="6"/>
      <c r="BY7" s="6"/>
      <c r="BZ7" s="6"/>
      <c r="CA7" s="6"/>
      <c r="CB7" s="6"/>
      <c r="CC7" s="6"/>
      <c r="CD7" s="6"/>
      <c r="CE7" s="6"/>
      <c r="CF7" s="6"/>
      <c r="CG7" s="6"/>
      <c r="CH7" s="6"/>
      <c r="CI7" s="6"/>
      <c r="CJ7" s="6"/>
      <c r="CK7" s="6"/>
      <c r="CL7" s="6"/>
      <c r="CM7" s="6"/>
      <c r="CN7" s="6"/>
      <c r="CO7" s="6"/>
      <c r="CP7" s="6"/>
      <c r="CQ7" s="6"/>
      <c r="CR7" s="6"/>
      <c r="CS7" s="6"/>
      <c r="CT7" s="6"/>
      <c r="CU7" s="6"/>
      <c r="CV7" s="6"/>
      <c r="CW7" s="6"/>
      <c r="CX7" s="6"/>
      <c r="CY7" s="6"/>
      <c r="CZ7" s="6"/>
      <c r="DA7" s="6"/>
      <c r="DB7" s="6"/>
      <c r="DC7" s="6"/>
      <c r="DD7" s="6"/>
      <c r="DE7" s="6"/>
      <c r="DF7" s="6"/>
      <c r="DG7" s="6"/>
      <c r="DH7" s="6"/>
      <c r="DI7" s="6"/>
      <c r="DJ7" s="6"/>
      <c r="DK7" s="6"/>
      <c r="DL7" s="6"/>
      <c r="DM7" s="6"/>
      <c r="DN7" s="6"/>
      <c r="DO7" s="6"/>
      <c r="DP7" s="6"/>
      <c r="DQ7" s="6"/>
      <c r="DR7" s="6"/>
      <c r="DS7" s="6"/>
      <c r="DT7" s="6"/>
      <c r="DU7" s="6"/>
      <c r="DV7" s="6"/>
      <c r="DW7" s="6"/>
      <c r="DX7" s="6"/>
      <c r="DY7" s="6"/>
    </row>
    <row r="8" spans="1:129" ht="32.1" customHeight="1">
      <c r="A8" s="38" t="str">
        <f>IF('0'!A1=1,"Оптова та роздрібна торгівля; ремонт  автотранспортних засобів і мотоциклів","Wholesale and retail trade; repair of motor vehicles and motorcycles")</f>
        <v>Оптова та роздрібна торгівля; ремонт  автотранспортних засобів і мотоциклів</v>
      </c>
      <c r="B8" s="172">
        <v>689.3</v>
      </c>
      <c r="C8" s="172">
        <v>697.3</v>
      </c>
      <c r="D8" s="172">
        <v>697.5</v>
      </c>
      <c r="E8" s="172">
        <v>702.7</v>
      </c>
      <c r="F8" s="172">
        <v>767.2</v>
      </c>
      <c r="G8" s="172">
        <v>761.7</v>
      </c>
      <c r="H8" s="172">
        <v>755.7</v>
      </c>
      <c r="I8" s="172">
        <v>759</v>
      </c>
      <c r="J8" s="172">
        <v>782.1</v>
      </c>
      <c r="K8" s="172">
        <v>763.9</v>
      </c>
      <c r="L8" s="172">
        <v>758.5</v>
      </c>
      <c r="M8" s="172">
        <v>757</v>
      </c>
      <c r="N8" s="172">
        <v>810</v>
      </c>
      <c r="O8" s="172">
        <v>785.1</v>
      </c>
      <c r="P8" s="172">
        <v>782.1</v>
      </c>
      <c r="Q8" s="172">
        <v>788.3</v>
      </c>
      <c r="R8" s="172">
        <v>810.9</v>
      </c>
      <c r="S8" s="172">
        <v>804</v>
      </c>
      <c r="T8" s="172">
        <v>800.6</v>
      </c>
      <c r="U8" s="172">
        <v>803.3</v>
      </c>
      <c r="W8" s="6"/>
      <c r="X8" s="6"/>
      <c r="Y8" s="6"/>
      <c r="Z8" s="6"/>
      <c r="AA8" s="6"/>
      <c r="AB8" s="6"/>
      <c r="AC8" s="6"/>
      <c r="AD8" s="6"/>
      <c r="AE8" s="6"/>
      <c r="AF8" s="6"/>
      <c r="AG8" s="6"/>
      <c r="AH8" s="6"/>
      <c r="AI8" s="6"/>
      <c r="AJ8" s="6"/>
      <c r="AK8" s="6"/>
      <c r="AL8" s="6"/>
      <c r="AM8" s="6"/>
      <c r="AN8" s="6"/>
      <c r="AO8" s="6"/>
      <c r="AP8" s="6"/>
      <c r="AQ8" s="6"/>
      <c r="AR8" s="6"/>
      <c r="AS8" s="6"/>
      <c r="AT8" s="6"/>
      <c r="AU8" s="6"/>
      <c r="AV8" s="6"/>
      <c r="AW8" s="6"/>
      <c r="AX8" s="6"/>
      <c r="AY8" s="6"/>
      <c r="AZ8" s="6"/>
      <c r="BA8" s="6"/>
      <c r="BB8" s="6"/>
      <c r="BC8" s="6"/>
      <c r="BD8" s="6"/>
      <c r="BE8" s="6"/>
      <c r="BF8" s="6"/>
      <c r="BG8" s="6"/>
      <c r="BH8" s="6"/>
      <c r="BI8" s="6"/>
      <c r="BJ8" s="6"/>
      <c r="BK8" s="6"/>
      <c r="BL8" s="6"/>
      <c r="BM8" s="6"/>
      <c r="BN8" s="6"/>
      <c r="BO8" s="6"/>
      <c r="BP8" s="6"/>
      <c r="BQ8" s="6"/>
      <c r="BR8" s="6"/>
      <c r="BS8" s="6"/>
      <c r="BT8" s="6"/>
      <c r="BU8" s="6"/>
      <c r="BV8" s="6"/>
      <c r="BW8" s="6"/>
      <c r="BX8" s="6"/>
      <c r="BY8" s="6"/>
      <c r="BZ8" s="6"/>
      <c r="CA8" s="6"/>
      <c r="CB8" s="6"/>
      <c r="CC8" s="6"/>
      <c r="CD8" s="6"/>
      <c r="CE8" s="6"/>
      <c r="CF8" s="6"/>
      <c r="CG8" s="6"/>
      <c r="CH8" s="6"/>
      <c r="CI8" s="6"/>
      <c r="CJ8" s="6"/>
      <c r="CK8" s="6"/>
      <c r="CL8" s="6"/>
      <c r="CM8" s="6"/>
      <c r="CN8" s="6"/>
      <c r="CO8" s="6"/>
      <c r="CP8" s="6"/>
      <c r="CQ8" s="6"/>
      <c r="CR8" s="6"/>
      <c r="CS8" s="6"/>
      <c r="CT8" s="6"/>
      <c r="CU8" s="6"/>
      <c r="CV8" s="6"/>
      <c r="CW8" s="6"/>
      <c r="CX8" s="6"/>
      <c r="CY8" s="6"/>
      <c r="CZ8" s="6"/>
      <c r="DA8" s="6"/>
      <c r="DB8" s="6"/>
      <c r="DC8" s="6"/>
      <c r="DD8" s="6"/>
      <c r="DE8" s="6"/>
      <c r="DF8" s="6"/>
      <c r="DG8" s="6"/>
      <c r="DH8" s="6"/>
      <c r="DI8" s="6"/>
      <c r="DJ8" s="6"/>
      <c r="DK8" s="6"/>
      <c r="DL8" s="6"/>
      <c r="DM8" s="6"/>
      <c r="DN8" s="6"/>
      <c r="DO8" s="6"/>
      <c r="DP8" s="6"/>
      <c r="DQ8" s="6"/>
      <c r="DR8" s="6"/>
      <c r="DS8" s="6"/>
      <c r="DT8" s="6"/>
      <c r="DU8" s="6"/>
      <c r="DV8" s="6"/>
      <c r="DW8" s="6"/>
      <c r="DX8" s="6"/>
      <c r="DY8" s="6"/>
    </row>
    <row r="9" spans="1:129" ht="32.1" customHeight="1">
      <c r="A9" s="38" t="str">
        <f>IF('0'!A1=1,"Транспорт, складське господарство,  поштова та кур’єрська діяльність","Transportation and warehousing, postal and courier activities")</f>
        <v>Транспорт, складське господарство,  поштова та кур’єрська діяльність</v>
      </c>
      <c r="B9" s="172">
        <v>666.3</v>
      </c>
      <c r="C9" s="172">
        <v>661.9</v>
      </c>
      <c r="D9" s="172">
        <v>649.4</v>
      </c>
      <c r="E9" s="172">
        <v>643.4</v>
      </c>
      <c r="F9" s="172">
        <v>655.20000000000005</v>
      </c>
      <c r="G9" s="172">
        <v>651.5</v>
      </c>
      <c r="H9" s="172">
        <v>646.5</v>
      </c>
      <c r="I9" s="172">
        <v>640.4</v>
      </c>
      <c r="J9" s="172">
        <v>651.29999999999995</v>
      </c>
      <c r="K9" s="172">
        <v>645</v>
      </c>
      <c r="L9" s="172">
        <v>626.70000000000005</v>
      </c>
      <c r="M9" s="172">
        <v>617.29999999999995</v>
      </c>
      <c r="N9" s="172">
        <v>635.1</v>
      </c>
      <c r="O9" s="172">
        <v>624.79999999999995</v>
      </c>
      <c r="P9" s="172">
        <v>623.29999999999995</v>
      </c>
      <c r="Q9" s="172">
        <v>619.79999999999995</v>
      </c>
      <c r="R9" s="172">
        <v>622.4</v>
      </c>
      <c r="S9" s="172">
        <v>616.29999999999995</v>
      </c>
      <c r="T9" s="172">
        <v>610.9</v>
      </c>
      <c r="U9" s="172">
        <v>596.5</v>
      </c>
      <c r="W9" s="6"/>
      <c r="X9" s="6"/>
      <c r="Y9" s="6"/>
      <c r="Z9" s="6"/>
      <c r="AA9" s="6"/>
      <c r="AB9" s="6"/>
      <c r="AC9" s="6"/>
      <c r="AD9" s="6"/>
      <c r="AE9" s="6"/>
      <c r="AF9" s="6"/>
      <c r="AG9" s="6"/>
      <c r="AH9" s="6"/>
      <c r="AI9" s="6"/>
      <c r="AJ9" s="6"/>
      <c r="AK9" s="6"/>
      <c r="AL9" s="6"/>
      <c r="AM9" s="6"/>
      <c r="AN9" s="6"/>
      <c r="AO9" s="6"/>
      <c r="AP9" s="6"/>
      <c r="AQ9" s="6"/>
      <c r="AR9" s="6"/>
      <c r="AS9" s="6"/>
      <c r="AT9" s="6"/>
      <c r="AU9" s="6"/>
      <c r="AV9" s="6"/>
      <c r="AW9" s="6"/>
      <c r="AX9" s="6"/>
      <c r="AY9" s="6"/>
      <c r="AZ9" s="6"/>
      <c r="BA9" s="6"/>
      <c r="BB9" s="6"/>
      <c r="BC9" s="6"/>
      <c r="BD9" s="6"/>
      <c r="BE9" s="6"/>
      <c r="BF9" s="6"/>
      <c r="BG9" s="6"/>
      <c r="BH9" s="6"/>
      <c r="BI9" s="6"/>
      <c r="BJ9" s="6"/>
      <c r="BK9" s="6"/>
      <c r="BL9" s="6"/>
      <c r="BM9" s="6"/>
      <c r="BN9" s="6"/>
      <c r="BO9" s="6"/>
      <c r="BP9" s="6"/>
      <c r="BQ9" s="6"/>
      <c r="BR9" s="6"/>
      <c r="BS9" s="6"/>
      <c r="BT9" s="6"/>
      <c r="BU9" s="6"/>
      <c r="BV9" s="6"/>
      <c r="BW9" s="6"/>
      <c r="BX9" s="6"/>
      <c r="BY9" s="6"/>
      <c r="BZ9" s="6"/>
      <c r="CA9" s="6"/>
      <c r="CB9" s="6"/>
      <c r="CC9" s="6"/>
      <c r="CD9" s="6"/>
      <c r="CE9" s="6"/>
      <c r="CF9" s="6"/>
      <c r="CG9" s="6"/>
      <c r="CH9" s="6"/>
      <c r="CI9" s="6"/>
      <c r="CJ9" s="6"/>
      <c r="CK9" s="6"/>
      <c r="CL9" s="6"/>
      <c r="CM9" s="6"/>
      <c r="CN9" s="6"/>
      <c r="CO9" s="6"/>
      <c r="CP9" s="6"/>
      <c r="CQ9" s="6"/>
      <c r="CR9" s="6"/>
      <c r="CS9" s="6"/>
      <c r="CT9" s="6"/>
      <c r="CU9" s="6"/>
      <c r="CV9" s="6"/>
      <c r="CW9" s="6"/>
      <c r="CX9" s="6"/>
      <c r="CY9" s="6"/>
      <c r="CZ9" s="6"/>
      <c r="DA9" s="6"/>
      <c r="DB9" s="6"/>
      <c r="DC9" s="6"/>
      <c r="DD9" s="6"/>
      <c r="DE9" s="6"/>
      <c r="DF9" s="6"/>
      <c r="DG9" s="6"/>
      <c r="DH9" s="6"/>
      <c r="DI9" s="6"/>
      <c r="DJ9" s="6"/>
      <c r="DK9" s="6"/>
      <c r="DL9" s="6"/>
      <c r="DM9" s="6"/>
      <c r="DN9" s="6"/>
      <c r="DO9" s="6"/>
      <c r="DP9" s="6"/>
      <c r="DQ9" s="6"/>
      <c r="DR9" s="6"/>
      <c r="DS9" s="6"/>
      <c r="DT9" s="6"/>
      <c r="DU9" s="6"/>
      <c r="DV9" s="6"/>
      <c r="DW9" s="6"/>
      <c r="DX9" s="6"/>
      <c r="DY9" s="6"/>
    </row>
    <row r="10" spans="1:129" ht="32.1" customHeight="1">
      <c r="A10" s="38" t="str">
        <f>IF('0'!A1=1,"наземний і трубопровідний транспорт","Land transport and transport via pipelines")</f>
        <v>наземний і трубопровідний транспорт</v>
      </c>
      <c r="B10" s="174" t="s">
        <v>70</v>
      </c>
      <c r="C10" s="174" t="s">
        <v>70</v>
      </c>
      <c r="D10" s="174" t="s">
        <v>70</v>
      </c>
      <c r="E10" s="174" t="s">
        <v>70</v>
      </c>
      <c r="F10" s="172">
        <v>257.2</v>
      </c>
      <c r="G10" s="172">
        <v>254.2</v>
      </c>
      <c r="H10" s="172">
        <v>252.3</v>
      </c>
      <c r="I10" s="172">
        <v>251.1</v>
      </c>
      <c r="J10" s="172">
        <v>251.6</v>
      </c>
      <c r="K10" s="172">
        <v>249.8</v>
      </c>
      <c r="L10" s="172">
        <v>237.8</v>
      </c>
      <c r="M10" s="172">
        <v>236.4</v>
      </c>
      <c r="N10" s="172">
        <v>252.5</v>
      </c>
      <c r="O10" s="172">
        <v>245.1</v>
      </c>
      <c r="P10" s="172">
        <v>247.9</v>
      </c>
      <c r="Q10" s="172">
        <v>249.6</v>
      </c>
      <c r="R10" s="172">
        <v>255</v>
      </c>
      <c r="S10" s="172">
        <v>251.5</v>
      </c>
      <c r="T10" s="172">
        <v>248.2</v>
      </c>
      <c r="U10" s="172">
        <v>244.4</v>
      </c>
      <c r="W10" s="6"/>
      <c r="X10" s="6"/>
      <c r="Y10" s="6"/>
      <c r="Z10" s="6"/>
      <c r="AA10" s="6"/>
      <c r="AB10" s="6"/>
      <c r="AC10" s="6"/>
      <c r="AD10" s="6"/>
      <c r="AE10" s="6"/>
      <c r="AF10" s="6"/>
      <c r="AG10" s="6"/>
      <c r="AH10" s="6"/>
      <c r="AI10" s="6"/>
      <c r="AJ10" s="6"/>
      <c r="AK10" s="6"/>
      <c r="AL10" s="6"/>
      <c r="AM10" s="6"/>
      <c r="AN10" s="6"/>
      <c r="AO10" s="6"/>
      <c r="AP10" s="6"/>
      <c r="AQ10" s="6"/>
      <c r="AR10" s="6"/>
      <c r="AS10" s="6"/>
      <c r="AT10" s="6"/>
      <c r="AU10" s="6"/>
      <c r="AV10" s="6"/>
      <c r="AW10" s="6"/>
      <c r="AX10" s="6"/>
      <c r="AY10" s="6"/>
      <c r="AZ10" s="6"/>
      <c r="BA10" s="6"/>
      <c r="BB10" s="6"/>
      <c r="BC10" s="6"/>
      <c r="BD10" s="6"/>
      <c r="BE10" s="6"/>
      <c r="BF10" s="6"/>
      <c r="BG10" s="6"/>
      <c r="BH10" s="6"/>
      <c r="BI10" s="6"/>
      <c r="BJ10" s="6"/>
      <c r="BK10" s="6"/>
      <c r="BL10" s="6"/>
      <c r="BM10" s="6"/>
      <c r="BN10" s="6"/>
      <c r="BO10" s="6"/>
      <c r="BP10" s="6"/>
      <c r="BQ10" s="6"/>
      <c r="BR10" s="6"/>
      <c r="BS10" s="6"/>
      <c r="BT10" s="6"/>
      <c r="BU10" s="6"/>
      <c r="BV10" s="6"/>
      <c r="BW10" s="6"/>
      <c r="BX10" s="6"/>
      <c r="BY10" s="6"/>
      <c r="BZ10" s="6"/>
      <c r="CA10" s="6"/>
      <c r="CB10" s="6"/>
      <c r="CC10" s="6"/>
      <c r="CD10" s="6"/>
      <c r="CE10" s="6"/>
      <c r="CF10" s="6"/>
      <c r="CG10" s="6"/>
      <c r="CH10" s="6"/>
      <c r="CI10" s="6"/>
      <c r="CJ10" s="6"/>
      <c r="CK10" s="6"/>
      <c r="CL10" s="6"/>
      <c r="CM10" s="6"/>
      <c r="CN10" s="6"/>
      <c r="CO10" s="6"/>
      <c r="CP10" s="6"/>
      <c r="CQ10" s="6"/>
      <c r="CR10" s="6"/>
      <c r="CS10" s="6"/>
      <c r="CT10" s="6"/>
      <c r="CU10" s="6"/>
      <c r="CV10" s="6"/>
      <c r="CW10" s="6"/>
      <c r="CX10" s="6"/>
      <c r="CY10" s="6"/>
      <c r="CZ10" s="6"/>
      <c r="DA10" s="6"/>
      <c r="DB10" s="6"/>
      <c r="DC10" s="6"/>
      <c r="DD10" s="6"/>
      <c r="DE10" s="6"/>
      <c r="DF10" s="6"/>
      <c r="DG10" s="6"/>
      <c r="DH10" s="6"/>
      <c r="DI10" s="6"/>
      <c r="DJ10" s="6"/>
      <c r="DK10" s="6"/>
      <c r="DL10" s="6"/>
      <c r="DM10" s="6"/>
      <c r="DN10" s="6"/>
      <c r="DO10" s="6"/>
      <c r="DP10" s="6"/>
      <c r="DQ10" s="6"/>
      <c r="DR10" s="6"/>
      <c r="DS10" s="6"/>
      <c r="DT10" s="6"/>
      <c r="DU10" s="6"/>
      <c r="DV10" s="6"/>
      <c r="DW10" s="6"/>
      <c r="DX10" s="6"/>
      <c r="DY10" s="6"/>
    </row>
    <row r="11" spans="1:129" ht="32.1" customHeight="1">
      <c r="A11" s="38" t="str">
        <f>IF('0'!A1=1,"водний транспорт","Water transport")</f>
        <v>водний транспорт</v>
      </c>
      <c r="B11" s="174" t="s">
        <v>70</v>
      </c>
      <c r="C11" s="174" t="s">
        <v>70</v>
      </c>
      <c r="D11" s="174" t="s">
        <v>70</v>
      </c>
      <c r="E11" s="174" t="s">
        <v>70</v>
      </c>
      <c r="F11" s="172">
        <v>2.4</v>
      </c>
      <c r="G11" s="172">
        <v>2.6</v>
      </c>
      <c r="H11" s="172">
        <v>2.7</v>
      </c>
      <c r="I11" s="172">
        <v>2.6</v>
      </c>
      <c r="J11" s="172">
        <v>2.6</v>
      </c>
      <c r="K11" s="172">
        <v>2.9</v>
      </c>
      <c r="L11" s="172">
        <v>2.9</v>
      </c>
      <c r="M11" s="172">
        <v>2.8</v>
      </c>
      <c r="N11" s="172">
        <v>2.4</v>
      </c>
      <c r="O11" s="172">
        <v>2.4</v>
      </c>
      <c r="P11" s="172">
        <v>2.4</v>
      </c>
      <c r="Q11" s="172">
        <v>2.2999999999999998</v>
      </c>
      <c r="R11" s="172">
        <v>2.4</v>
      </c>
      <c r="S11" s="172">
        <v>2.4</v>
      </c>
      <c r="T11" s="172">
        <v>2.4</v>
      </c>
      <c r="U11" s="172">
        <v>2.5</v>
      </c>
      <c r="W11" s="6"/>
      <c r="X11" s="6"/>
      <c r="Y11" s="6"/>
      <c r="Z11" s="6"/>
      <c r="AA11" s="6"/>
      <c r="AB11" s="6"/>
      <c r="AC11" s="6"/>
      <c r="AD11" s="6"/>
      <c r="AE11" s="6"/>
      <c r="AF11" s="6"/>
      <c r="AG11" s="6"/>
      <c r="AH11" s="6"/>
      <c r="AI11" s="6"/>
      <c r="AJ11" s="6"/>
      <c r="AK11" s="6"/>
      <c r="AL11" s="6"/>
      <c r="AM11" s="6"/>
      <c r="AN11" s="6"/>
      <c r="AO11" s="6"/>
      <c r="AP11" s="6"/>
      <c r="AQ11" s="6"/>
      <c r="AR11" s="6"/>
      <c r="AS11" s="6"/>
      <c r="AT11" s="6"/>
      <c r="AU11" s="6"/>
      <c r="AV11" s="6"/>
      <c r="AW11" s="6"/>
      <c r="AX11" s="6"/>
      <c r="AY11" s="6"/>
      <c r="AZ11" s="6"/>
      <c r="BA11" s="6"/>
      <c r="BB11" s="6"/>
      <c r="BC11" s="6"/>
      <c r="BD11" s="6"/>
      <c r="BE11" s="6"/>
      <c r="BF11" s="6"/>
      <c r="BG11" s="6"/>
      <c r="BH11" s="6"/>
      <c r="BI11" s="6"/>
      <c r="BJ11" s="6"/>
      <c r="BK11" s="6"/>
      <c r="BL11" s="6"/>
      <c r="BM11" s="6"/>
      <c r="BN11" s="6"/>
      <c r="BO11" s="6"/>
      <c r="BP11" s="6"/>
      <c r="BQ11" s="6"/>
      <c r="BR11" s="6"/>
      <c r="BS11" s="6"/>
      <c r="BT11" s="6"/>
      <c r="BU11" s="6"/>
      <c r="BV11" s="6"/>
      <c r="BW11" s="6"/>
      <c r="BX11" s="6"/>
      <c r="BY11" s="6"/>
      <c r="BZ11" s="6"/>
      <c r="CA11" s="6"/>
      <c r="CB11" s="6"/>
      <c r="CC11" s="6"/>
      <c r="CD11" s="6"/>
      <c r="CE11" s="6"/>
      <c r="CF11" s="6"/>
      <c r="CG11" s="6"/>
      <c r="CH11" s="6"/>
      <c r="CI11" s="6"/>
      <c r="CJ11" s="6"/>
      <c r="CK11" s="6"/>
      <c r="CL11" s="6"/>
      <c r="CM11" s="6"/>
      <c r="CN11" s="6"/>
      <c r="CO11" s="6"/>
      <c r="CP11" s="6"/>
      <c r="CQ11" s="6"/>
      <c r="CR11" s="6"/>
      <c r="CS11" s="6"/>
      <c r="CT11" s="6"/>
      <c r="CU11" s="6"/>
      <c r="CV11" s="6"/>
      <c r="CW11" s="6"/>
      <c r="CX11" s="6"/>
      <c r="CY11" s="6"/>
      <c r="CZ11" s="6"/>
      <c r="DA11" s="6"/>
      <c r="DB11" s="6"/>
      <c r="DC11" s="6"/>
      <c r="DD11" s="6"/>
      <c r="DE11" s="6"/>
      <c r="DF11" s="6"/>
      <c r="DG11" s="6"/>
      <c r="DH11" s="6"/>
      <c r="DI11" s="6"/>
      <c r="DJ11" s="6"/>
      <c r="DK11" s="6"/>
      <c r="DL11" s="6"/>
      <c r="DM11" s="6"/>
      <c r="DN11" s="6"/>
      <c r="DO11" s="6"/>
      <c r="DP11" s="6"/>
      <c r="DQ11" s="6"/>
      <c r="DR11" s="6"/>
      <c r="DS11" s="6"/>
      <c r="DT11" s="6"/>
      <c r="DU11" s="6"/>
      <c r="DV11" s="6"/>
      <c r="DW11" s="6"/>
      <c r="DX11" s="6"/>
      <c r="DY11" s="6"/>
    </row>
    <row r="12" spans="1:129" ht="32.1" customHeight="1">
      <c r="A12" s="38" t="str">
        <f>IF('0'!A1=1,"авіаційний транспорт","Air transport")</f>
        <v>авіаційний транспорт</v>
      </c>
      <c r="B12" s="174" t="s">
        <v>70</v>
      </c>
      <c r="C12" s="174" t="s">
        <v>70</v>
      </c>
      <c r="D12" s="174" t="s">
        <v>70</v>
      </c>
      <c r="E12" s="174" t="s">
        <v>70</v>
      </c>
      <c r="F12" s="172">
        <v>8</v>
      </c>
      <c r="G12" s="172">
        <v>8.1</v>
      </c>
      <c r="H12" s="172">
        <v>8.3000000000000007</v>
      </c>
      <c r="I12" s="172">
        <v>8</v>
      </c>
      <c r="J12" s="172">
        <v>16.3</v>
      </c>
      <c r="K12" s="172">
        <v>16.3</v>
      </c>
      <c r="L12" s="172">
        <v>16.2</v>
      </c>
      <c r="M12" s="172">
        <v>16.100000000000001</v>
      </c>
      <c r="N12" s="172">
        <v>16.5</v>
      </c>
      <c r="O12" s="172">
        <v>16.2</v>
      </c>
      <c r="P12" s="172">
        <v>15.6</v>
      </c>
      <c r="Q12" s="172">
        <v>15.6</v>
      </c>
      <c r="R12" s="172">
        <v>15.1</v>
      </c>
      <c r="S12" s="172">
        <v>15.2</v>
      </c>
      <c r="T12" s="172">
        <v>15.2</v>
      </c>
      <c r="U12" s="172">
        <v>15.2</v>
      </c>
      <c r="W12" s="6"/>
      <c r="X12" s="6"/>
      <c r="Y12" s="6"/>
      <c r="Z12" s="6"/>
      <c r="AA12" s="6"/>
      <c r="AB12" s="6"/>
      <c r="AC12" s="6"/>
      <c r="AD12" s="6"/>
      <c r="AE12" s="6"/>
      <c r="AF12" s="6"/>
      <c r="AG12" s="6"/>
      <c r="AH12" s="6"/>
      <c r="AI12" s="6"/>
      <c r="AJ12" s="6"/>
      <c r="AK12" s="6"/>
      <c r="AL12" s="6"/>
      <c r="AM12" s="6"/>
      <c r="AN12" s="6"/>
      <c r="AO12" s="6"/>
      <c r="AP12" s="6"/>
      <c r="AQ12" s="6"/>
      <c r="AR12" s="6"/>
      <c r="AS12" s="6"/>
      <c r="AT12" s="6"/>
      <c r="AU12" s="6"/>
      <c r="AV12" s="6"/>
      <c r="AW12" s="6"/>
      <c r="AX12" s="6"/>
      <c r="AY12" s="6"/>
      <c r="AZ12" s="6"/>
      <c r="BA12" s="6"/>
      <c r="BB12" s="6"/>
      <c r="BC12" s="6"/>
      <c r="BD12" s="6"/>
      <c r="BE12" s="6"/>
      <c r="BF12" s="6"/>
      <c r="BG12" s="6"/>
      <c r="BH12" s="6"/>
      <c r="BI12" s="6"/>
      <c r="BJ12" s="6"/>
      <c r="BK12" s="6"/>
      <c r="BL12" s="6"/>
      <c r="BM12" s="6"/>
      <c r="BN12" s="6"/>
      <c r="BO12" s="6"/>
      <c r="BP12" s="6"/>
      <c r="BQ12" s="6"/>
      <c r="BR12" s="6"/>
      <c r="BS12" s="6"/>
      <c r="BT12" s="6"/>
      <c r="BU12" s="6"/>
      <c r="BV12" s="6"/>
      <c r="BW12" s="6"/>
      <c r="BX12" s="6"/>
      <c r="BY12" s="6"/>
      <c r="BZ12" s="6"/>
      <c r="CA12" s="6"/>
      <c r="CB12" s="6"/>
      <c r="CC12" s="6"/>
      <c r="CD12" s="6"/>
      <c r="CE12" s="6"/>
      <c r="CF12" s="6"/>
      <c r="CG12" s="6"/>
      <c r="CH12" s="6"/>
      <c r="CI12" s="6"/>
      <c r="CJ12" s="6"/>
      <c r="CK12" s="6"/>
      <c r="CL12" s="6"/>
      <c r="CM12" s="6"/>
      <c r="CN12" s="6"/>
      <c r="CO12" s="6"/>
      <c r="CP12" s="6"/>
      <c r="CQ12" s="6"/>
      <c r="CR12" s="6"/>
      <c r="CS12" s="6"/>
      <c r="CT12" s="6"/>
      <c r="CU12" s="6"/>
      <c r="CV12" s="6"/>
      <c r="CW12" s="6"/>
      <c r="CX12" s="6"/>
      <c r="CY12" s="6"/>
      <c r="CZ12" s="6"/>
      <c r="DA12" s="6"/>
      <c r="DB12" s="6"/>
      <c r="DC12" s="6"/>
      <c r="DD12" s="6"/>
      <c r="DE12" s="6"/>
      <c r="DF12" s="6"/>
      <c r="DG12" s="6"/>
      <c r="DH12" s="6"/>
      <c r="DI12" s="6"/>
      <c r="DJ12" s="6"/>
      <c r="DK12" s="6"/>
      <c r="DL12" s="6"/>
      <c r="DM12" s="6"/>
      <c r="DN12" s="6"/>
      <c r="DO12" s="6"/>
      <c r="DP12" s="6"/>
      <c r="DQ12" s="6"/>
      <c r="DR12" s="6"/>
      <c r="DS12" s="6"/>
      <c r="DT12" s="6"/>
      <c r="DU12" s="6"/>
      <c r="DV12" s="6"/>
      <c r="DW12" s="6"/>
      <c r="DX12" s="6"/>
      <c r="DY12" s="6"/>
    </row>
    <row r="13" spans="1:129" ht="32.1" customHeight="1">
      <c r="A13" s="38" t="str">
        <f>IF('0'!A1=1,"складське господарство та допоміжна діяльність у сфері транспорту","Warehousing and support activities for transportation")</f>
        <v>складське господарство та допоміжна діяльність у сфері транспорту</v>
      </c>
      <c r="B13" s="172">
        <v>304</v>
      </c>
      <c r="C13" s="172">
        <v>296.8</v>
      </c>
      <c r="D13" s="172">
        <v>294.2</v>
      </c>
      <c r="E13" s="172">
        <v>292.5</v>
      </c>
      <c r="F13" s="172">
        <v>312.2</v>
      </c>
      <c r="G13" s="172">
        <v>311</v>
      </c>
      <c r="H13" s="172">
        <v>308.89999999999998</v>
      </c>
      <c r="I13" s="172">
        <v>307.2</v>
      </c>
      <c r="J13" s="172">
        <v>311</v>
      </c>
      <c r="K13" s="172">
        <v>307.2</v>
      </c>
      <c r="L13" s="172">
        <v>301.39999999999998</v>
      </c>
      <c r="M13" s="172">
        <v>294.39999999999998</v>
      </c>
      <c r="N13" s="172">
        <v>296.5</v>
      </c>
      <c r="O13" s="172">
        <v>294.7</v>
      </c>
      <c r="P13" s="172">
        <v>291</v>
      </c>
      <c r="Q13" s="172">
        <v>286.60000000000002</v>
      </c>
      <c r="R13" s="172">
        <v>284.10000000000002</v>
      </c>
      <c r="S13" s="172">
        <v>282.89999999999998</v>
      </c>
      <c r="T13" s="172">
        <v>280.89999999999998</v>
      </c>
      <c r="U13" s="172">
        <v>272.39999999999998</v>
      </c>
      <c r="W13" s="6"/>
      <c r="X13" s="6"/>
      <c r="Y13" s="6"/>
      <c r="Z13" s="6"/>
      <c r="AA13" s="6"/>
      <c r="AB13" s="6"/>
      <c r="AC13" s="6"/>
      <c r="AD13" s="6"/>
      <c r="AE13" s="6"/>
      <c r="AF13" s="6"/>
      <c r="AG13" s="6"/>
      <c r="AH13" s="6"/>
      <c r="AI13" s="6"/>
      <c r="AJ13" s="6"/>
      <c r="AK13" s="6"/>
      <c r="AL13" s="6"/>
      <c r="AM13" s="6"/>
      <c r="AN13" s="6"/>
      <c r="AO13" s="6"/>
      <c r="AP13" s="6"/>
      <c r="AQ13" s="6"/>
      <c r="AR13" s="6"/>
      <c r="AS13" s="6"/>
      <c r="AT13" s="6"/>
      <c r="AU13" s="6"/>
      <c r="AV13" s="6"/>
      <c r="AW13" s="6"/>
      <c r="AX13" s="6"/>
      <c r="AY13" s="6"/>
      <c r="AZ13" s="6"/>
      <c r="BA13" s="6"/>
      <c r="BB13" s="6"/>
      <c r="BC13" s="6"/>
      <c r="BD13" s="6"/>
      <c r="BE13" s="6"/>
      <c r="BF13" s="6"/>
      <c r="BG13" s="6"/>
      <c r="BH13" s="6"/>
      <c r="BI13" s="6"/>
      <c r="BJ13" s="6"/>
      <c r="BK13" s="6"/>
      <c r="BL13" s="6"/>
      <c r="BM13" s="6"/>
      <c r="BN13" s="6"/>
      <c r="BO13" s="6"/>
      <c r="BP13" s="6"/>
      <c r="BQ13" s="6"/>
      <c r="BR13" s="6"/>
      <c r="BS13" s="6"/>
      <c r="BT13" s="6"/>
      <c r="BU13" s="6"/>
      <c r="BV13" s="6"/>
      <c r="BW13" s="6"/>
      <c r="BX13" s="6"/>
      <c r="BY13" s="6"/>
      <c r="BZ13" s="6"/>
      <c r="CA13" s="6"/>
      <c r="CB13" s="6"/>
      <c r="CC13" s="6"/>
      <c r="CD13" s="6"/>
      <c r="CE13" s="6"/>
      <c r="CF13" s="6"/>
      <c r="CG13" s="6"/>
      <c r="CH13" s="6"/>
      <c r="CI13" s="6"/>
      <c r="CJ13" s="6"/>
      <c r="CK13" s="6"/>
      <c r="CL13" s="6"/>
      <c r="CM13" s="6"/>
      <c r="CN13" s="6"/>
      <c r="CO13" s="6"/>
      <c r="CP13" s="6"/>
      <c r="CQ13" s="6"/>
      <c r="CR13" s="6"/>
      <c r="CS13" s="6"/>
      <c r="CT13" s="6"/>
      <c r="CU13" s="6"/>
      <c r="CV13" s="6"/>
      <c r="CW13" s="6"/>
      <c r="CX13" s="6"/>
      <c r="CY13" s="6"/>
      <c r="CZ13" s="6"/>
      <c r="DA13" s="6"/>
      <c r="DB13" s="6"/>
      <c r="DC13" s="6"/>
      <c r="DD13" s="6"/>
      <c r="DE13" s="6"/>
      <c r="DF13" s="6"/>
      <c r="DG13" s="6"/>
      <c r="DH13" s="6"/>
      <c r="DI13" s="6"/>
      <c r="DJ13" s="6"/>
      <c r="DK13" s="6"/>
      <c r="DL13" s="6"/>
      <c r="DM13" s="6"/>
      <c r="DN13" s="6"/>
      <c r="DO13" s="6"/>
      <c r="DP13" s="6"/>
      <c r="DQ13" s="6"/>
      <c r="DR13" s="6"/>
      <c r="DS13" s="6"/>
      <c r="DT13" s="6"/>
      <c r="DU13" s="6"/>
      <c r="DV13" s="6"/>
      <c r="DW13" s="6"/>
      <c r="DX13" s="6"/>
      <c r="DY13" s="6"/>
    </row>
    <row r="14" spans="1:129" ht="32.1" customHeight="1">
      <c r="A14" s="38" t="str">
        <f>IF('0'!A1=1,"поштова та кур’єрська діяльність","Postal and courier activities")</f>
        <v>поштова та кур’єрська діяльність</v>
      </c>
      <c r="B14" s="172">
        <v>76.099999999999994</v>
      </c>
      <c r="C14" s="172">
        <v>76.900000000000006</v>
      </c>
      <c r="D14" s="172">
        <v>76.099999999999994</v>
      </c>
      <c r="E14" s="172">
        <v>75</v>
      </c>
      <c r="F14" s="172">
        <v>75.400000000000006</v>
      </c>
      <c r="G14" s="172">
        <v>75.400000000000006</v>
      </c>
      <c r="H14" s="172">
        <v>74.3</v>
      </c>
      <c r="I14" s="172">
        <v>71.5</v>
      </c>
      <c r="J14" s="172">
        <v>69.7</v>
      </c>
      <c r="K14" s="172">
        <v>69</v>
      </c>
      <c r="L14" s="172">
        <v>68.3</v>
      </c>
      <c r="M14" s="172">
        <v>67.599999999999994</v>
      </c>
      <c r="N14" s="172">
        <v>67.099999999999994</v>
      </c>
      <c r="O14" s="172">
        <v>66.400000000000006</v>
      </c>
      <c r="P14" s="172">
        <v>66.400000000000006</v>
      </c>
      <c r="Q14" s="172">
        <v>65.7</v>
      </c>
      <c r="R14" s="172">
        <v>65.8</v>
      </c>
      <c r="S14" s="172">
        <v>64.2</v>
      </c>
      <c r="T14" s="172">
        <v>64.099999999999994</v>
      </c>
      <c r="U14" s="172">
        <v>62.1</v>
      </c>
      <c r="W14" s="6"/>
      <c r="X14" s="6"/>
      <c r="Y14" s="6"/>
      <c r="Z14" s="6"/>
      <c r="AA14" s="6"/>
      <c r="AB14" s="6"/>
      <c r="AC14" s="6"/>
      <c r="AD14" s="6"/>
      <c r="AE14" s="6"/>
      <c r="AF14" s="6"/>
      <c r="AG14" s="6"/>
      <c r="AH14" s="6"/>
      <c r="AI14" s="6"/>
      <c r="AJ14" s="6"/>
      <c r="AK14" s="6"/>
      <c r="AL14" s="6"/>
      <c r="AM14" s="6"/>
      <c r="AN14" s="6"/>
      <c r="AO14" s="6"/>
      <c r="AP14" s="6"/>
      <c r="AQ14" s="6"/>
      <c r="AR14" s="6"/>
      <c r="AS14" s="6"/>
      <c r="AT14" s="6"/>
      <c r="AU14" s="6"/>
      <c r="AV14" s="6"/>
      <c r="AW14" s="6"/>
      <c r="AX14" s="6"/>
      <c r="AY14" s="6"/>
      <c r="AZ14" s="6"/>
      <c r="BA14" s="6"/>
      <c r="BB14" s="6"/>
      <c r="BC14" s="6"/>
      <c r="BD14" s="6"/>
      <c r="BE14" s="6"/>
      <c r="BF14" s="6"/>
      <c r="BG14" s="6"/>
      <c r="BH14" s="6"/>
      <c r="BI14" s="6"/>
      <c r="BJ14" s="6"/>
      <c r="BK14" s="6"/>
      <c r="BL14" s="6"/>
      <c r="BM14" s="6"/>
      <c r="BN14" s="6"/>
      <c r="BO14" s="6"/>
      <c r="BP14" s="6"/>
      <c r="BQ14" s="6"/>
      <c r="BR14" s="6"/>
      <c r="BS14" s="6"/>
      <c r="BT14" s="6"/>
      <c r="BU14" s="6"/>
      <c r="BV14" s="6"/>
      <c r="BW14" s="6"/>
      <c r="BX14" s="6"/>
      <c r="BY14" s="6"/>
      <c r="BZ14" s="6"/>
      <c r="CA14" s="6"/>
      <c r="CB14" s="6"/>
      <c r="CC14" s="6"/>
      <c r="CD14" s="6"/>
      <c r="CE14" s="6"/>
      <c r="CF14" s="6"/>
      <c r="CG14" s="6"/>
      <c r="CH14" s="6"/>
      <c r="CI14" s="6"/>
      <c r="CJ14" s="6"/>
      <c r="CK14" s="6"/>
      <c r="CL14" s="6"/>
      <c r="CM14" s="6"/>
      <c r="CN14" s="6"/>
      <c r="CO14" s="6"/>
      <c r="CP14" s="6"/>
      <c r="CQ14" s="6"/>
      <c r="CR14" s="6"/>
      <c r="CS14" s="6"/>
      <c r="CT14" s="6"/>
      <c r="CU14" s="6"/>
      <c r="CV14" s="6"/>
      <c r="CW14" s="6"/>
      <c r="CX14" s="6"/>
      <c r="CY14" s="6"/>
      <c r="CZ14" s="6"/>
      <c r="DA14" s="6"/>
      <c r="DB14" s="6"/>
      <c r="DC14" s="6"/>
      <c r="DD14" s="6"/>
      <c r="DE14" s="6"/>
      <c r="DF14" s="6"/>
      <c r="DG14" s="6"/>
      <c r="DH14" s="6"/>
      <c r="DI14" s="6"/>
      <c r="DJ14" s="6"/>
      <c r="DK14" s="6"/>
      <c r="DL14" s="6"/>
      <c r="DM14" s="6"/>
      <c r="DN14" s="6"/>
      <c r="DO14" s="6"/>
      <c r="DP14" s="6"/>
      <c r="DQ14" s="6"/>
      <c r="DR14" s="6"/>
      <c r="DS14" s="6"/>
      <c r="DT14" s="6"/>
      <c r="DU14" s="6"/>
      <c r="DV14" s="6"/>
      <c r="DW14" s="6"/>
      <c r="DX14" s="6"/>
      <c r="DY14" s="6"/>
    </row>
    <row r="15" spans="1:129" ht="32.1" customHeight="1">
      <c r="A15" s="38" t="str">
        <f>IF('0'!A1=1,"Тимчасове розміщування й  організація харчування","Accommodation and food service activities")</f>
        <v>Тимчасове розміщування й  організація харчування</v>
      </c>
      <c r="B15" s="172">
        <v>69.7</v>
      </c>
      <c r="C15" s="172">
        <v>70</v>
      </c>
      <c r="D15" s="172">
        <v>70.599999999999994</v>
      </c>
      <c r="E15" s="172">
        <v>67.900000000000006</v>
      </c>
      <c r="F15" s="172">
        <v>70.3</v>
      </c>
      <c r="G15" s="172">
        <v>71.2</v>
      </c>
      <c r="H15" s="172">
        <v>69.5</v>
      </c>
      <c r="I15" s="172">
        <v>70.099999999999994</v>
      </c>
      <c r="J15" s="172">
        <v>76.7</v>
      </c>
      <c r="K15" s="172">
        <v>77.2</v>
      </c>
      <c r="L15" s="172">
        <v>75.5</v>
      </c>
      <c r="M15" s="172">
        <v>73.7</v>
      </c>
      <c r="N15" s="172">
        <v>77</v>
      </c>
      <c r="O15" s="172">
        <v>64.900000000000006</v>
      </c>
      <c r="P15" s="172">
        <v>64.599999999999994</v>
      </c>
      <c r="Q15" s="172">
        <v>64.400000000000006</v>
      </c>
      <c r="R15" s="172">
        <v>62.4</v>
      </c>
      <c r="S15" s="172">
        <v>63.4</v>
      </c>
      <c r="T15" s="172">
        <v>67.599999999999994</v>
      </c>
      <c r="U15" s="172">
        <v>67.400000000000006</v>
      </c>
      <c r="W15" s="6"/>
      <c r="X15" s="6"/>
      <c r="Y15" s="6"/>
      <c r="Z15" s="6"/>
      <c r="AA15" s="6"/>
      <c r="AB15" s="6"/>
      <c r="AC15" s="6"/>
      <c r="AD15" s="6"/>
      <c r="AE15" s="6"/>
      <c r="AF15" s="6"/>
      <c r="AG15" s="6"/>
      <c r="AH15" s="6"/>
      <c r="AI15" s="6"/>
      <c r="AJ15" s="6"/>
      <c r="AK15" s="6"/>
      <c r="AL15" s="6"/>
      <c r="AM15" s="6"/>
      <c r="AN15" s="6"/>
      <c r="AO15" s="6"/>
      <c r="AP15" s="6"/>
      <c r="AQ15" s="6"/>
      <c r="AR15" s="6"/>
      <c r="AS15" s="6"/>
      <c r="AT15" s="6"/>
      <c r="AU15" s="6"/>
      <c r="AV15" s="6"/>
      <c r="AW15" s="6"/>
      <c r="AX15" s="6"/>
      <c r="AY15" s="6"/>
      <c r="AZ15" s="6"/>
      <c r="BA15" s="6"/>
      <c r="BB15" s="6"/>
      <c r="BC15" s="6"/>
      <c r="BD15" s="6"/>
      <c r="BE15" s="6"/>
      <c r="BF15" s="6"/>
      <c r="BG15" s="6"/>
      <c r="BH15" s="6"/>
      <c r="BI15" s="6"/>
      <c r="BJ15" s="6"/>
      <c r="BK15" s="6"/>
      <c r="BL15" s="6"/>
      <c r="BM15" s="6"/>
      <c r="BN15" s="6"/>
      <c r="BO15" s="6"/>
      <c r="BP15" s="6"/>
      <c r="BQ15" s="6"/>
      <c r="BR15" s="6"/>
      <c r="BS15" s="6"/>
      <c r="BT15" s="6"/>
      <c r="BU15" s="6"/>
      <c r="BV15" s="6"/>
      <c r="BW15" s="6"/>
      <c r="BX15" s="6"/>
      <c r="BY15" s="6"/>
      <c r="BZ15" s="6"/>
      <c r="CA15" s="6"/>
      <c r="CB15" s="6"/>
      <c r="CC15" s="6"/>
      <c r="CD15" s="6"/>
      <c r="CE15" s="6"/>
      <c r="CF15" s="6"/>
      <c r="CG15" s="6"/>
      <c r="CH15" s="6"/>
      <c r="CI15" s="6"/>
      <c r="CJ15" s="6"/>
      <c r="CK15" s="6"/>
      <c r="CL15" s="6"/>
      <c r="CM15" s="6"/>
      <c r="CN15" s="6"/>
      <c r="CO15" s="6"/>
      <c r="CP15" s="6"/>
      <c r="CQ15" s="6"/>
      <c r="CR15" s="6"/>
      <c r="CS15" s="6"/>
      <c r="CT15" s="6"/>
      <c r="CU15" s="6"/>
      <c r="CV15" s="6"/>
      <c r="CW15" s="6"/>
      <c r="CX15" s="6"/>
      <c r="CY15" s="6"/>
      <c r="CZ15" s="6"/>
      <c r="DA15" s="6"/>
      <c r="DB15" s="6"/>
      <c r="DC15" s="6"/>
      <c r="DD15" s="6"/>
      <c r="DE15" s="6"/>
      <c r="DF15" s="6"/>
      <c r="DG15" s="6"/>
      <c r="DH15" s="6"/>
      <c r="DI15" s="6"/>
      <c r="DJ15" s="6"/>
      <c r="DK15" s="6"/>
      <c r="DL15" s="6"/>
      <c r="DM15" s="6"/>
      <c r="DN15" s="6"/>
      <c r="DO15" s="6"/>
      <c r="DP15" s="6"/>
      <c r="DQ15" s="6"/>
      <c r="DR15" s="6"/>
      <c r="DS15" s="6"/>
      <c r="DT15" s="6"/>
      <c r="DU15" s="6"/>
      <c r="DV15" s="6"/>
      <c r="DW15" s="6"/>
      <c r="DX15" s="6"/>
      <c r="DY15" s="6"/>
    </row>
    <row r="16" spans="1:129" ht="32.1" customHeight="1">
      <c r="A16" s="38" t="str">
        <f>IF('0'!A1=1,"Інформація та телекомунікації","Information and communication")</f>
        <v>Інформація та телекомунікації</v>
      </c>
      <c r="B16" s="172">
        <v>121.2</v>
      </c>
      <c r="C16" s="172">
        <v>119.8</v>
      </c>
      <c r="D16" s="172">
        <v>118.2</v>
      </c>
      <c r="E16" s="172">
        <v>116.8</v>
      </c>
      <c r="F16" s="172">
        <v>121.2</v>
      </c>
      <c r="G16" s="172">
        <v>118.6</v>
      </c>
      <c r="H16" s="172">
        <v>117</v>
      </c>
      <c r="I16" s="172">
        <v>115.5</v>
      </c>
      <c r="J16" s="172">
        <v>115</v>
      </c>
      <c r="K16" s="172">
        <v>111.9</v>
      </c>
      <c r="L16" s="172">
        <v>109.8</v>
      </c>
      <c r="M16" s="172">
        <v>109.4</v>
      </c>
      <c r="N16" s="172">
        <v>112.2</v>
      </c>
      <c r="O16" s="172">
        <v>106.8</v>
      </c>
      <c r="P16" s="172">
        <v>104.2</v>
      </c>
      <c r="Q16" s="172">
        <v>101.8</v>
      </c>
      <c r="R16" s="172">
        <v>105.8</v>
      </c>
      <c r="S16" s="172">
        <v>103.7</v>
      </c>
      <c r="T16" s="172">
        <v>102.6</v>
      </c>
      <c r="U16" s="172">
        <v>103.2</v>
      </c>
      <c r="W16" s="6"/>
      <c r="X16" s="6"/>
      <c r="Y16" s="6"/>
      <c r="Z16" s="6"/>
      <c r="AA16" s="6"/>
      <c r="AB16" s="6"/>
      <c r="AC16" s="6"/>
      <c r="AD16" s="6"/>
      <c r="AE16" s="6"/>
      <c r="AF16" s="6"/>
      <c r="AG16" s="6"/>
      <c r="AH16" s="6"/>
      <c r="AI16" s="6"/>
      <c r="AJ16" s="6"/>
      <c r="AK16" s="6"/>
      <c r="AL16" s="6"/>
      <c r="AM16" s="6"/>
      <c r="AN16" s="6"/>
      <c r="AO16" s="6"/>
      <c r="AP16" s="6"/>
      <c r="AQ16" s="6"/>
      <c r="AR16" s="6"/>
      <c r="AS16" s="6"/>
      <c r="AT16" s="6"/>
      <c r="AU16" s="6"/>
      <c r="AV16" s="6"/>
      <c r="AW16" s="6"/>
      <c r="AX16" s="6"/>
      <c r="AY16" s="6"/>
      <c r="AZ16" s="6"/>
      <c r="BA16" s="6"/>
      <c r="BB16" s="6"/>
      <c r="BC16" s="6"/>
      <c r="BD16" s="6"/>
      <c r="BE16" s="6"/>
      <c r="BF16" s="6"/>
      <c r="BG16" s="6"/>
      <c r="BH16" s="6"/>
      <c r="BI16" s="6"/>
      <c r="BJ16" s="6"/>
      <c r="BK16" s="6"/>
      <c r="BL16" s="6"/>
      <c r="BM16" s="6"/>
      <c r="BN16" s="6"/>
      <c r="BO16" s="6"/>
      <c r="BP16" s="6"/>
      <c r="BQ16" s="6"/>
      <c r="BR16" s="6"/>
      <c r="BS16" s="6"/>
      <c r="BT16" s="6"/>
      <c r="BU16" s="6"/>
      <c r="BV16" s="6"/>
      <c r="BW16" s="6"/>
      <c r="BX16" s="6"/>
      <c r="BY16" s="6"/>
      <c r="BZ16" s="6"/>
      <c r="CA16" s="6"/>
      <c r="CB16" s="6"/>
      <c r="CC16" s="6"/>
      <c r="CD16" s="6"/>
      <c r="CE16" s="6"/>
      <c r="CF16" s="6"/>
      <c r="CG16" s="6"/>
      <c r="CH16" s="6"/>
      <c r="CI16" s="6"/>
      <c r="CJ16" s="6"/>
      <c r="CK16" s="6"/>
      <c r="CL16" s="6"/>
      <c r="CM16" s="6"/>
      <c r="CN16" s="6"/>
      <c r="CO16" s="6"/>
      <c r="CP16" s="6"/>
      <c r="CQ16" s="6"/>
      <c r="CR16" s="6"/>
      <c r="CS16" s="6"/>
      <c r="CT16" s="6"/>
      <c r="CU16" s="6"/>
      <c r="CV16" s="6"/>
      <c r="CW16" s="6"/>
      <c r="CX16" s="6"/>
      <c r="CY16" s="6"/>
      <c r="CZ16" s="6"/>
      <c r="DA16" s="6"/>
      <c r="DB16" s="6"/>
      <c r="DC16" s="6"/>
      <c r="DD16" s="6"/>
      <c r="DE16" s="6"/>
      <c r="DF16" s="6"/>
      <c r="DG16" s="6"/>
      <c r="DH16" s="6"/>
      <c r="DI16" s="6"/>
      <c r="DJ16" s="6"/>
      <c r="DK16" s="6"/>
      <c r="DL16" s="6"/>
      <c r="DM16" s="6"/>
      <c r="DN16" s="6"/>
      <c r="DO16" s="6"/>
      <c r="DP16" s="6"/>
      <c r="DQ16" s="6"/>
      <c r="DR16" s="6"/>
      <c r="DS16" s="6"/>
      <c r="DT16" s="6"/>
      <c r="DU16" s="6"/>
      <c r="DV16" s="6"/>
      <c r="DW16" s="6"/>
      <c r="DX16" s="6"/>
      <c r="DY16" s="6"/>
    </row>
    <row r="17" spans="1:129" ht="32.1" customHeight="1">
      <c r="A17" s="38" t="str">
        <f>IF('0'!A1=1,"Фінансова та страхова діяльність","Financial and insurance activities")</f>
        <v>Фінансова та страхова діяльність</v>
      </c>
      <c r="B17" s="172">
        <v>170</v>
      </c>
      <c r="C17" s="172">
        <v>167.5</v>
      </c>
      <c r="D17" s="172">
        <v>166.4</v>
      </c>
      <c r="E17" s="172">
        <v>167.2</v>
      </c>
      <c r="F17" s="172">
        <v>169.6</v>
      </c>
      <c r="G17" s="172">
        <v>167.9</v>
      </c>
      <c r="H17" s="172">
        <v>166.5</v>
      </c>
      <c r="I17" s="172">
        <v>167.6</v>
      </c>
      <c r="J17" s="172">
        <v>168.1</v>
      </c>
      <c r="K17" s="172">
        <v>166.7</v>
      </c>
      <c r="L17" s="172">
        <v>165.4</v>
      </c>
      <c r="M17" s="172">
        <v>166.8</v>
      </c>
      <c r="N17" s="172">
        <v>172</v>
      </c>
      <c r="O17" s="172">
        <v>173.3</v>
      </c>
      <c r="P17" s="172">
        <v>171.6</v>
      </c>
      <c r="Q17" s="172">
        <v>171.3</v>
      </c>
      <c r="R17" s="172">
        <v>173.8</v>
      </c>
      <c r="S17" s="172">
        <v>171.5</v>
      </c>
      <c r="T17" s="172">
        <v>167.7</v>
      </c>
      <c r="U17" s="172">
        <v>167.3</v>
      </c>
      <c r="W17" s="6"/>
      <c r="X17" s="6"/>
      <c r="Y17" s="6"/>
      <c r="Z17" s="6"/>
      <c r="AA17" s="6"/>
      <c r="AB17" s="6"/>
      <c r="AC17" s="6"/>
      <c r="AD17" s="6"/>
      <c r="AE17" s="6"/>
      <c r="AF17" s="6"/>
      <c r="AG17" s="6"/>
      <c r="AH17" s="6"/>
      <c r="AI17" s="6"/>
      <c r="AJ17" s="6"/>
      <c r="AK17" s="6"/>
      <c r="AL17" s="6"/>
      <c r="AM17" s="6"/>
      <c r="AN17" s="6"/>
      <c r="AO17" s="6"/>
      <c r="AP17" s="6"/>
      <c r="AQ17" s="6"/>
      <c r="AR17" s="6"/>
      <c r="AS17" s="6"/>
      <c r="AT17" s="6"/>
      <c r="AU17" s="6"/>
      <c r="AV17" s="6"/>
      <c r="AW17" s="6"/>
      <c r="AX17" s="6"/>
      <c r="AY17" s="6"/>
      <c r="AZ17" s="6"/>
      <c r="BA17" s="6"/>
      <c r="BB17" s="6"/>
      <c r="BC17" s="6"/>
      <c r="BD17" s="6"/>
      <c r="BE17" s="6"/>
      <c r="BF17" s="6"/>
      <c r="BG17" s="6"/>
      <c r="BH17" s="6"/>
      <c r="BI17" s="6"/>
      <c r="BJ17" s="6"/>
      <c r="BK17" s="6"/>
      <c r="BL17" s="6"/>
      <c r="BM17" s="6"/>
      <c r="BN17" s="6"/>
      <c r="BO17" s="6"/>
      <c r="BP17" s="6"/>
      <c r="BQ17" s="6"/>
      <c r="BR17" s="6"/>
      <c r="BS17" s="6"/>
      <c r="BT17" s="6"/>
      <c r="BU17" s="6"/>
      <c r="BV17" s="6"/>
      <c r="BW17" s="6"/>
      <c r="BX17" s="6"/>
      <c r="BY17" s="6"/>
      <c r="BZ17" s="6"/>
      <c r="CA17" s="6"/>
      <c r="CB17" s="6"/>
      <c r="CC17" s="6"/>
      <c r="CD17" s="6"/>
      <c r="CE17" s="6"/>
      <c r="CF17" s="6"/>
      <c r="CG17" s="6"/>
      <c r="CH17" s="6"/>
      <c r="CI17" s="6"/>
      <c r="CJ17" s="6"/>
      <c r="CK17" s="6"/>
      <c r="CL17" s="6"/>
      <c r="CM17" s="6"/>
      <c r="CN17" s="6"/>
      <c r="CO17" s="6"/>
      <c r="CP17" s="6"/>
      <c r="CQ17" s="6"/>
      <c r="CR17" s="6"/>
      <c r="CS17" s="6"/>
      <c r="CT17" s="6"/>
      <c r="CU17" s="6"/>
      <c r="CV17" s="6"/>
      <c r="CW17" s="6"/>
      <c r="CX17" s="6"/>
      <c r="CY17" s="6"/>
      <c r="CZ17" s="6"/>
      <c r="DA17" s="6"/>
      <c r="DB17" s="6"/>
      <c r="DC17" s="6"/>
      <c r="DD17" s="6"/>
      <c r="DE17" s="6"/>
      <c r="DF17" s="6"/>
      <c r="DG17" s="6"/>
      <c r="DH17" s="6"/>
      <c r="DI17" s="6"/>
      <c r="DJ17" s="6"/>
      <c r="DK17" s="6"/>
      <c r="DL17" s="6"/>
      <c r="DM17" s="6"/>
      <c r="DN17" s="6"/>
      <c r="DO17" s="6"/>
      <c r="DP17" s="6"/>
      <c r="DQ17" s="6"/>
      <c r="DR17" s="6"/>
      <c r="DS17" s="6"/>
      <c r="DT17" s="6"/>
      <c r="DU17" s="6"/>
      <c r="DV17" s="6"/>
      <c r="DW17" s="6"/>
      <c r="DX17" s="6"/>
      <c r="DY17" s="6"/>
    </row>
    <row r="18" spans="1:129" ht="32.1" customHeight="1">
      <c r="A18" s="38" t="str">
        <f>IF('0'!A1=1,"Операції з нерухомим майном","Real estate activities")</f>
        <v>Операції з нерухомим майном</v>
      </c>
      <c r="B18" s="172">
        <v>86.7</v>
      </c>
      <c r="C18" s="172">
        <v>85</v>
      </c>
      <c r="D18" s="172">
        <v>83.2</v>
      </c>
      <c r="E18" s="172">
        <v>82.7</v>
      </c>
      <c r="F18" s="172">
        <v>85.2</v>
      </c>
      <c r="G18" s="172">
        <v>86.1</v>
      </c>
      <c r="H18" s="172">
        <v>85.3</v>
      </c>
      <c r="I18" s="172">
        <v>85.3</v>
      </c>
      <c r="J18" s="172">
        <v>77.5</v>
      </c>
      <c r="K18" s="172">
        <v>75.3</v>
      </c>
      <c r="L18" s="172">
        <v>74.3</v>
      </c>
      <c r="M18" s="172">
        <v>72.900000000000006</v>
      </c>
      <c r="N18" s="172">
        <v>76</v>
      </c>
      <c r="O18" s="172">
        <v>73.7</v>
      </c>
      <c r="P18" s="172">
        <v>73.099999999999994</v>
      </c>
      <c r="Q18" s="172">
        <v>71.8</v>
      </c>
      <c r="R18" s="172">
        <v>73.400000000000006</v>
      </c>
      <c r="S18" s="172">
        <v>73.5</v>
      </c>
      <c r="T18" s="172">
        <v>72.8</v>
      </c>
      <c r="U18" s="172">
        <v>71.400000000000006</v>
      </c>
      <c r="W18" s="6"/>
      <c r="X18" s="6"/>
      <c r="Y18" s="6"/>
      <c r="Z18" s="6"/>
      <c r="AA18" s="6"/>
      <c r="AB18" s="6"/>
      <c r="AC18" s="6"/>
      <c r="AD18" s="6"/>
      <c r="AE18" s="6"/>
      <c r="AF18" s="6"/>
      <c r="AG18" s="6"/>
      <c r="AH18" s="6"/>
      <c r="AI18" s="6"/>
      <c r="AJ18" s="6"/>
      <c r="AK18" s="6"/>
      <c r="AL18" s="6"/>
      <c r="AM18" s="6"/>
      <c r="AN18" s="6"/>
      <c r="AO18" s="6"/>
      <c r="AP18" s="6"/>
      <c r="AQ18" s="6"/>
      <c r="AR18" s="6"/>
      <c r="AS18" s="6"/>
      <c r="AT18" s="6"/>
      <c r="AU18" s="6"/>
      <c r="AV18" s="6"/>
      <c r="AW18" s="6"/>
      <c r="AX18" s="6"/>
      <c r="AY18" s="6"/>
      <c r="AZ18" s="6"/>
      <c r="BA18" s="6"/>
      <c r="BB18" s="6"/>
      <c r="BC18" s="6"/>
      <c r="BD18" s="6"/>
      <c r="BE18" s="6"/>
      <c r="BF18" s="6"/>
      <c r="BG18" s="6"/>
      <c r="BH18" s="6"/>
      <c r="BI18" s="6"/>
      <c r="BJ18" s="6"/>
      <c r="BK18" s="6"/>
      <c r="BL18" s="6"/>
      <c r="BM18" s="6"/>
      <c r="BN18" s="6"/>
      <c r="BO18" s="6"/>
      <c r="BP18" s="6"/>
      <c r="BQ18" s="6"/>
      <c r="BR18" s="6"/>
      <c r="BS18" s="6"/>
      <c r="BT18" s="6"/>
      <c r="BU18" s="6"/>
      <c r="BV18" s="6"/>
      <c r="BW18" s="6"/>
      <c r="BX18" s="6"/>
      <c r="BY18" s="6"/>
      <c r="BZ18" s="6"/>
      <c r="CA18" s="6"/>
      <c r="CB18" s="6"/>
      <c r="CC18" s="6"/>
      <c r="CD18" s="6"/>
      <c r="CE18" s="6"/>
      <c r="CF18" s="6"/>
      <c r="CG18" s="6"/>
      <c r="CH18" s="6"/>
      <c r="CI18" s="6"/>
      <c r="CJ18" s="6"/>
      <c r="CK18" s="6"/>
      <c r="CL18" s="6"/>
      <c r="CM18" s="6"/>
      <c r="CN18" s="6"/>
      <c r="CO18" s="6"/>
      <c r="CP18" s="6"/>
      <c r="CQ18" s="6"/>
      <c r="CR18" s="6"/>
      <c r="CS18" s="6"/>
      <c r="CT18" s="6"/>
      <c r="CU18" s="6"/>
      <c r="CV18" s="6"/>
      <c r="CW18" s="6"/>
      <c r="CX18" s="6"/>
      <c r="CY18" s="6"/>
      <c r="CZ18" s="6"/>
      <c r="DA18" s="6"/>
      <c r="DB18" s="6"/>
      <c r="DC18" s="6"/>
      <c r="DD18" s="6"/>
      <c r="DE18" s="6"/>
      <c r="DF18" s="6"/>
      <c r="DG18" s="6"/>
      <c r="DH18" s="6"/>
      <c r="DI18" s="6"/>
      <c r="DJ18" s="6"/>
      <c r="DK18" s="6"/>
      <c r="DL18" s="6"/>
      <c r="DM18" s="6"/>
      <c r="DN18" s="6"/>
      <c r="DO18" s="6"/>
      <c r="DP18" s="6"/>
      <c r="DQ18" s="6"/>
      <c r="DR18" s="6"/>
      <c r="DS18" s="6"/>
      <c r="DT18" s="6"/>
      <c r="DU18" s="6"/>
      <c r="DV18" s="6"/>
      <c r="DW18" s="6"/>
      <c r="DX18" s="6"/>
      <c r="DY18" s="6"/>
    </row>
    <row r="19" spans="1:129" ht="32.1" customHeight="1">
      <c r="A19" s="38" t="str">
        <f>IF('0'!A1=1,"Професійна, наукова та технічна  діяльність","Professional, scientific and technical activities")</f>
        <v>Професійна, наукова та технічна  діяльність</v>
      </c>
      <c r="B19" s="172">
        <v>219.8</v>
      </c>
      <c r="C19" s="172">
        <v>218.9</v>
      </c>
      <c r="D19" s="172">
        <v>219.4</v>
      </c>
      <c r="E19" s="172">
        <v>218.7</v>
      </c>
      <c r="F19" s="172">
        <v>241.2</v>
      </c>
      <c r="G19" s="172">
        <v>241</v>
      </c>
      <c r="H19" s="172">
        <v>238.7</v>
      </c>
      <c r="I19" s="172">
        <v>237</v>
      </c>
      <c r="J19" s="172">
        <v>200.2</v>
      </c>
      <c r="K19" s="172">
        <v>199.2</v>
      </c>
      <c r="L19" s="172">
        <v>197</v>
      </c>
      <c r="M19" s="172">
        <v>194.6</v>
      </c>
      <c r="N19" s="172">
        <v>206.9</v>
      </c>
      <c r="O19" s="172">
        <v>204.7</v>
      </c>
      <c r="P19" s="172">
        <v>202.2</v>
      </c>
      <c r="Q19" s="172">
        <v>199.4</v>
      </c>
      <c r="R19" s="172">
        <v>206.1</v>
      </c>
      <c r="S19" s="172">
        <v>206</v>
      </c>
      <c r="T19" s="172">
        <v>203.6</v>
      </c>
      <c r="U19" s="172">
        <v>203</v>
      </c>
      <c r="W19" s="6"/>
      <c r="X19" s="6"/>
      <c r="Y19" s="6"/>
      <c r="Z19" s="6"/>
      <c r="AA19" s="6"/>
      <c r="AB19" s="6"/>
      <c r="AC19" s="6"/>
      <c r="AD19" s="6"/>
      <c r="AE19" s="6"/>
      <c r="AF19" s="6"/>
      <c r="AG19" s="6"/>
      <c r="AH19" s="6"/>
      <c r="AI19" s="6"/>
      <c r="AJ19" s="6"/>
      <c r="AK19" s="6"/>
      <c r="AL19" s="6"/>
      <c r="AM19" s="6"/>
      <c r="AN19" s="6"/>
      <c r="AO19" s="6"/>
      <c r="AP19" s="6"/>
      <c r="AQ19" s="6"/>
      <c r="AR19" s="6"/>
      <c r="AS19" s="6"/>
      <c r="AT19" s="6"/>
      <c r="AU19" s="6"/>
      <c r="AV19" s="6"/>
      <c r="AW19" s="6"/>
      <c r="AX19" s="6"/>
      <c r="AY19" s="6"/>
      <c r="AZ19" s="6"/>
      <c r="BA19" s="6"/>
      <c r="BB19" s="6"/>
      <c r="BC19" s="6"/>
      <c r="BD19" s="6"/>
      <c r="BE19" s="6"/>
      <c r="BF19" s="6"/>
      <c r="BG19" s="6"/>
      <c r="BH19" s="6"/>
      <c r="BI19" s="6"/>
      <c r="BJ19" s="6"/>
      <c r="BK19" s="6"/>
      <c r="BL19" s="6"/>
      <c r="BM19" s="6"/>
      <c r="BN19" s="6"/>
      <c r="BO19" s="6"/>
      <c r="BP19" s="6"/>
      <c r="BQ19" s="6"/>
      <c r="BR19" s="6"/>
      <c r="BS19" s="6"/>
      <c r="BT19" s="6"/>
      <c r="BU19" s="6"/>
      <c r="BV19" s="6"/>
      <c r="BW19" s="6"/>
      <c r="BX19" s="6"/>
      <c r="BY19" s="6"/>
      <c r="BZ19" s="6"/>
      <c r="CA19" s="6"/>
      <c r="CB19" s="6"/>
      <c r="CC19" s="6"/>
      <c r="CD19" s="6"/>
      <c r="CE19" s="6"/>
      <c r="CF19" s="6"/>
      <c r="CG19" s="6"/>
      <c r="CH19" s="6"/>
      <c r="CI19" s="6"/>
      <c r="CJ19" s="6"/>
      <c r="CK19" s="6"/>
      <c r="CL19" s="6"/>
      <c r="CM19" s="6"/>
      <c r="CN19" s="6"/>
      <c r="CO19" s="6"/>
      <c r="CP19" s="6"/>
      <c r="CQ19" s="6"/>
      <c r="CR19" s="6"/>
      <c r="CS19" s="6"/>
      <c r="CT19" s="6"/>
      <c r="CU19" s="6"/>
      <c r="CV19" s="6"/>
      <c r="CW19" s="6"/>
      <c r="CX19" s="6"/>
      <c r="CY19" s="6"/>
      <c r="CZ19" s="6"/>
      <c r="DA19" s="6"/>
      <c r="DB19" s="6"/>
      <c r="DC19" s="6"/>
      <c r="DD19" s="6"/>
      <c r="DE19" s="6"/>
      <c r="DF19" s="6"/>
      <c r="DG19" s="6"/>
      <c r="DH19" s="6"/>
      <c r="DI19" s="6"/>
      <c r="DJ19" s="6"/>
      <c r="DK19" s="6"/>
      <c r="DL19" s="6"/>
      <c r="DM19" s="6"/>
      <c r="DN19" s="6"/>
      <c r="DO19" s="6"/>
      <c r="DP19" s="6"/>
      <c r="DQ19" s="6"/>
      <c r="DR19" s="6"/>
      <c r="DS19" s="6"/>
      <c r="DT19" s="6"/>
      <c r="DU19" s="6"/>
      <c r="DV19" s="6"/>
      <c r="DW19" s="6"/>
      <c r="DX19" s="6"/>
      <c r="DY19" s="6"/>
    </row>
    <row r="20" spans="1:129" ht="32.1" customHeight="1">
      <c r="A20" s="38" t="str">
        <f>IF('0'!A1=1,"з неї наукові дослідження та розробки","of which scientific research and development")</f>
        <v>з неї наукові дослідження та розробки</v>
      </c>
      <c r="B20" s="172">
        <v>86.5</v>
      </c>
      <c r="C20" s="172">
        <v>87.1</v>
      </c>
      <c r="D20" s="172">
        <v>88.1</v>
      </c>
      <c r="E20" s="172">
        <v>87.4</v>
      </c>
      <c r="F20" s="172">
        <v>93.2</v>
      </c>
      <c r="G20" s="172">
        <v>93</v>
      </c>
      <c r="H20" s="172">
        <v>92.5</v>
      </c>
      <c r="I20" s="172">
        <v>92</v>
      </c>
      <c r="J20" s="172">
        <v>80</v>
      </c>
      <c r="K20" s="172">
        <v>79.599999999999994</v>
      </c>
      <c r="L20" s="172">
        <v>78.900000000000006</v>
      </c>
      <c r="M20" s="172">
        <v>78.099999999999994</v>
      </c>
      <c r="N20" s="172">
        <v>78.599999999999994</v>
      </c>
      <c r="O20" s="172">
        <v>78.3</v>
      </c>
      <c r="P20" s="172">
        <v>77.900000000000006</v>
      </c>
      <c r="Q20" s="172">
        <v>77</v>
      </c>
      <c r="R20" s="172">
        <v>74.8</v>
      </c>
      <c r="S20" s="172">
        <v>76</v>
      </c>
      <c r="T20" s="172">
        <v>75</v>
      </c>
      <c r="U20" s="172">
        <v>74.3</v>
      </c>
      <c r="W20" s="6"/>
      <c r="X20" s="6"/>
      <c r="Y20" s="6"/>
      <c r="Z20" s="6"/>
      <c r="AA20" s="6"/>
      <c r="AB20" s="6"/>
      <c r="AC20" s="6"/>
      <c r="AD20" s="6"/>
      <c r="AE20" s="6"/>
      <c r="AF20" s="6"/>
      <c r="AG20" s="6"/>
      <c r="AH20" s="6"/>
      <c r="AI20" s="6"/>
      <c r="AJ20" s="6"/>
      <c r="AK20" s="6"/>
      <c r="AL20" s="6"/>
      <c r="AM20" s="6"/>
      <c r="AN20" s="6"/>
      <c r="AO20" s="6"/>
      <c r="AP20" s="6"/>
      <c r="AQ20" s="6"/>
      <c r="AR20" s="6"/>
      <c r="AS20" s="6"/>
      <c r="AT20" s="6"/>
      <c r="AU20" s="6"/>
      <c r="AV20" s="6"/>
      <c r="AW20" s="6"/>
      <c r="AX20" s="6"/>
      <c r="AY20" s="6"/>
      <c r="AZ20" s="6"/>
      <c r="BA20" s="6"/>
      <c r="BB20" s="6"/>
      <c r="BC20" s="6"/>
      <c r="BD20" s="6"/>
      <c r="BE20" s="6"/>
      <c r="BF20" s="6"/>
      <c r="BG20" s="6"/>
      <c r="BH20" s="6"/>
      <c r="BI20" s="6"/>
      <c r="BJ20" s="6"/>
      <c r="BK20" s="6"/>
      <c r="BL20" s="6"/>
      <c r="BM20" s="6"/>
      <c r="BN20" s="6"/>
      <c r="BO20" s="6"/>
      <c r="BP20" s="6"/>
      <c r="BQ20" s="6"/>
      <c r="BR20" s="6"/>
      <c r="BS20" s="6"/>
      <c r="BT20" s="6"/>
      <c r="BU20" s="6"/>
      <c r="BV20" s="6"/>
      <c r="BW20" s="6"/>
      <c r="BX20" s="6"/>
      <c r="BY20" s="6"/>
      <c r="BZ20" s="6"/>
      <c r="CA20" s="6"/>
      <c r="CB20" s="6"/>
      <c r="CC20" s="6"/>
      <c r="CD20" s="6"/>
      <c r="CE20" s="6"/>
      <c r="CF20" s="6"/>
      <c r="CG20" s="6"/>
      <c r="CH20" s="6"/>
      <c r="CI20" s="6"/>
      <c r="CJ20" s="6"/>
      <c r="CK20" s="6"/>
      <c r="CL20" s="6"/>
      <c r="CM20" s="6"/>
      <c r="CN20" s="6"/>
      <c r="CO20" s="6"/>
      <c r="CP20" s="6"/>
      <c r="CQ20" s="6"/>
      <c r="CR20" s="6"/>
      <c r="CS20" s="6"/>
      <c r="CT20" s="6"/>
      <c r="CU20" s="6"/>
      <c r="CV20" s="6"/>
      <c r="CW20" s="6"/>
      <c r="CX20" s="6"/>
      <c r="CY20" s="6"/>
      <c r="CZ20" s="6"/>
      <c r="DA20" s="6"/>
      <c r="DB20" s="6"/>
      <c r="DC20" s="6"/>
      <c r="DD20" s="6"/>
      <c r="DE20" s="6"/>
      <c r="DF20" s="6"/>
      <c r="DG20" s="6"/>
      <c r="DH20" s="6"/>
      <c r="DI20" s="6"/>
      <c r="DJ20" s="6"/>
      <c r="DK20" s="6"/>
      <c r="DL20" s="6"/>
      <c r="DM20" s="6"/>
      <c r="DN20" s="6"/>
      <c r="DO20" s="6"/>
      <c r="DP20" s="6"/>
      <c r="DQ20" s="6"/>
      <c r="DR20" s="6"/>
      <c r="DS20" s="6"/>
      <c r="DT20" s="6"/>
      <c r="DU20" s="6"/>
      <c r="DV20" s="6"/>
      <c r="DW20" s="6"/>
      <c r="DX20" s="6"/>
      <c r="DY20" s="6"/>
    </row>
    <row r="21" spans="1:129" ht="32.1" customHeight="1">
      <c r="A21" s="38" t="str">
        <f>IF('0'!A1=1,"Діяльність у сфері адміністративного  та допоміжного обслуговування","Administrative and support service activities")</f>
        <v>Діяльність у сфері адміністративного  та допоміжного обслуговування</v>
      </c>
      <c r="B21" s="172">
        <v>184.4</v>
      </c>
      <c r="C21" s="172">
        <v>176</v>
      </c>
      <c r="D21" s="172">
        <v>172.1</v>
      </c>
      <c r="E21" s="172">
        <v>170.4</v>
      </c>
      <c r="F21" s="172">
        <v>178.7</v>
      </c>
      <c r="G21" s="172">
        <v>177.8</v>
      </c>
      <c r="H21" s="172">
        <v>173.9</v>
      </c>
      <c r="I21" s="172">
        <v>172.2</v>
      </c>
      <c r="J21" s="172">
        <v>185.4</v>
      </c>
      <c r="K21" s="172">
        <v>180.3</v>
      </c>
      <c r="L21" s="172">
        <v>177</v>
      </c>
      <c r="M21" s="172">
        <v>174.4</v>
      </c>
      <c r="N21" s="172">
        <v>173.4</v>
      </c>
      <c r="O21" s="172">
        <v>165.5</v>
      </c>
      <c r="P21" s="172">
        <v>164.8</v>
      </c>
      <c r="Q21" s="172">
        <v>164.5</v>
      </c>
      <c r="R21" s="172">
        <v>183.2</v>
      </c>
      <c r="S21" s="172">
        <v>182.6</v>
      </c>
      <c r="T21" s="172">
        <v>182.6</v>
      </c>
      <c r="U21" s="172">
        <v>178.7</v>
      </c>
      <c r="W21" s="6"/>
      <c r="X21" s="6"/>
      <c r="Y21" s="6"/>
      <c r="Z21" s="6"/>
      <c r="AA21" s="6"/>
      <c r="AB21" s="6"/>
      <c r="AC21" s="6"/>
      <c r="AD21" s="6"/>
      <c r="AE21" s="6"/>
      <c r="AF21" s="6"/>
      <c r="AG21" s="6"/>
      <c r="AH21" s="6"/>
      <c r="AI21" s="6"/>
      <c r="AJ21" s="6"/>
      <c r="AK21" s="6"/>
      <c r="AL21" s="6"/>
      <c r="AM21" s="6"/>
      <c r="AN21" s="6"/>
      <c r="AO21" s="6"/>
      <c r="AP21" s="6"/>
      <c r="AQ21" s="6"/>
      <c r="AR21" s="6"/>
      <c r="AS21" s="6"/>
      <c r="AT21" s="6"/>
      <c r="AU21" s="6"/>
      <c r="AV21" s="6"/>
      <c r="AW21" s="6"/>
      <c r="AX21" s="6"/>
      <c r="AY21" s="6"/>
      <c r="AZ21" s="6"/>
      <c r="BA21" s="6"/>
      <c r="BB21" s="6"/>
      <c r="BC21" s="6"/>
      <c r="BD21" s="6"/>
      <c r="BE21" s="6"/>
      <c r="BF21" s="6"/>
      <c r="BG21" s="6"/>
      <c r="BH21" s="6"/>
      <c r="BI21" s="6"/>
      <c r="BJ21" s="6"/>
      <c r="BK21" s="6"/>
      <c r="BL21" s="6"/>
      <c r="BM21" s="6"/>
      <c r="BN21" s="6"/>
      <c r="BO21" s="6"/>
      <c r="BP21" s="6"/>
      <c r="BQ21" s="6"/>
      <c r="BR21" s="6"/>
      <c r="BS21" s="6"/>
      <c r="BT21" s="6"/>
      <c r="BU21" s="6"/>
      <c r="BV21" s="6"/>
      <c r="BW21" s="6"/>
      <c r="BX21" s="6"/>
      <c r="BY21" s="6"/>
      <c r="BZ21" s="6"/>
      <c r="CA21" s="6"/>
      <c r="CB21" s="6"/>
      <c r="CC21" s="6"/>
      <c r="CD21" s="6"/>
      <c r="CE21" s="6"/>
      <c r="CF21" s="6"/>
      <c r="CG21" s="6"/>
      <c r="CH21" s="6"/>
      <c r="CI21" s="6"/>
      <c r="CJ21" s="6"/>
      <c r="CK21" s="6"/>
      <c r="CL21" s="6"/>
      <c r="CM21" s="6"/>
      <c r="CN21" s="6"/>
      <c r="CO21" s="6"/>
      <c r="CP21" s="6"/>
      <c r="CQ21" s="6"/>
      <c r="CR21" s="6"/>
      <c r="CS21" s="6"/>
      <c r="CT21" s="6"/>
      <c r="CU21" s="6"/>
      <c r="CV21" s="6"/>
      <c r="CW21" s="6"/>
      <c r="CX21" s="6"/>
      <c r="CY21" s="6"/>
      <c r="CZ21" s="6"/>
      <c r="DA21" s="6"/>
      <c r="DB21" s="6"/>
      <c r="DC21" s="6"/>
      <c r="DD21" s="6"/>
      <c r="DE21" s="6"/>
      <c r="DF21" s="6"/>
      <c r="DG21" s="6"/>
      <c r="DH21" s="6"/>
      <c r="DI21" s="6"/>
      <c r="DJ21" s="6"/>
      <c r="DK21" s="6"/>
      <c r="DL21" s="6"/>
      <c r="DM21" s="6"/>
      <c r="DN21" s="6"/>
      <c r="DO21" s="6"/>
      <c r="DP21" s="6"/>
      <c r="DQ21" s="6"/>
      <c r="DR21" s="6"/>
      <c r="DS21" s="6"/>
      <c r="DT21" s="6"/>
      <c r="DU21" s="6"/>
      <c r="DV21" s="6"/>
      <c r="DW21" s="6"/>
      <c r="DX21" s="6"/>
      <c r="DY21" s="6"/>
    </row>
    <row r="22" spans="1:129" ht="32.1" customHeight="1">
      <c r="A22" s="38" t="str">
        <f>IF('0'!A1=1,"Державне управління й оборона; обов’язкове соціальне страхування","Public administration and defence; compulsory social security")</f>
        <v>Державне управління й оборона; обов’язкове соціальне страхування</v>
      </c>
      <c r="B22" s="172">
        <v>457.8</v>
      </c>
      <c r="C22" s="172">
        <v>452.7</v>
      </c>
      <c r="D22" s="172">
        <v>453.6</v>
      </c>
      <c r="E22" s="172">
        <v>460.6</v>
      </c>
      <c r="F22" s="172">
        <v>456.7</v>
      </c>
      <c r="G22" s="172">
        <v>454.7</v>
      </c>
      <c r="H22" s="172">
        <v>452.2</v>
      </c>
      <c r="I22" s="172">
        <v>457.1</v>
      </c>
      <c r="J22" s="172">
        <v>396.7</v>
      </c>
      <c r="K22" s="172">
        <v>393</v>
      </c>
      <c r="L22" s="172">
        <v>389</v>
      </c>
      <c r="M22" s="172">
        <v>382.8</v>
      </c>
      <c r="N22" s="172">
        <v>422.6</v>
      </c>
      <c r="O22" s="172">
        <v>424.8</v>
      </c>
      <c r="P22" s="172">
        <v>423.5</v>
      </c>
      <c r="Q22" s="172">
        <v>425.1</v>
      </c>
      <c r="R22" s="172">
        <v>402.3</v>
      </c>
      <c r="S22" s="172">
        <v>401.8</v>
      </c>
      <c r="T22" s="172">
        <v>393.6</v>
      </c>
      <c r="U22" s="172">
        <v>393.8</v>
      </c>
      <c r="W22" s="6"/>
      <c r="X22" s="6"/>
      <c r="Y22" s="6"/>
      <c r="Z22" s="6"/>
      <c r="AA22" s="6"/>
      <c r="AB22" s="6"/>
      <c r="AC22" s="6"/>
      <c r="AD22" s="6"/>
      <c r="AE22" s="6"/>
      <c r="AF22" s="6"/>
      <c r="AG22" s="6"/>
      <c r="AH22" s="6"/>
      <c r="AI22" s="6"/>
      <c r="AJ22" s="6"/>
      <c r="AK22" s="6"/>
      <c r="AL22" s="6"/>
      <c r="AM22" s="6"/>
      <c r="AN22" s="6"/>
      <c r="AO22" s="6"/>
      <c r="AP22" s="6"/>
      <c r="AQ22" s="6"/>
      <c r="AR22" s="6"/>
      <c r="AS22" s="6"/>
      <c r="AT22" s="6"/>
      <c r="AU22" s="6"/>
      <c r="AV22" s="6"/>
      <c r="AW22" s="6"/>
      <c r="AX22" s="6"/>
      <c r="AY22" s="6"/>
      <c r="AZ22" s="6"/>
      <c r="BA22" s="6"/>
      <c r="BB22" s="6"/>
      <c r="BC22" s="6"/>
      <c r="BD22" s="6"/>
      <c r="BE22" s="6"/>
      <c r="BF22" s="6"/>
      <c r="BG22" s="6"/>
      <c r="BH22" s="6"/>
      <c r="BI22" s="6"/>
      <c r="BJ22" s="6"/>
      <c r="BK22" s="6"/>
      <c r="BL22" s="6"/>
      <c r="BM22" s="6"/>
      <c r="BN22" s="6"/>
      <c r="BO22" s="6"/>
      <c r="BP22" s="6"/>
      <c r="BQ22" s="6"/>
      <c r="BR22" s="6"/>
      <c r="BS22" s="6"/>
      <c r="BT22" s="6"/>
      <c r="BU22" s="6"/>
      <c r="BV22" s="6"/>
      <c r="BW22" s="6"/>
      <c r="BX22" s="6"/>
      <c r="BY22" s="6"/>
      <c r="BZ22" s="6"/>
      <c r="CA22" s="6"/>
      <c r="CB22" s="6"/>
      <c r="CC22" s="6"/>
      <c r="CD22" s="6"/>
      <c r="CE22" s="6"/>
      <c r="CF22" s="6"/>
      <c r="CG22" s="6"/>
      <c r="CH22" s="6"/>
      <c r="CI22" s="6"/>
      <c r="CJ22" s="6"/>
      <c r="CK22" s="6"/>
      <c r="CL22" s="6"/>
      <c r="CM22" s="6"/>
      <c r="CN22" s="6"/>
      <c r="CO22" s="6"/>
      <c r="CP22" s="6"/>
      <c r="CQ22" s="6"/>
      <c r="CR22" s="6"/>
      <c r="CS22" s="6"/>
      <c r="CT22" s="6"/>
      <c r="CU22" s="6"/>
      <c r="CV22" s="6"/>
      <c r="CW22" s="6"/>
      <c r="CX22" s="6"/>
      <c r="CY22" s="6"/>
      <c r="CZ22" s="6"/>
      <c r="DA22" s="6"/>
      <c r="DB22" s="6"/>
      <c r="DC22" s="6"/>
      <c r="DD22" s="6"/>
      <c r="DE22" s="6"/>
      <c r="DF22" s="6"/>
      <c r="DG22" s="6"/>
      <c r="DH22" s="6"/>
      <c r="DI22" s="6"/>
      <c r="DJ22" s="6"/>
      <c r="DK22" s="6"/>
      <c r="DL22" s="6"/>
      <c r="DM22" s="6"/>
      <c r="DN22" s="6"/>
      <c r="DO22" s="6"/>
      <c r="DP22" s="6"/>
      <c r="DQ22" s="6"/>
      <c r="DR22" s="6"/>
      <c r="DS22" s="6"/>
      <c r="DT22" s="6"/>
      <c r="DU22" s="6"/>
      <c r="DV22" s="6"/>
      <c r="DW22" s="6"/>
      <c r="DX22" s="6"/>
      <c r="DY22" s="6"/>
    </row>
    <row r="23" spans="1:129" ht="32.1" customHeight="1">
      <c r="A23" s="38" t="str">
        <f>IF('0'!A1=1,"Освіта","Education")</f>
        <v>Освіта</v>
      </c>
      <c r="B23" s="172">
        <v>1391.5</v>
      </c>
      <c r="C23" s="172">
        <v>1371.2</v>
      </c>
      <c r="D23" s="172">
        <v>1355.3</v>
      </c>
      <c r="E23" s="172">
        <v>1397.6</v>
      </c>
      <c r="F23" s="172">
        <v>1389.4</v>
      </c>
      <c r="G23" s="172">
        <v>1364.3</v>
      </c>
      <c r="H23" s="172">
        <v>1333.8</v>
      </c>
      <c r="I23" s="172">
        <v>1372.3</v>
      </c>
      <c r="J23" s="172">
        <v>1339</v>
      </c>
      <c r="K23" s="172">
        <v>1310</v>
      </c>
      <c r="L23" s="172">
        <v>1290.0999999999999</v>
      </c>
      <c r="M23" s="172">
        <v>1322.6</v>
      </c>
      <c r="N23" s="172">
        <v>1341.2</v>
      </c>
      <c r="O23" s="172">
        <v>1310</v>
      </c>
      <c r="P23" s="172">
        <v>1295.5999999999999</v>
      </c>
      <c r="Q23" s="172">
        <v>1330.2</v>
      </c>
      <c r="R23" s="172">
        <v>1152.0999999999999</v>
      </c>
      <c r="S23" s="172">
        <v>1163.4000000000001</v>
      </c>
      <c r="T23" s="172">
        <v>1145.7</v>
      </c>
      <c r="U23" s="172">
        <v>1166.3</v>
      </c>
      <c r="W23" s="6"/>
      <c r="X23" s="6"/>
      <c r="Y23" s="6"/>
      <c r="Z23" s="6"/>
      <c r="AA23" s="6"/>
      <c r="AB23" s="6"/>
      <c r="AC23" s="6"/>
      <c r="AD23" s="6"/>
      <c r="AE23" s="6"/>
      <c r="AF23" s="6"/>
      <c r="AG23" s="6"/>
      <c r="AH23" s="6"/>
      <c r="AI23" s="6"/>
      <c r="AJ23" s="6"/>
      <c r="AK23" s="6"/>
      <c r="AL23" s="6"/>
      <c r="AM23" s="6"/>
      <c r="AN23" s="6"/>
      <c r="AO23" s="6"/>
      <c r="AP23" s="6"/>
      <c r="AQ23" s="6"/>
      <c r="AR23" s="6"/>
      <c r="AS23" s="6"/>
      <c r="AT23" s="6"/>
      <c r="AU23" s="6"/>
      <c r="AV23" s="6"/>
      <c r="AW23" s="6"/>
      <c r="AX23" s="6"/>
      <c r="AY23" s="6"/>
      <c r="AZ23" s="6"/>
      <c r="BA23" s="6"/>
      <c r="BB23" s="6"/>
      <c r="BC23" s="6"/>
      <c r="BD23" s="6"/>
      <c r="BE23" s="6"/>
      <c r="BF23" s="6"/>
      <c r="BG23" s="6"/>
      <c r="BH23" s="6"/>
      <c r="BI23" s="6"/>
      <c r="BJ23" s="6"/>
      <c r="BK23" s="6"/>
      <c r="BL23" s="6"/>
      <c r="BM23" s="6"/>
      <c r="BN23" s="6"/>
      <c r="BO23" s="6"/>
      <c r="BP23" s="6"/>
      <c r="BQ23" s="6"/>
      <c r="BR23" s="6"/>
      <c r="BS23" s="6"/>
      <c r="BT23" s="6"/>
      <c r="BU23" s="6"/>
      <c r="BV23" s="6"/>
      <c r="BW23" s="6"/>
      <c r="BX23" s="6"/>
      <c r="BY23" s="6"/>
      <c r="BZ23" s="6"/>
      <c r="CA23" s="6"/>
      <c r="CB23" s="6"/>
      <c r="CC23" s="6"/>
      <c r="CD23" s="6"/>
      <c r="CE23" s="6"/>
      <c r="CF23" s="6"/>
      <c r="CG23" s="6"/>
      <c r="CH23" s="6"/>
      <c r="CI23" s="6"/>
      <c r="CJ23" s="6"/>
      <c r="CK23" s="6"/>
      <c r="CL23" s="6"/>
      <c r="CM23" s="6"/>
      <c r="CN23" s="6"/>
      <c r="CO23" s="6"/>
      <c r="CP23" s="6"/>
      <c r="CQ23" s="6"/>
      <c r="CR23" s="6"/>
      <c r="CS23" s="6"/>
      <c r="CT23" s="6"/>
      <c r="CU23" s="6"/>
      <c r="CV23" s="6"/>
      <c r="CW23" s="6"/>
      <c r="CX23" s="6"/>
      <c r="CY23" s="6"/>
      <c r="CZ23" s="6"/>
      <c r="DA23" s="6"/>
      <c r="DB23" s="6"/>
      <c r="DC23" s="6"/>
      <c r="DD23" s="6"/>
      <c r="DE23" s="6"/>
      <c r="DF23" s="6"/>
      <c r="DG23" s="6"/>
      <c r="DH23" s="6"/>
      <c r="DI23" s="6"/>
      <c r="DJ23" s="6"/>
      <c r="DK23" s="6"/>
      <c r="DL23" s="6"/>
      <c r="DM23" s="6"/>
      <c r="DN23" s="6"/>
      <c r="DO23" s="6"/>
      <c r="DP23" s="6"/>
      <c r="DQ23" s="6"/>
      <c r="DR23" s="6"/>
      <c r="DS23" s="6"/>
      <c r="DT23" s="6"/>
      <c r="DU23" s="6"/>
      <c r="DV23" s="6"/>
      <c r="DW23" s="6"/>
      <c r="DX23" s="6"/>
      <c r="DY23" s="6"/>
    </row>
    <row r="24" spans="1:129" ht="32.1" customHeight="1">
      <c r="A24" s="38" t="str">
        <f>IF('0'!A1=1,"Охорона здоров’я та надання  соціальної допомоги","Human health and social work activities")</f>
        <v>Охорона здоров’я та надання  соціальної допомоги</v>
      </c>
      <c r="B24" s="172">
        <v>953.1</v>
      </c>
      <c r="C24" s="172">
        <v>950.3</v>
      </c>
      <c r="D24" s="172">
        <v>951</v>
      </c>
      <c r="E24" s="172">
        <v>951.1</v>
      </c>
      <c r="F24" s="172">
        <v>938.3</v>
      </c>
      <c r="G24" s="172">
        <v>928.5</v>
      </c>
      <c r="H24" s="172">
        <v>917.8</v>
      </c>
      <c r="I24" s="172">
        <v>911.9</v>
      </c>
      <c r="J24" s="172">
        <v>885.6</v>
      </c>
      <c r="K24" s="172">
        <v>871.7</v>
      </c>
      <c r="L24" s="172">
        <v>866.3</v>
      </c>
      <c r="M24" s="172">
        <v>862.6</v>
      </c>
      <c r="N24" s="172">
        <v>858</v>
      </c>
      <c r="O24" s="172">
        <v>825.2</v>
      </c>
      <c r="P24" s="172">
        <v>823</v>
      </c>
      <c r="Q24" s="172">
        <v>821.6</v>
      </c>
      <c r="R24" s="172">
        <v>809.5</v>
      </c>
      <c r="S24" s="172">
        <v>803</v>
      </c>
      <c r="T24" s="172">
        <v>795.1</v>
      </c>
      <c r="U24" s="172">
        <v>789</v>
      </c>
      <c r="W24" s="6"/>
      <c r="X24" s="6"/>
      <c r="Y24" s="6"/>
      <c r="Z24" s="6"/>
      <c r="AA24" s="6"/>
      <c r="AB24" s="6"/>
      <c r="AC24" s="6"/>
      <c r="AD24" s="6"/>
      <c r="AE24" s="6"/>
      <c r="AF24" s="6"/>
      <c r="AG24" s="6"/>
      <c r="AH24" s="6"/>
      <c r="AI24" s="6"/>
      <c r="AJ24" s="6"/>
      <c r="AK24" s="6"/>
      <c r="AL24" s="6"/>
      <c r="AM24" s="6"/>
      <c r="AN24" s="6"/>
      <c r="AO24" s="6"/>
      <c r="AP24" s="6"/>
      <c r="AQ24" s="6"/>
      <c r="AR24" s="6"/>
      <c r="AS24" s="6"/>
      <c r="AT24" s="6"/>
      <c r="AU24" s="6"/>
      <c r="AV24" s="6"/>
      <c r="AW24" s="6"/>
      <c r="AX24" s="6"/>
      <c r="AY24" s="6"/>
      <c r="AZ24" s="6"/>
      <c r="BA24" s="6"/>
      <c r="BB24" s="6"/>
      <c r="BC24" s="6"/>
      <c r="BD24" s="6"/>
      <c r="BE24" s="6"/>
      <c r="BF24" s="6"/>
      <c r="BG24" s="6"/>
      <c r="BH24" s="6"/>
      <c r="BI24" s="6"/>
      <c r="BJ24" s="6"/>
      <c r="BK24" s="6"/>
      <c r="BL24" s="6"/>
      <c r="BM24" s="6"/>
      <c r="BN24" s="6"/>
      <c r="BO24" s="6"/>
      <c r="BP24" s="6"/>
      <c r="BQ24" s="6"/>
      <c r="BR24" s="6"/>
      <c r="BS24" s="6"/>
      <c r="BT24" s="6"/>
      <c r="BU24" s="6"/>
      <c r="BV24" s="6"/>
      <c r="BW24" s="6"/>
      <c r="BX24" s="6"/>
      <c r="BY24" s="6"/>
      <c r="BZ24" s="6"/>
      <c r="CA24" s="6"/>
      <c r="CB24" s="6"/>
      <c r="CC24" s="6"/>
      <c r="CD24" s="6"/>
      <c r="CE24" s="6"/>
      <c r="CF24" s="6"/>
      <c r="CG24" s="6"/>
      <c r="CH24" s="6"/>
      <c r="CI24" s="6"/>
      <c r="CJ24" s="6"/>
      <c r="CK24" s="6"/>
      <c r="CL24" s="6"/>
      <c r="CM24" s="6"/>
      <c r="CN24" s="6"/>
      <c r="CO24" s="6"/>
      <c r="CP24" s="6"/>
      <c r="CQ24" s="6"/>
      <c r="CR24" s="6"/>
      <c r="CS24" s="6"/>
      <c r="CT24" s="6"/>
      <c r="CU24" s="6"/>
      <c r="CV24" s="6"/>
      <c r="CW24" s="6"/>
      <c r="CX24" s="6"/>
      <c r="CY24" s="6"/>
      <c r="CZ24" s="6"/>
      <c r="DA24" s="6"/>
      <c r="DB24" s="6"/>
      <c r="DC24" s="6"/>
      <c r="DD24" s="6"/>
      <c r="DE24" s="6"/>
      <c r="DF24" s="6"/>
      <c r="DG24" s="6"/>
      <c r="DH24" s="6"/>
      <c r="DI24" s="6"/>
      <c r="DJ24" s="6"/>
      <c r="DK24" s="6"/>
      <c r="DL24" s="6"/>
      <c r="DM24" s="6"/>
      <c r="DN24" s="6"/>
      <c r="DO24" s="6"/>
      <c r="DP24" s="6"/>
      <c r="DQ24" s="6"/>
      <c r="DR24" s="6"/>
      <c r="DS24" s="6"/>
      <c r="DT24" s="6"/>
      <c r="DU24" s="6"/>
      <c r="DV24" s="6"/>
      <c r="DW24" s="6"/>
      <c r="DX24" s="6"/>
      <c r="DY24" s="6"/>
    </row>
    <row r="25" spans="1:129" ht="32.1" customHeight="1">
      <c r="A25" s="38" t="str">
        <f>IF('0'!A1=1,"з них охорона здоров’я  ","of which human health")</f>
        <v xml:space="preserve">з них охорона здоров’я  </v>
      </c>
      <c r="B25" s="172">
        <v>851.5</v>
      </c>
      <c r="C25" s="172">
        <v>849.1</v>
      </c>
      <c r="D25" s="172">
        <v>850.2</v>
      </c>
      <c r="E25" s="172">
        <v>848.9</v>
      </c>
      <c r="F25" s="172">
        <v>839.6</v>
      </c>
      <c r="G25" s="172">
        <v>831.4</v>
      </c>
      <c r="H25" s="172">
        <v>822.1</v>
      </c>
      <c r="I25" s="172">
        <v>816.6</v>
      </c>
      <c r="J25" s="172">
        <v>798.7</v>
      </c>
      <c r="K25" s="172">
        <v>785.6</v>
      </c>
      <c r="L25" s="172">
        <v>780.9</v>
      </c>
      <c r="M25" s="172">
        <v>777.3</v>
      </c>
      <c r="N25" s="172">
        <v>770.3</v>
      </c>
      <c r="O25" s="172">
        <v>738.4</v>
      </c>
      <c r="P25" s="172">
        <v>736.5</v>
      </c>
      <c r="Q25" s="172">
        <v>735.1</v>
      </c>
      <c r="R25" s="172">
        <v>732.9</v>
      </c>
      <c r="S25" s="172">
        <v>727.3</v>
      </c>
      <c r="T25" s="172">
        <v>719</v>
      </c>
      <c r="U25" s="172">
        <v>713</v>
      </c>
      <c r="W25" s="6"/>
      <c r="X25" s="6"/>
      <c r="Y25" s="6"/>
      <c r="Z25" s="6"/>
      <c r="AA25" s="6"/>
      <c r="AB25" s="6"/>
      <c r="AC25" s="6"/>
      <c r="AD25" s="6"/>
      <c r="AE25" s="6"/>
      <c r="AF25" s="6"/>
      <c r="AG25" s="6"/>
      <c r="AH25" s="6"/>
      <c r="AI25" s="6"/>
      <c r="AJ25" s="6"/>
      <c r="AK25" s="6"/>
      <c r="AL25" s="6"/>
      <c r="AM25" s="6"/>
      <c r="AN25" s="6"/>
      <c r="AO25" s="6"/>
      <c r="AP25" s="6"/>
      <c r="AQ25" s="6"/>
      <c r="AR25" s="6"/>
      <c r="AS25" s="6"/>
      <c r="AT25" s="6"/>
      <c r="AU25" s="6"/>
      <c r="AV25" s="6"/>
      <c r="AW25" s="6"/>
      <c r="AX25" s="6"/>
      <c r="AY25" s="6"/>
      <c r="AZ25" s="6"/>
      <c r="BA25" s="6"/>
      <c r="BB25" s="6"/>
      <c r="BC25" s="6"/>
      <c r="BD25" s="6"/>
      <c r="BE25" s="6"/>
      <c r="BF25" s="6"/>
      <c r="BG25" s="6"/>
      <c r="BH25" s="6"/>
      <c r="BI25" s="6"/>
      <c r="BJ25" s="6"/>
      <c r="BK25" s="6"/>
      <c r="BL25" s="6"/>
      <c r="BM25" s="6"/>
      <c r="BN25" s="6"/>
      <c r="BO25" s="6"/>
      <c r="BP25" s="6"/>
      <c r="BQ25" s="6"/>
      <c r="BR25" s="6"/>
      <c r="BS25" s="6"/>
      <c r="BT25" s="6"/>
      <c r="BU25" s="6"/>
      <c r="BV25" s="6"/>
      <c r="BW25" s="6"/>
      <c r="BX25" s="6"/>
      <c r="BY25" s="6"/>
      <c r="BZ25" s="6"/>
      <c r="CA25" s="6"/>
      <c r="CB25" s="6"/>
      <c r="CC25" s="6"/>
      <c r="CD25" s="6"/>
      <c r="CE25" s="6"/>
      <c r="CF25" s="6"/>
      <c r="CG25" s="6"/>
      <c r="CH25" s="6"/>
      <c r="CI25" s="6"/>
      <c r="CJ25" s="6"/>
      <c r="CK25" s="6"/>
      <c r="CL25" s="6"/>
      <c r="CM25" s="6"/>
      <c r="CN25" s="6"/>
      <c r="CO25" s="6"/>
      <c r="CP25" s="6"/>
      <c r="CQ25" s="6"/>
      <c r="CR25" s="6"/>
      <c r="CS25" s="6"/>
      <c r="CT25" s="6"/>
      <c r="CU25" s="6"/>
      <c r="CV25" s="6"/>
      <c r="CW25" s="6"/>
      <c r="CX25" s="6"/>
      <c r="CY25" s="6"/>
      <c r="CZ25" s="6"/>
      <c r="DA25" s="6"/>
      <c r="DB25" s="6"/>
      <c r="DC25" s="6"/>
      <c r="DD25" s="6"/>
      <c r="DE25" s="6"/>
      <c r="DF25" s="6"/>
      <c r="DG25" s="6"/>
      <c r="DH25" s="6"/>
      <c r="DI25" s="6"/>
      <c r="DJ25" s="6"/>
      <c r="DK25" s="6"/>
      <c r="DL25" s="6"/>
      <c r="DM25" s="6"/>
      <c r="DN25" s="6"/>
      <c r="DO25" s="6"/>
      <c r="DP25" s="6"/>
      <c r="DQ25" s="6"/>
      <c r="DR25" s="6"/>
      <c r="DS25" s="6"/>
      <c r="DT25" s="6"/>
      <c r="DU25" s="6"/>
      <c r="DV25" s="6"/>
      <c r="DW25" s="6"/>
      <c r="DX25" s="6"/>
      <c r="DY25" s="6"/>
    </row>
    <row r="26" spans="1:129" ht="32.1" customHeight="1">
      <c r="A26" s="38" t="str">
        <f>IF('0'!A1=1,"Мистецтво, спорт, розваги та відпочинок","Arts, sport, entertainment and recreation")</f>
        <v>Мистецтво, спорт, розваги та відпочинок</v>
      </c>
      <c r="B26" s="172">
        <v>151.80000000000001</v>
      </c>
      <c r="C26" s="172">
        <v>150.5</v>
      </c>
      <c r="D26" s="172">
        <v>148.80000000000001</v>
      </c>
      <c r="E26" s="172">
        <v>150.19999999999999</v>
      </c>
      <c r="F26" s="172">
        <v>144</v>
      </c>
      <c r="G26" s="172">
        <v>142.9</v>
      </c>
      <c r="H26" s="172">
        <v>140</v>
      </c>
      <c r="I26" s="172">
        <v>142.19999999999999</v>
      </c>
      <c r="J26" s="172">
        <v>136.19999999999999</v>
      </c>
      <c r="K26" s="172">
        <v>134</v>
      </c>
      <c r="L26" s="172">
        <v>131.80000000000001</v>
      </c>
      <c r="M26" s="172">
        <v>133.69999999999999</v>
      </c>
      <c r="N26" s="172">
        <v>138.4</v>
      </c>
      <c r="O26" s="172">
        <v>136</v>
      </c>
      <c r="P26" s="172">
        <v>135.69999999999999</v>
      </c>
      <c r="Q26" s="172">
        <v>137.1</v>
      </c>
      <c r="R26" s="172">
        <v>119.3</v>
      </c>
      <c r="S26" s="172">
        <v>120.8</v>
      </c>
      <c r="T26" s="172">
        <v>118.9</v>
      </c>
      <c r="U26" s="172">
        <v>120</v>
      </c>
      <c r="W26" s="6"/>
      <c r="X26" s="6"/>
      <c r="Y26" s="6"/>
      <c r="Z26" s="6"/>
      <c r="AA26" s="6"/>
      <c r="AB26" s="6"/>
      <c r="AC26" s="6"/>
      <c r="AD26" s="6"/>
      <c r="AE26" s="6"/>
      <c r="AF26" s="6"/>
      <c r="AG26" s="6"/>
      <c r="AH26" s="6"/>
      <c r="AI26" s="6"/>
      <c r="AJ26" s="6"/>
      <c r="AK26" s="6"/>
      <c r="AL26" s="6"/>
      <c r="AM26" s="6"/>
      <c r="AN26" s="6"/>
      <c r="AO26" s="6"/>
      <c r="AP26" s="6"/>
      <c r="AQ26" s="6"/>
      <c r="AR26" s="6"/>
      <c r="AS26" s="6"/>
      <c r="AT26" s="6"/>
      <c r="AU26" s="6"/>
      <c r="AV26" s="6"/>
      <c r="AW26" s="6"/>
      <c r="AX26" s="6"/>
      <c r="AY26" s="6"/>
      <c r="AZ26" s="6"/>
      <c r="BA26" s="6"/>
      <c r="BB26" s="6"/>
      <c r="BC26" s="6"/>
      <c r="BD26" s="6"/>
      <c r="BE26" s="6"/>
      <c r="BF26" s="6"/>
      <c r="BG26" s="6"/>
      <c r="BH26" s="6"/>
      <c r="BI26" s="6"/>
      <c r="BJ26" s="6"/>
      <c r="BK26" s="6"/>
      <c r="BL26" s="6"/>
      <c r="BM26" s="6"/>
      <c r="BN26" s="6"/>
      <c r="BO26" s="6"/>
      <c r="BP26" s="6"/>
      <c r="BQ26" s="6"/>
      <c r="BR26" s="6"/>
      <c r="BS26" s="6"/>
      <c r="BT26" s="6"/>
      <c r="BU26" s="6"/>
      <c r="BV26" s="6"/>
      <c r="BW26" s="6"/>
      <c r="BX26" s="6"/>
      <c r="BY26" s="6"/>
      <c r="BZ26" s="6"/>
      <c r="CA26" s="6"/>
      <c r="CB26" s="6"/>
      <c r="CC26" s="6"/>
      <c r="CD26" s="6"/>
      <c r="CE26" s="6"/>
      <c r="CF26" s="6"/>
      <c r="CG26" s="6"/>
      <c r="CH26" s="6"/>
      <c r="CI26" s="6"/>
      <c r="CJ26" s="6"/>
      <c r="CK26" s="6"/>
      <c r="CL26" s="6"/>
      <c r="CM26" s="6"/>
      <c r="CN26" s="6"/>
      <c r="CO26" s="6"/>
      <c r="CP26" s="6"/>
      <c r="CQ26" s="6"/>
      <c r="CR26" s="6"/>
      <c r="CS26" s="6"/>
      <c r="CT26" s="6"/>
      <c r="CU26" s="6"/>
      <c r="CV26" s="6"/>
      <c r="CW26" s="6"/>
      <c r="CX26" s="6"/>
      <c r="CY26" s="6"/>
      <c r="CZ26" s="6"/>
      <c r="DA26" s="6"/>
      <c r="DB26" s="6"/>
      <c r="DC26" s="6"/>
      <c r="DD26" s="6"/>
      <c r="DE26" s="6"/>
      <c r="DF26" s="6"/>
      <c r="DG26" s="6"/>
      <c r="DH26" s="6"/>
      <c r="DI26" s="6"/>
      <c r="DJ26" s="6"/>
      <c r="DK26" s="6"/>
      <c r="DL26" s="6"/>
      <c r="DM26" s="6"/>
      <c r="DN26" s="6"/>
      <c r="DO26" s="6"/>
      <c r="DP26" s="6"/>
      <c r="DQ26" s="6"/>
      <c r="DR26" s="6"/>
      <c r="DS26" s="6"/>
      <c r="DT26" s="6"/>
      <c r="DU26" s="6"/>
      <c r="DV26" s="6"/>
      <c r="DW26" s="6"/>
      <c r="DX26" s="6"/>
      <c r="DY26" s="6"/>
    </row>
    <row r="27" spans="1:129" ht="32.1" customHeight="1">
      <c r="A27" s="38" t="str">
        <f>IF('0'!A1=1,"діяльність у сфері творчості, мистецтва та розваг","arts, entertainment and recreation activities")</f>
        <v>діяльність у сфері творчості, мистецтва та розваг</v>
      </c>
      <c r="B27" s="172">
        <v>84.2</v>
      </c>
      <c r="C27" s="172">
        <v>83.9</v>
      </c>
      <c r="D27" s="172">
        <v>82.6</v>
      </c>
      <c r="E27" s="172">
        <v>84</v>
      </c>
      <c r="F27" s="172">
        <v>80.900000000000006</v>
      </c>
      <c r="G27" s="172">
        <v>80.099999999999994</v>
      </c>
      <c r="H27" s="172">
        <v>78.3</v>
      </c>
      <c r="I27" s="172">
        <v>80.3</v>
      </c>
      <c r="J27" s="172">
        <v>75.2</v>
      </c>
      <c r="K27" s="172">
        <v>73.599999999999994</v>
      </c>
      <c r="L27" s="172">
        <v>72.400000000000006</v>
      </c>
      <c r="M27" s="172">
        <v>74.400000000000006</v>
      </c>
      <c r="N27" s="172">
        <v>76.599999999999994</v>
      </c>
      <c r="O27" s="172">
        <v>75.2</v>
      </c>
      <c r="P27" s="172">
        <v>74.3</v>
      </c>
      <c r="Q27" s="172">
        <v>76</v>
      </c>
      <c r="R27" s="172">
        <v>65</v>
      </c>
      <c r="S27" s="172">
        <v>65.900000000000006</v>
      </c>
      <c r="T27" s="172">
        <v>64.3</v>
      </c>
      <c r="U27" s="172">
        <v>65.599999999999994</v>
      </c>
      <c r="W27" s="6"/>
      <c r="X27" s="6"/>
      <c r="Y27" s="6"/>
      <c r="Z27" s="6"/>
      <c r="AA27" s="6"/>
      <c r="AB27" s="6"/>
      <c r="AC27" s="6"/>
      <c r="AD27" s="6"/>
      <c r="AE27" s="6"/>
      <c r="AF27" s="6"/>
      <c r="AG27" s="6"/>
      <c r="AH27" s="6"/>
      <c r="AI27" s="6"/>
      <c r="AJ27" s="6"/>
      <c r="AK27" s="6"/>
      <c r="AL27" s="6"/>
      <c r="AM27" s="6"/>
      <c r="AN27" s="6"/>
      <c r="AO27" s="6"/>
      <c r="AP27" s="6"/>
      <c r="AQ27" s="6"/>
      <c r="AR27" s="6"/>
      <c r="AS27" s="6"/>
      <c r="AT27" s="6"/>
      <c r="AU27" s="6"/>
      <c r="AV27" s="6"/>
      <c r="AW27" s="6"/>
      <c r="AX27" s="6"/>
      <c r="AY27" s="6"/>
      <c r="AZ27" s="6"/>
      <c r="BA27" s="6"/>
      <c r="BB27" s="6"/>
      <c r="BC27" s="6"/>
      <c r="BD27" s="6"/>
      <c r="BE27" s="6"/>
      <c r="BF27" s="6"/>
      <c r="BG27" s="6"/>
      <c r="BH27" s="6"/>
      <c r="BI27" s="6"/>
      <c r="BJ27" s="6"/>
      <c r="BK27" s="6"/>
      <c r="BL27" s="6"/>
      <c r="BM27" s="6"/>
      <c r="BN27" s="6"/>
      <c r="BO27" s="6"/>
      <c r="BP27" s="6"/>
      <c r="BQ27" s="6"/>
      <c r="BR27" s="6"/>
      <c r="BS27" s="6"/>
      <c r="BT27" s="6"/>
      <c r="BU27" s="6"/>
      <c r="BV27" s="6"/>
      <c r="BW27" s="6"/>
      <c r="BX27" s="6"/>
      <c r="BY27" s="6"/>
      <c r="BZ27" s="6"/>
      <c r="CA27" s="6"/>
      <c r="CB27" s="6"/>
      <c r="CC27" s="6"/>
      <c r="CD27" s="6"/>
      <c r="CE27" s="6"/>
      <c r="CF27" s="6"/>
      <c r="CG27" s="6"/>
      <c r="CH27" s="6"/>
      <c r="CI27" s="6"/>
      <c r="CJ27" s="6"/>
      <c r="CK27" s="6"/>
      <c r="CL27" s="6"/>
      <c r="CM27" s="6"/>
      <c r="CN27" s="6"/>
      <c r="CO27" s="6"/>
      <c r="CP27" s="6"/>
      <c r="CQ27" s="6"/>
      <c r="CR27" s="6"/>
      <c r="CS27" s="6"/>
      <c r="CT27" s="6"/>
      <c r="CU27" s="6"/>
      <c r="CV27" s="6"/>
      <c r="CW27" s="6"/>
      <c r="CX27" s="6"/>
      <c r="CY27" s="6"/>
      <c r="CZ27" s="6"/>
      <c r="DA27" s="6"/>
      <c r="DB27" s="6"/>
      <c r="DC27" s="6"/>
      <c r="DD27" s="6"/>
      <c r="DE27" s="6"/>
      <c r="DF27" s="6"/>
      <c r="DG27" s="6"/>
      <c r="DH27" s="6"/>
      <c r="DI27" s="6"/>
      <c r="DJ27" s="6"/>
      <c r="DK27" s="6"/>
      <c r="DL27" s="6"/>
      <c r="DM27" s="6"/>
      <c r="DN27" s="6"/>
      <c r="DO27" s="6"/>
      <c r="DP27" s="6"/>
      <c r="DQ27" s="6"/>
      <c r="DR27" s="6"/>
      <c r="DS27" s="6"/>
      <c r="DT27" s="6"/>
      <c r="DU27" s="6"/>
      <c r="DV27" s="6"/>
      <c r="DW27" s="6"/>
      <c r="DX27" s="6"/>
      <c r="DY27" s="6"/>
    </row>
    <row r="28" spans="1:129" ht="32.1" customHeight="1">
      <c r="A28" s="38" t="str">
        <f>IF('0'!A1=1,"функціювання бібліотек, архівів, музеїв та інших закладів культури","Libraries, archives, museums and other cultural activities")</f>
        <v>функціювання бібліотек, архівів, музеїв та інших закладів культури</v>
      </c>
      <c r="B28" s="172">
        <v>43.9</v>
      </c>
      <c r="C28" s="172">
        <v>43.6</v>
      </c>
      <c r="D28" s="172">
        <v>43.5</v>
      </c>
      <c r="E28" s="172">
        <v>43.7</v>
      </c>
      <c r="F28" s="172">
        <v>40.799999999999997</v>
      </c>
      <c r="G28" s="172">
        <v>40.4</v>
      </c>
      <c r="H28" s="172">
        <v>39.799999999999997</v>
      </c>
      <c r="I28" s="172">
        <v>39.700000000000003</v>
      </c>
      <c r="J28" s="172">
        <v>38.9</v>
      </c>
      <c r="K28" s="172">
        <v>38.4</v>
      </c>
      <c r="L28" s="172">
        <v>38.1</v>
      </c>
      <c r="M28" s="172">
        <v>38.200000000000003</v>
      </c>
      <c r="N28" s="172">
        <v>38.299999999999997</v>
      </c>
      <c r="O28" s="172">
        <v>37.799999999999997</v>
      </c>
      <c r="P28" s="172">
        <v>38.299999999999997</v>
      </c>
      <c r="Q28" s="172">
        <v>38.5</v>
      </c>
      <c r="R28" s="172">
        <v>34.5</v>
      </c>
      <c r="S28" s="172">
        <v>34.9</v>
      </c>
      <c r="T28" s="172">
        <v>34.799999999999997</v>
      </c>
      <c r="U28" s="172">
        <v>34.5</v>
      </c>
      <c r="W28" s="6"/>
      <c r="X28" s="6"/>
      <c r="Y28" s="6"/>
      <c r="Z28" s="6"/>
      <c r="AA28" s="6"/>
      <c r="AB28" s="6"/>
      <c r="AC28" s="6"/>
      <c r="AD28" s="6"/>
      <c r="AE28" s="6"/>
      <c r="AF28" s="6"/>
      <c r="AG28" s="6"/>
      <c r="AH28" s="6"/>
      <c r="AI28" s="6"/>
      <c r="AJ28" s="6"/>
      <c r="AK28" s="6"/>
      <c r="AL28" s="6"/>
      <c r="AM28" s="6"/>
      <c r="AN28" s="6"/>
      <c r="AO28" s="6"/>
      <c r="AP28" s="6"/>
      <c r="AQ28" s="6"/>
      <c r="AR28" s="6"/>
      <c r="AS28" s="6"/>
      <c r="AT28" s="6"/>
      <c r="AU28" s="6"/>
      <c r="AV28" s="6"/>
      <c r="AW28" s="6"/>
      <c r="AX28" s="6"/>
      <c r="AY28" s="6"/>
      <c r="AZ28" s="6"/>
      <c r="BA28" s="6"/>
      <c r="BB28" s="6"/>
      <c r="BC28" s="6"/>
      <c r="BD28" s="6"/>
      <c r="BE28" s="6"/>
      <c r="BF28" s="6"/>
      <c r="BG28" s="6"/>
      <c r="BH28" s="6"/>
      <c r="BI28" s="6"/>
      <c r="BJ28" s="6"/>
      <c r="BK28" s="6"/>
      <c r="BL28" s="6"/>
      <c r="BM28" s="6"/>
      <c r="BN28" s="6"/>
      <c r="BO28" s="6"/>
      <c r="BP28" s="6"/>
      <c r="BQ28" s="6"/>
      <c r="BR28" s="6"/>
      <c r="BS28" s="6"/>
      <c r="BT28" s="6"/>
      <c r="BU28" s="6"/>
      <c r="BV28" s="6"/>
      <c r="BW28" s="6"/>
      <c r="BX28" s="6"/>
      <c r="BY28" s="6"/>
      <c r="BZ28" s="6"/>
      <c r="CA28" s="6"/>
      <c r="CB28" s="6"/>
      <c r="CC28" s="6"/>
      <c r="CD28" s="6"/>
      <c r="CE28" s="6"/>
      <c r="CF28" s="6"/>
      <c r="CG28" s="6"/>
      <c r="CH28" s="6"/>
      <c r="CI28" s="6"/>
      <c r="CJ28" s="6"/>
      <c r="CK28" s="6"/>
      <c r="CL28" s="6"/>
      <c r="CM28" s="6"/>
      <c r="CN28" s="6"/>
      <c r="CO28" s="6"/>
      <c r="CP28" s="6"/>
      <c r="CQ28" s="6"/>
      <c r="CR28" s="6"/>
      <c r="CS28" s="6"/>
      <c r="CT28" s="6"/>
      <c r="CU28" s="6"/>
      <c r="CV28" s="6"/>
      <c r="CW28" s="6"/>
      <c r="CX28" s="6"/>
      <c r="CY28" s="6"/>
      <c r="CZ28" s="6"/>
      <c r="DA28" s="6"/>
      <c r="DB28" s="6"/>
      <c r="DC28" s="6"/>
      <c r="DD28" s="6"/>
      <c r="DE28" s="6"/>
      <c r="DF28" s="6"/>
      <c r="DG28" s="6"/>
      <c r="DH28" s="6"/>
      <c r="DI28" s="6"/>
      <c r="DJ28" s="6"/>
      <c r="DK28" s="6"/>
      <c r="DL28" s="6"/>
      <c r="DM28" s="6"/>
      <c r="DN28" s="6"/>
      <c r="DO28" s="6"/>
      <c r="DP28" s="6"/>
      <c r="DQ28" s="6"/>
      <c r="DR28" s="6"/>
      <c r="DS28" s="6"/>
      <c r="DT28" s="6"/>
      <c r="DU28" s="6"/>
      <c r="DV28" s="6"/>
      <c r="DW28" s="6"/>
      <c r="DX28" s="6"/>
      <c r="DY28" s="6"/>
    </row>
    <row r="29" spans="1:129" ht="32.1" customHeight="1">
      <c r="A29" s="39" t="str">
        <f>IF('0'!A1=1,"Надання інших видів послуг","Other service activities")</f>
        <v>Надання інших видів послуг</v>
      </c>
      <c r="B29" s="172">
        <v>27.4</v>
      </c>
      <c r="C29" s="172">
        <v>27.1</v>
      </c>
      <c r="D29" s="172">
        <v>27.1</v>
      </c>
      <c r="E29" s="172">
        <v>27</v>
      </c>
      <c r="F29" s="172">
        <v>26.4</v>
      </c>
      <c r="G29" s="172">
        <v>26.5</v>
      </c>
      <c r="H29" s="172">
        <v>26.1</v>
      </c>
      <c r="I29" s="172">
        <v>26</v>
      </c>
      <c r="J29" s="172">
        <v>24.4</v>
      </c>
      <c r="K29" s="172">
        <v>24.7</v>
      </c>
      <c r="L29" s="172">
        <v>23.5</v>
      </c>
      <c r="M29" s="172">
        <v>22.5</v>
      </c>
      <c r="N29" s="172">
        <v>25.2</v>
      </c>
      <c r="O29" s="172">
        <v>23.9</v>
      </c>
      <c r="P29" s="172">
        <v>23.6</v>
      </c>
      <c r="Q29" s="172">
        <v>23.8</v>
      </c>
      <c r="R29" s="172">
        <v>25.1</v>
      </c>
      <c r="S29" s="172">
        <v>25.2</v>
      </c>
      <c r="T29" s="172">
        <v>25.1</v>
      </c>
      <c r="U29" s="172">
        <v>24.5</v>
      </c>
      <c r="W29" s="6"/>
      <c r="X29" s="6"/>
      <c r="Y29" s="6"/>
      <c r="Z29" s="6"/>
      <c r="AA29" s="6"/>
      <c r="AB29" s="6"/>
      <c r="AC29" s="6"/>
      <c r="AD29" s="6"/>
      <c r="AE29" s="6"/>
      <c r="AF29" s="6"/>
      <c r="AG29" s="6"/>
      <c r="AH29" s="6"/>
      <c r="AI29" s="6"/>
      <c r="AJ29" s="6"/>
      <c r="AK29" s="6"/>
      <c r="AL29" s="6"/>
      <c r="AM29" s="6"/>
      <c r="AN29" s="6"/>
      <c r="AO29" s="6"/>
      <c r="AP29" s="6"/>
      <c r="AQ29" s="6"/>
      <c r="AR29" s="6"/>
      <c r="AS29" s="6"/>
      <c r="AT29" s="6"/>
      <c r="AU29" s="6"/>
      <c r="AV29" s="6"/>
      <c r="AW29" s="6"/>
      <c r="AX29" s="6"/>
      <c r="AY29" s="6"/>
      <c r="AZ29" s="6"/>
      <c r="BA29" s="6"/>
      <c r="BB29" s="6"/>
      <c r="BC29" s="6"/>
      <c r="BD29" s="6"/>
      <c r="BE29" s="6"/>
      <c r="BF29" s="6"/>
      <c r="BG29" s="6"/>
      <c r="BH29" s="6"/>
      <c r="BI29" s="6"/>
      <c r="BJ29" s="6"/>
      <c r="BK29" s="6"/>
      <c r="BL29" s="6"/>
      <c r="BM29" s="6"/>
      <c r="BN29" s="6"/>
      <c r="BO29" s="6"/>
      <c r="BP29" s="6"/>
      <c r="BQ29" s="6"/>
      <c r="BR29" s="6"/>
      <c r="BS29" s="6"/>
      <c r="BT29" s="6"/>
      <c r="BU29" s="6"/>
      <c r="BV29" s="6"/>
      <c r="BW29" s="6"/>
      <c r="BX29" s="6"/>
      <c r="BY29" s="6"/>
      <c r="BZ29" s="6"/>
      <c r="CA29" s="6"/>
      <c r="CB29" s="6"/>
      <c r="CC29" s="6"/>
      <c r="CD29" s="6"/>
      <c r="CE29" s="6"/>
      <c r="CF29" s="6"/>
      <c r="CG29" s="6"/>
      <c r="CH29" s="6"/>
      <c r="CI29" s="6"/>
      <c r="CJ29" s="6"/>
      <c r="CK29" s="6"/>
      <c r="CL29" s="6"/>
      <c r="CM29" s="6"/>
      <c r="CN29" s="6"/>
      <c r="CO29" s="6"/>
      <c r="CP29" s="6"/>
      <c r="CQ29" s="6"/>
      <c r="CR29" s="6"/>
      <c r="CS29" s="6"/>
      <c r="CT29" s="6"/>
      <c r="CU29" s="6"/>
      <c r="CV29" s="6"/>
      <c r="CW29" s="6"/>
      <c r="CX29" s="6"/>
      <c r="CY29" s="6"/>
      <c r="CZ29" s="6"/>
      <c r="DA29" s="6"/>
      <c r="DB29" s="6"/>
      <c r="DC29" s="6"/>
      <c r="DD29" s="6"/>
      <c r="DE29" s="6"/>
      <c r="DF29" s="6"/>
      <c r="DG29" s="6"/>
      <c r="DH29" s="6"/>
      <c r="DI29" s="6"/>
      <c r="DJ29" s="6"/>
      <c r="DK29" s="6"/>
      <c r="DL29" s="6"/>
      <c r="DM29" s="6"/>
      <c r="DN29" s="6"/>
      <c r="DO29" s="6"/>
      <c r="DP29" s="6"/>
      <c r="DQ29" s="6"/>
      <c r="DR29" s="6"/>
      <c r="DS29" s="6"/>
      <c r="DT29" s="6"/>
      <c r="DU29" s="6"/>
      <c r="DV29" s="6"/>
      <c r="DW29" s="6"/>
      <c r="DX29" s="6"/>
      <c r="DY29" s="6"/>
    </row>
    <row r="30" spans="1:129" ht="15" customHeight="1">
      <c r="A30" s="16"/>
      <c r="B30" s="6"/>
      <c r="C30" s="6"/>
      <c r="F30" s="6"/>
      <c r="G30" s="6"/>
      <c r="H30" s="6"/>
      <c r="I30" s="6"/>
      <c r="J30" s="6"/>
      <c r="K30" s="6"/>
      <c r="L30" s="6"/>
      <c r="M30" s="6"/>
      <c r="N30" s="6"/>
      <c r="O30" s="6"/>
      <c r="P30" s="6"/>
      <c r="Q30" s="6"/>
      <c r="R30" s="6"/>
      <c r="S30" s="6"/>
      <c r="T30" s="6"/>
      <c r="U30" s="6"/>
      <c r="V30" s="6"/>
      <c r="W30" s="6"/>
      <c r="X30" s="6"/>
      <c r="Y30" s="6"/>
      <c r="Z30" s="6"/>
      <c r="AA30" s="6"/>
      <c r="AB30" s="6"/>
      <c r="AC30" s="6"/>
      <c r="AD30" s="6"/>
      <c r="AE30" s="6"/>
      <c r="AF30" s="6"/>
      <c r="AG30" s="6"/>
      <c r="AH30" s="6"/>
      <c r="AI30" s="6"/>
      <c r="AJ30" s="6"/>
      <c r="AK30" s="6"/>
      <c r="AL30" s="6"/>
      <c r="AM30" s="6"/>
      <c r="AN30" s="6"/>
      <c r="AO30" s="6"/>
      <c r="AP30" s="6"/>
      <c r="AQ30" s="6"/>
      <c r="AR30" s="6"/>
      <c r="AS30" s="6"/>
      <c r="AT30" s="6"/>
      <c r="AU30" s="6"/>
      <c r="AV30" s="6"/>
      <c r="AW30" s="6"/>
      <c r="AX30" s="6"/>
      <c r="AY30" s="6"/>
      <c r="AZ30" s="6"/>
      <c r="BA30" s="6"/>
      <c r="BB30" s="6"/>
      <c r="BC30" s="6"/>
      <c r="BD30" s="6"/>
      <c r="BE30" s="6"/>
      <c r="BF30" s="6"/>
      <c r="BG30" s="6"/>
      <c r="BH30" s="6"/>
      <c r="BI30" s="6"/>
      <c r="BJ30" s="6"/>
      <c r="BK30" s="6"/>
      <c r="BL30" s="6"/>
      <c r="BM30" s="6"/>
      <c r="BN30" s="6"/>
      <c r="BO30" s="6"/>
      <c r="BP30" s="6"/>
      <c r="BQ30" s="6"/>
      <c r="BR30" s="6"/>
      <c r="BS30" s="6"/>
      <c r="BT30" s="6"/>
      <c r="BU30" s="6"/>
      <c r="BV30" s="6"/>
      <c r="BW30" s="6"/>
      <c r="BX30" s="6"/>
      <c r="BY30" s="6"/>
      <c r="BZ30" s="6"/>
      <c r="CA30" s="6"/>
      <c r="CB30" s="6"/>
      <c r="CC30" s="6"/>
      <c r="CD30" s="6"/>
      <c r="CE30" s="6"/>
      <c r="CF30" s="6"/>
      <c r="CG30" s="6"/>
      <c r="CH30" s="6"/>
      <c r="CI30" s="6"/>
      <c r="CJ30" s="6"/>
      <c r="CK30" s="6"/>
      <c r="CL30" s="6"/>
      <c r="CM30" s="6"/>
      <c r="CN30" s="6"/>
      <c r="CO30" s="6"/>
      <c r="CP30" s="6"/>
      <c r="CQ30" s="6"/>
      <c r="CR30" s="6"/>
      <c r="CS30" s="6"/>
      <c r="CT30" s="6"/>
      <c r="CU30" s="6"/>
      <c r="CV30" s="6"/>
      <c r="CW30" s="6"/>
      <c r="CX30" s="6"/>
      <c r="CY30" s="6"/>
      <c r="CZ30" s="6"/>
      <c r="DA30" s="6"/>
      <c r="DB30" s="6"/>
      <c r="DC30" s="6"/>
      <c r="DD30" s="6"/>
      <c r="DE30" s="6"/>
      <c r="DF30" s="6"/>
      <c r="DG30" s="6"/>
      <c r="DH30" s="6"/>
      <c r="DI30" s="6"/>
      <c r="DJ30" s="6"/>
      <c r="DK30" s="6"/>
      <c r="DL30" s="6"/>
      <c r="DM30" s="6"/>
      <c r="DN30" s="6"/>
      <c r="DO30" s="6"/>
      <c r="DP30" s="6"/>
      <c r="DQ30" s="6"/>
      <c r="DR30" s="6"/>
      <c r="DS30" s="6"/>
      <c r="DT30" s="6"/>
      <c r="DU30" s="6"/>
      <c r="DV30" s="6"/>
      <c r="DW30" s="6"/>
      <c r="DX30" s="6"/>
      <c r="DY30" s="6"/>
    </row>
    <row r="31" spans="1:129" s="7" customFormat="1" ht="15" customHeight="1">
      <c r="A31" s="18"/>
      <c r="B31" s="8"/>
      <c r="C31" s="8"/>
      <c r="D31" s="8"/>
      <c r="E31" s="8"/>
      <c r="F31" s="8"/>
      <c r="G31" s="8"/>
      <c r="H31" s="8"/>
      <c r="I31" s="8"/>
    </row>
    <row r="32" spans="1:129" s="7" customFormat="1" ht="15" customHeight="1">
      <c r="A32" s="18"/>
      <c r="B32" s="8"/>
      <c r="C32" s="8"/>
      <c r="D32" s="8"/>
      <c r="E32" s="8"/>
      <c r="F32" s="8"/>
      <c r="G32" s="8"/>
      <c r="H32" s="8"/>
      <c r="I32" s="8"/>
    </row>
    <row r="33" spans="1:49" s="9" customFormat="1" ht="15" customHeight="1">
      <c r="A33" s="20"/>
      <c r="B33" s="10"/>
      <c r="C33" s="10"/>
      <c r="D33" s="10"/>
      <c r="E33" s="10"/>
      <c r="F33" s="10"/>
      <c r="G33" s="10"/>
      <c r="H33" s="10"/>
      <c r="I33" s="10"/>
      <c r="J33" s="10"/>
      <c r="K33" s="10"/>
      <c r="L33" s="10"/>
      <c r="M33" s="10"/>
      <c r="N33" s="10"/>
      <c r="O33" s="10"/>
      <c r="P33" s="10"/>
      <c r="Q33" s="10"/>
      <c r="R33" s="10"/>
      <c r="S33" s="10"/>
      <c r="T33" s="10"/>
      <c r="U33" s="10"/>
      <c r="V33" s="10"/>
      <c r="W33" s="10"/>
      <c r="X33" s="10"/>
      <c r="Y33" s="10"/>
      <c r="Z33" s="10"/>
      <c r="AA33" s="10"/>
      <c r="AB33" s="10"/>
      <c r="AC33" s="10"/>
      <c r="AD33" s="10"/>
      <c r="AE33" s="10"/>
      <c r="AF33" s="10"/>
      <c r="AG33" s="10"/>
      <c r="AH33" s="10"/>
      <c r="AI33" s="10"/>
      <c r="AJ33" s="10"/>
      <c r="AK33" s="10"/>
      <c r="AL33" s="10"/>
      <c r="AM33" s="10"/>
      <c r="AN33" s="10"/>
      <c r="AO33" s="10"/>
      <c r="AP33" s="10"/>
      <c r="AQ33" s="7"/>
      <c r="AR33" s="7"/>
      <c r="AS33" s="7"/>
      <c r="AT33" s="7"/>
      <c r="AU33" s="7"/>
      <c r="AV33" s="11"/>
      <c r="AW33" s="11"/>
    </row>
  </sheetData>
  <sheetProtection algorithmName="SHA-512" hashValue="4HW1cF0pC+Izb+W7zAvanO0D+VijchX4x/Wm09Hatvvxk/Cal9PjVz0rGKWoiOVPMshptHWRuFp5EvXEhMKxiQ==" saltValue="dobKFtz06CpH12Ct9VmtLg==" spinCount="100000" sheet="1" objects="1" scenarios="1"/>
  <hyperlinks>
    <hyperlink ref="A1" location="'0'!A1" display="'0'!A1"/>
  </hyperlinks>
  <pageMargins left="0.7" right="0.7" top="0.75" bottom="0.75" header="0.3" footer="0.3"/>
  <pageSetup paperSize="9" orientation="portrait" horizontalDpi="4294967294"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Y33"/>
  <sheetViews>
    <sheetView showGridLines="0" showRowColHeaders="0" zoomScale="80" zoomScaleNormal="80" workbookViewId="0">
      <pane xSplit="1" topLeftCell="I1" activePane="topRight" state="frozen"/>
      <selection pane="topRight" activeCell="U3" sqref="U3"/>
    </sheetView>
  </sheetViews>
  <sheetFormatPr defaultColWidth="9.33203125" defaultRowHeight="12.75"/>
  <cols>
    <col min="1" max="1" width="60.83203125" style="3" customWidth="1"/>
    <col min="2" max="14" width="10.83203125" style="3" customWidth="1"/>
    <col min="15" max="40" width="12.83203125" style="3" customWidth="1"/>
    <col min="41" max="16384" width="9.33203125" style="3"/>
  </cols>
  <sheetData>
    <row r="1" spans="1:129" ht="24" customHeight="1">
      <c r="A1" s="33" t="s">
        <v>78</v>
      </c>
    </row>
    <row r="2" spans="1:129" s="6" customFormat="1" ht="48" customHeight="1">
      <c r="A2" s="183" t="s">
        <v>105</v>
      </c>
      <c r="B2" s="166" t="s">
        <v>64</v>
      </c>
      <c r="C2" s="166" t="s">
        <v>63</v>
      </c>
      <c r="D2" s="173" t="s">
        <v>65</v>
      </c>
      <c r="E2" s="173" t="s">
        <v>66</v>
      </c>
      <c r="F2" s="166" t="s">
        <v>68</v>
      </c>
      <c r="G2" s="166" t="s">
        <v>69</v>
      </c>
      <c r="H2" s="173" t="s">
        <v>71</v>
      </c>
      <c r="I2" s="173" t="s">
        <v>72</v>
      </c>
      <c r="J2" s="166" t="s">
        <v>73</v>
      </c>
      <c r="K2" s="166" t="s">
        <v>74</v>
      </c>
      <c r="L2" s="173" t="s">
        <v>75</v>
      </c>
      <c r="M2" s="173" t="s">
        <v>76</v>
      </c>
      <c r="N2" s="173" t="s">
        <v>77</v>
      </c>
      <c r="O2" s="166" t="s">
        <v>107</v>
      </c>
      <c r="P2" s="173" t="s">
        <v>108</v>
      </c>
      <c r="Q2" s="173" t="s">
        <v>109</v>
      </c>
      <c r="R2" s="173" t="s">
        <v>110</v>
      </c>
      <c r="S2" s="173" t="s">
        <v>111</v>
      </c>
      <c r="T2" s="173" t="s">
        <v>112</v>
      </c>
      <c r="U2" s="173" t="s">
        <v>113</v>
      </c>
    </row>
    <row r="3" spans="1:129" ht="30" customHeight="1">
      <c r="A3" s="177" t="s">
        <v>106</v>
      </c>
      <c r="B3" s="178">
        <v>97.7</v>
      </c>
      <c r="C3" s="171">
        <v>97.5</v>
      </c>
      <c r="D3" s="171">
        <v>97.3</v>
      </c>
      <c r="E3" s="171">
        <v>98</v>
      </c>
      <c r="F3" s="171">
        <v>99.9</v>
      </c>
      <c r="G3" s="171">
        <v>100</v>
      </c>
      <c r="H3" s="171">
        <v>99.5</v>
      </c>
      <c r="I3" s="171">
        <v>99.7</v>
      </c>
      <c r="J3" s="171">
        <v>98</v>
      </c>
      <c r="K3" s="171">
        <v>97.3</v>
      </c>
      <c r="L3" s="171">
        <v>97.1</v>
      </c>
      <c r="M3" s="171">
        <v>96.2</v>
      </c>
      <c r="N3" s="171">
        <v>99</v>
      </c>
      <c r="O3" s="171">
        <v>97.9</v>
      </c>
      <c r="P3" s="171">
        <v>98.5</v>
      </c>
      <c r="Q3" s="171">
        <v>99.3</v>
      </c>
      <c r="R3" s="171">
        <v>95.2</v>
      </c>
      <c r="S3" s="171">
        <v>97.4</v>
      </c>
      <c r="T3" s="171">
        <v>97.1</v>
      </c>
      <c r="U3" s="171">
        <v>96.7</v>
      </c>
    </row>
    <row r="4" spans="1:129" ht="32.1" customHeight="1">
      <c r="A4" s="38" t="s">
        <v>79</v>
      </c>
      <c r="B4" s="172">
        <v>99.3</v>
      </c>
      <c r="C4" s="172">
        <v>98.8</v>
      </c>
      <c r="D4" s="172">
        <v>99.6</v>
      </c>
      <c r="E4" s="172">
        <v>97.5</v>
      </c>
      <c r="F4" s="172">
        <v>96.5</v>
      </c>
      <c r="G4" s="172">
        <v>96.6</v>
      </c>
      <c r="H4" s="172">
        <v>96.8</v>
      </c>
      <c r="I4" s="172">
        <v>97.8</v>
      </c>
      <c r="J4" s="172">
        <v>100.5</v>
      </c>
      <c r="K4" s="172">
        <v>98.3</v>
      </c>
      <c r="L4" s="172">
        <v>96.4</v>
      </c>
      <c r="M4" s="172">
        <v>94.1</v>
      </c>
      <c r="N4" s="172">
        <v>93.1</v>
      </c>
      <c r="O4" s="172">
        <v>91.4</v>
      </c>
      <c r="P4" s="172">
        <v>92.5</v>
      </c>
      <c r="Q4" s="172">
        <v>95.2</v>
      </c>
      <c r="R4" s="172">
        <v>94.8</v>
      </c>
      <c r="S4" s="172">
        <v>97.9</v>
      </c>
      <c r="T4" s="172">
        <v>97.6</v>
      </c>
      <c r="U4" s="172">
        <v>99.3</v>
      </c>
      <c r="V4" s="6"/>
      <c r="W4" s="6"/>
      <c r="X4" s="6"/>
      <c r="Y4" s="6"/>
      <c r="Z4" s="6"/>
      <c r="AA4" s="6"/>
      <c r="AB4" s="6"/>
      <c r="AC4" s="6"/>
      <c r="AD4" s="6"/>
      <c r="AE4" s="6"/>
      <c r="AF4" s="6"/>
      <c r="AG4" s="6"/>
      <c r="AH4" s="6"/>
      <c r="AI4" s="6"/>
      <c r="AJ4" s="6"/>
      <c r="AK4" s="6"/>
      <c r="AL4" s="6"/>
      <c r="AM4" s="6"/>
      <c r="AN4" s="6"/>
      <c r="AO4" s="6"/>
      <c r="AP4" s="6"/>
      <c r="AQ4" s="6"/>
      <c r="AR4" s="6"/>
      <c r="AS4" s="6"/>
      <c r="AT4" s="6"/>
      <c r="AU4" s="6"/>
      <c r="AV4" s="6"/>
      <c r="AW4" s="6"/>
      <c r="AX4" s="6"/>
      <c r="AY4" s="6"/>
      <c r="AZ4" s="6"/>
      <c r="BA4" s="6"/>
      <c r="BB4" s="6"/>
      <c r="BC4" s="6"/>
      <c r="BD4" s="6"/>
      <c r="BE4" s="6"/>
      <c r="BF4" s="6"/>
      <c r="BG4" s="6"/>
      <c r="BH4" s="6"/>
      <c r="BI4" s="6"/>
      <c r="BJ4" s="6"/>
      <c r="BK4" s="6"/>
      <c r="BL4" s="6"/>
      <c r="BM4" s="6"/>
      <c r="BN4" s="6"/>
      <c r="BO4" s="6"/>
      <c r="BP4" s="6"/>
      <c r="BQ4" s="6"/>
      <c r="BR4" s="6"/>
      <c r="BS4" s="6"/>
      <c r="BT4" s="6"/>
      <c r="BU4" s="6"/>
      <c r="BV4" s="6"/>
      <c r="BW4" s="6"/>
      <c r="BX4" s="6"/>
      <c r="BY4" s="6"/>
      <c r="BZ4" s="6"/>
      <c r="CA4" s="6"/>
      <c r="CB4" s="6"/>
      <c r="CC4" s="6"/>
      <c r="CD4" s="6"/>
      <c r="CE4" s="6"/>
      <c r="CF4" s="6"/>
      <c r="CG4" s="6"/>
      <c r="CH4" s="6"/>
      <c r="CI4" s="6"/>
      <c r="CJ4" s="6"/>
      <c r="CK4" s="6"/>
      <c r="CL4" s="6"/>
      <c r="CM4" s="6"/>
      <c r="CN4" s="6"/>
      <c r="CO4" s="6"/>
      <c r="CP4" s="6"/>
      <c r="CQ4" s="6"/>
      <c r="CR4" s="6"/>
      <c r="CS4" s="6"/>
      <c r="CT4" s="6"/>
      <c r="CU4" s="6"/>
      <c r="CV4" s="6"/>
      <c r="CW4" s="6"/>
      <c r="CX4" s="6"/>
      <c r="CY4" s="6"/>
      <c r="CZ4" s="6"/>
      <c r="DA4" s="6"/>
      <c r="DB4" s="6"/>
      <c r="DC4" s="6"/>
      <c r="DD4" s="6"/>
      <c r="DE4" s="6"/>
      <c r="DF4" s="6"/>
      <c r="DG4" s="6"/>
      <c r="DH4" s="6"/>
      <c r="DI4" s="6"/>
      <c r="DJ4" s="6"/>
      <c r="DK4" s="6"/>
      <c r="DL4" s="6"/>
      <c r="DM4" s="6"/>
      <c r="DN4" s="6"/>
      <c r="DO4" s="6"/>
      <c r="DP4" s="6"/>
      <c r="DQ4" s="6"/>
      <c r="DR4" s="6"/>
      <c r="DS4" s="6"/>
      <c r="DT4" s="6"/>
      <c r="DU4" s="6"/>
      <c r="DV4" s="6"/>
      <c r="DW4" s="6"/>
      <c r="DX4" s="6"/>
      <c r="DY4" s="6"/>
    </row>
    <row r="5" spans="1:129" ht="32.1" customHeight="1">
      <c r="A5" s="38" t="s">
        <v>80</v>
      </c>
      <c r="B5" s="172">
        <v>99.3</v>
      </c>
      <c r="C5" s="172">
        <v>98.9</v>
      </c>
      <c r="D5" s="172">
        <v>99.8</v>
      </c>
      <c r="E5" s="172">
        <v>97.3</v>
      </c>
      <c r="F5" s="172">
        <v>95.8</v>
      </c>
      <c r="G5" s="172">
        <v>96.1</v>
      </c>
      <c r="H5" s="172">
        <v>96.4</v>
      </c>
      <c r="I5" s="172">
        <v>97.5</v>
      </c>
      <c r="J5" s="172">
        <v>101.4</v>
      </c>
      <c r="K5" s="172">
        <v>98.8</v>
      </c>
      <c r="L5" s="172">
        <v>97</v>
      </c>
      <c r="M5" s="172">
        <v>94.9</v>
      </c>
      <c r="N5" s="172">
        <v>93.8</v>
      </c>
      <c r="O5" s="172">
        <v>91.9</v>
      </c>
      <c r="P5" s="172">
        <v>92.8</v>
      </c>
      <c r="Q5" s="172">
        <v>95.6</v>
      </c>
      <c r="R5" s="172">
        <v>93.4</v>
      </c>
      <c r="S5" s="172">
        <v>97.1</v>
      </c>
      <c r="T5" s="172">
        <v>96.7</v>
      </c>
      <c r="U5" s="172">
        <v>98.5</v>
      </c>
      <c r="V5" s="6"/>
      <c r="W5" s="6"/>
      <c r="X5" s="6"/>
      <c r="Y5" s="6"/>
      <c r="Z5" s="6"/>
      <c r="AA5" s="6"/>
      <c r="AB5" s="6"/>
      <c r="AC5" s="6"/>
      <c r="AD5" s="6"/>
      <c r="AE5" s="6"/>
      <c r="AF5" s="6"/>
      <c r="AG5" s="6"/>
      <c r="AH5" s="6"/>
      <c r="AI5" s="6"/>
      <c r="AJ5" s="6"/>
      <c r="AK5" s="6"/>
      <c r="AL5" s="6"/>
      <c r="AM5" s="6"/>
      <c r="AN5" s="6"/>
      <c r="AO5" s="6"/>
      <c r="AP5" s="6"/>
      <c r="AQ5" s="6"/>
      <c r="AR5" s="6"/>
      <c r="AS5" s="6"/>
      <c r="AT5" s="6"/>
      <c r="AU5" s="6"/>
      <c r="AV5" s="6"/>
      <c r="AW5" s="6"/>
      <c r="AX5" s="6"/>
      <c r="AY5" s="6"/>
      <c r="AZ5" s="6"/>
      <c r="BA5" s="6"/>
      <c r="BB5" s="6"/>
      <c r="BC5" s="6"/>
      <c r="BD5" s="6"/>
      <c r="BE5" s="6"/>
      <c r="BF5" s="6"/>
      <c r="BG5" s="6"/>
      <c r="BH5" s="6"/>
      <c r="BI5" s="6"/>
      <c r="BJ5" s="6"/>
      <c r="BK5" s="6"/>
      <c r="BL5" s="6"/>
      <c r="BM5" s="6"/>
      <c r="BN5" s="6"/>
      <c r="BO5" s="6"/>
      <c r="BP5" s="6"/>
      <c r="BQ5" s="6"/>
      <c r="BR5" s="6"/>
      <c r="BS5" s="6"/>
      <c r="BT5" s="6"/>
      <c r="BU5" s="6"/>
      <c r="BV5" s="6"/>
      <c r="BW5" s="6"/>
      <c r="BX5" s="6"/>
      <c r="BY5" s="6"/>
      <c r="BZ5" s="6"/>
      <c r="CA5" s="6"/>
      <c r="CB5" s="6"/>
      <c r="CC5" s="6"/>
      <c r="CD5" s="6"/>
      <c r="CE5" s="6"/>
      <c r="CF5" s="6"/>
      <c r="CG5" s="6"/>
      <c r="CH5" s="6"/>
      <c r="CI5" s="6"/>
      <c r="CJ5" s="6"/>
      <c r="CK5" s="6"/>
      <c r="CL5" s="6"/>
      <c r="CM5" s="6"/>
      <c r="CN5" s="6"/>
      <c r="CO5" s="6"/>
      <c r="CP5" s="6"/>
      <c r="CQ5" s="6"/>
      <c r="CR5" s="6"/>
      <c r="CS5" s="6"/>
      <c r="CT5" s="6"/>
      <c r="CU5" s="6"/>
      <c r="CV5" s="6"/>
      <c r="CW5" s="6"/>
      <c r="CX5" s="6"/>
      <c r="CY5" s="6"/>
      <c r="CZ5" s="6"/>
      <c r="DA5" s="6"/>
      <c r="DB5" s="6"/>
      <c r="DC5" s="6"/>
      <c r="DD5" s="6"/>
      <c r="DE5" s="6"/>
      <c r="DF5" s="6"/>
      <c r="DG5" s="6"/>
      <c r="DH5" s="6"/>
      <c r="DI5" s="6"/>
      <c r="DJ5" s="6"/>
      <c r="DK5" s="6"/>
      <c r="DL5" s="6"/>
      <c r="DM5" s="6"/>
      <c r="DN5" s="6"/>
      <c r="DO5" s="6"/>
      <c r="DP5" s="6"/>
      <c r="DQ5" s="6"/>
      <c r="DR5" s="6"/>
      <c r="DS5" s="6"/>
      <c r="DT5" s="6"/>
      <c r="DU5" s="6"/>
      <c r="DV5" s="6"/>
      <c r="DW5" s="6"/>
      <c r="DX5" s="6"/>
      <c r="DY5" s="6"/>
    </row>
    <row r="6" spans="1:129" ht="32.1" customHeight="1">
      <c r="A6" s="38" t="s">
        <v>81</v>
      </c>
      <c r="B6" s="172">
        <v>97.2</v>
      </c>
      <c r="C6" s="172">
        <v>96.5</v>
      </c>
      <c r="D6" s="172">
        <v>95.2</v>
      </c>
      <c r="E6" s="172">
        <v>97.5</v>
      </c>
      <c r="F6" s="172">
        <v>96.8</v>
      </c>
      <c r="G6" s="172">
        <v>98.1</v>
      </c>
      <c r="H6" s="172">
        <v>97.7</v>
      </c>
      <c r="I6" s="172">
        <v>98.4</v>
      </c>
      <c r="J6" s="172">
        <v>101.8</v>
      </c>
      <c r="K6" s="172">
        <v>101.1</v>
      </c>
      <c r="L6" s="172">
        <v>100.9</v>
      </c>
      <c r="M6" s="172">
        <v>99.7</v>
      </c>
      <c r="N6" s="172">
        <v>96.8</v>
      </c>
      <c r="O6" s="172">
        <v>95.7</v>
      </c>
      <c r="P6" s="172">
        <v>95.9</v>
      </c>
      <c r="Q6" s="172">
        <v>96.5</v>
      </c>
      <c r="R6" s="172">
        <v>97.1</v>
      </c>
      <c r="S6" s="172">
        <v>98.8</v>
      </c>
      <c r="T6" s="172">
        <v>98.8</v>
      </c>
      <c r="U6" s="172">
        <v>98.4</v>
      </c>
      <c r="V6" s="6"/>
      <c r="W6" s="6"/>
      <c r="X6" s="6"/>
      <c r="Y6" s="6"/>
      <c r="Z6" s="6"/>
      <c r="AA6" s="6"/>
      <c r="AB6" s="6"/>
      <c r="AC6" s="6"/>
      <c r="AD6" s="6"/>
      <c r="AE6" s="6"/>
      <c r="AF6" s="6"/>
      <c r="AG6" s="6"/>
      <c r="AH6" s="6"/>
      <c r="AI6" s="6"/>
      <c r="AJ6" s="6"/>
      <c r="AK6" s="6"/>
      <c r="AL6" s="6"/>
      <c r="AM6" s="6"/>
      <c r="AN6" s="6"/>
      <c r="AO6" s="6"/>
      <c r="AP6" s="6"/>
      <c r="AQ6" s="6"/>
      <c r="AR6" s="6"/>
      <c r="AS6" s="6"/>
      <c r="AT6" s="6"/>
      <c r="AU6" s="6"/>
      <c r="AV6" s="6"/>
      <c r="AW6" s="6"/>
      <c r="AX6" s="6"/>
      <c r="AY6" s="6"/>
      <c r="AZ6" s="6"/>
      <c r="BA6" s="6"/>
      <c r="BB6" s="6"/>
      <c r="BC6" s="6"/>
      <c r="BD6" s="6"/>
      <c r="BE6" s="6"/>
      <c r="BF6" s="6"/>
      <c r="BG6" s="6"/>
      <c r="BH6" s="6"/>
      <c r="BI6" s="6"/>
      <c r="BJ6" s="6"/>
      <c r="BK6" s="6"/>
      <c r="BL6" s="6"/>
      <c r="BM6" s="6"/>
      <c r="BN6" s="6"/>
      <c r="BO6" s="6"/>
      <c r="BP6" s="6"/>
      <c r="BQ6" s="6"/>
      <c r="BR6" s="6"/>
      <c r="BS6" s="6"/>
      <c r="BT6" s="6"/>
      <c r="BU6" s="6"/>
      <c r="BV6" s="6"/>
      <c r="BW6" s="6"/>
      <c r="BX6" s="6"/>
      <c r="BY6" s="6"/>
      <c r="BZ6" s="6"/>
      <c r="CA6" s="6"/>
      <c r="CB6" s="6"/>
      <c r="CC6" s="6"/>
      <c r="CD6" s="6"/>
      <c r="CE6" s="6"/>
      <c r="CF6" s="6"/>
      <c r="CG6" s="6"/>
      <c r="CH6" s="6"/>
      <c r="CI6" s="6"/>
      <c r="CJ6" s="6"/>
      <c r="CK6" s="6"/>
      <c r="CL6" s="6"/>
      <c r="CM6" s="6"/>
      <c r="CN6" s="6"/>
      <c r="CO6" s="6"/>
      <c r="CP6" s="6"/>
      <c r="CQ6" s="6"/>
      <c r="CR6" s="6"/>
      <c r="CS6" s="6"/>
      <c r="CT6" s="6"/>
      <c r="CU6" s="6"/>
      <c r="CV6" s="6"/>
      <c r="CW6" s="6"/>
      <c r="CX6" s="6"/>
      <c r="CY6" s="6"/>
      <c r="CZ6" s="6"/>
      <c r="DA6" s="6"/>
      <c r="DB6" s="6"/>
      <c r="DC6" s="6"/>
      <c r="DD6" s="6"/>
      <c r="DE6" s="6"/>
      <c r="DF6" s="6"/>
      <c r="DG6" s="6"/>
      <c r="DH6" s="6"/>
      <c r="DI6" s="6"/>
      <c r="DJ6" s="6"/>
      <c r="DK6" s="6"/>
      <c r="DL6" s="6"/>
      <c r="DM6" s="6"/>
      <c r="DN6" s="6"/>
      <c r="DO6" s="6"/>
      <c r="DP6" s="6"/>
      <c r="DQ6" s="6"/>
      <c r="DR6" s="6"/>
      <c r="DS6" s="6"/>
      <c r="DT6" s="6"/>
      <c r="DU6" s="6"/>
      <c r="DV6" s="6"/>
      <c r="DW6" s="6"/>
      <c r="DX6" s="6"/>
      <c r="DY6" s="6"/>
    </row>
    <row r="7" spans="1:129" ht="32.1" customHeight="1">
      <c r="A7" s="38" t="s">
        <v>82</v>
      </c>
      <c r="B7" s="172">
        <v>94.3</v>
      </c>
      <c r="C7" s="172">
        <v>96.5</v>
      </c>
      <c r="D7" s="172">
        <v>96.4</v>
      </c>
      <c r="E7" s="172">
        <v>98.1</v>
      </c>
      <c r="F7" s="172">
        <v>108</v>
      </c>
      <c r="G7" s="172">
        <v>106</v>
      </c>
      <c r="H7" s="172">
        <v>106.5</v>
      </c>
      <c r="I7" s="172">
        <v>108</v>
      </c>
      <c r="J7" s="172">
        <v>109.4</v>
      </c>
      <c r="K7" s="172">
        <v>109.8</v>
      </c>
      <c r="L7" s="172">
        <v>108.8</v>
      </c>
      <c r="M7" s="172">
        <v>105.7</v>
      </c>
      <c r="N7" s="172">
        <v>101.4</v>
      </c>
      <c r="O7" s="172">
        <v>98.9</v>
      </c>
      <c r="P7" s="172">
        <v>100.6</v>
      </c>
      <c r="Q7" s="172">
        <v>103.5</v>
      </c>
      <c r="R7" s="172">
        <v>107.3</v>
      </c>
      <c r="S7" s="172">
        <v>113.7</v>
      </c>
      <c r="T7" s="172">
        <v>112.2</v>
      </c>
      <c r="U7" s="172">
        <v>113.7</v>
      </c>
      <c r="V7" s="6"/>
      <c r="W7" s="6"/>
      <c r="X7" s="6"/>
      <c r="Y7" s="6"/>
      <c r="Z7" s="6"/>
      <c r="AA7" s="6"/>
      <c r="AB7" s="6"/>
      <c r="AC7" s="6"/>
      <c r="AD7" s="6"/>
      <c r="AE7" s="6"/>
      <c r="AF7" s="6"/>
      <c r="AG7" s="6"/>
      <c r="AH7" s="6"/>
      <c r="AI7" s="6"/>
      <c r="AJ7" s="6"/>
      <c r="AK7" s="6"/>
      <c r="AL7" s="6"/>
      <c r="AM7" s="6"/>
      <c r="AN7" s="6"/>
      <c r="AO7" s="6"/>
      <c r="AP7" s="6"/>
      <c r="AQ7" s="6"/>
      <c r="AR7" s="6"/>
      <c r="AS7" s="6"/>
      <c r="AT7" s="6"/>
      <c r="AU7" s="6"/>
      <c r="AV7" s="6"/>
      <c r="AW7" s="6"/>
      <c r="AX7" s="6"/>
      <c r="AY7" s="6"/>
      <c r="AZ7" s="6"/>
      <c r="BA7" s="6"/>
      <c r="BB7" s="6"/>
      <c r="BC7" s="6"/>
      <c r="BD7" s="6"/>
      <c r="BE7" s="6"/>
      <c r="BF7" s="6"/>
      <c r="BG7" s="6"/>
      <c r="BH7" s="6"/>
      <c r="BI7" s="6"/>
      <c r="BJ7" s="6"/>
      <c r="BK7" s="6"/>
      <c r="BL7" s="6"/>
      <c r="BM7" s="6"/>
      <c r="BN7" s="6"/>
      <c r="BO7" s="6"/>
      <c r="BP7" s="6"/>
      <c r="BQ7" s="6"/>
      <c r="BR7" s="6"/>
      <c r="BS7" s="6"/>
      <c r="BT7" s="6"/>
      <c r="BU7" s="6"/>
      <c r="BV7" s="6"/>
      <c r="BW7" s="6"/>
      <c r="BX7" s="6"/>
      <c r="BY7" s="6"/>
      <c r="BZ7" s="6"/>
      <c r="CA7" s="6"/>
      <c r="CB7" s="6"/>
      <c r="CC7" s="6"/>
      <c r="CD7" s="6"/>
      <c r="CE7" s="6"/>
      <c r="CF7" s="6"/>
      <c r="CG7" s="6"/>
      <c r="CH7" s="6"/>
      <c r="CI7" s="6"/>
      <c r="CJ7" s="6"/>
      <c r="CK7" s="6"/>
      <c r="CL7" s="6"/>
      <c r="CM7" s="6"/>
      <c r="CN7" s="6"/>
      <c r="CO7" s="6"/>
      <c r="CP7" s="6"/>
      <c r="CQ7" s="6"/>
      <c r="CR7" s="6"/>
      <c r="CS7" s="6"/>
      <c r="CT7" s="6"/>
      <c r="CU7" s="6"/>
      <c r="CV7" s="6"/>
      <c r="CW7" s="6"/>
      <c r="CX7" s="6"/>
      <c r="CY7" s="6"/>
      <c r="CZ7" s="6"/>
      <c r="DA7" s="6"/>
      <c r="DB7" s="6"/>
      <c r="DC7" s="6"/>
      <c r="DD7" s="6"/>
      <c r="DE7" s="6"/>
      <c r="DF7" s="6"/>
      <c r="DG7" s="6"/>
      <c r="DH7" s="6"/>
      <c r="DI7" s="6"/>
      <c r="DJ7" s="6"/>
      <c r="DK7" s="6"/>
      <c r="DL7" s="6"/>
      <c r="DM7" s="6"/>
      <c r="DN7" s="6"/>
      <c r="DO7" s="6"/>
      <c r="DP7" s="6"/>
      <c r="DQ7" s="6"/>
      <c r="DR7" s="6"/>
      <c r="DS7" s="6"/>
      <c r="DT7" s="6"/>
      <c r="DU7" s="6"/>
      <c r="DV7" s="6"/>
      <c r="DW7" s="6"/>
      <c r="DX7" s="6"/>
      <c r="DY7" s="6"/>
    </row>
    <row r="8" spans="1:129" ht="32.1" customHeight="1">
      <c r="A8" s="38" t="s">
        <v>83</v>
      </c>
      <c r="B8" s="172">
        <v>96.7</v>
      </c>
      <c r="C8" s="172">
        <v>97.4</v>
      </c>
      <c r="D8" s="172">
        <v>97.1</v>
      </c>
      <c r="E8" s="172">
        <v>100</v>
      </c>
      <c r="F8" s="172">
        <v>111.3</v>
      </c>
      <c r="G8" s="172">
        <v>109.2</v>
      </c>
      <c r="H8" s="172">
        <v>108.3</v>
      </c>
      <c r="I8" s="172">
        <v>108</v>
      </c>
      <c r="J8" s="172">
        <v>101.9</v>
      </c>
      <c r="K8" s="172">
        <v>100.3</v>
      </c>
      <c r="L8" s="172">
        <v>100.4</v>
      </c>
      <c r="M8" s="172">
        <v>99.7</v>
      </c>
      <c r="N8" s="172">
        <v>103.6</v>
      </c>
      <c r="O8" s="172">
        <v>102.8</v>
      </c>
      <c r="P8" s="172">
        <v>103.1</v>
      </c>
      <c r="Q8" s="172">
        <v>104.1</v>
      </c>
      <c r="R8" s="172">
        <v>100.1</v>
      </c>
      <c r="S8" s="172">
        <v>102.4</v>
      </c>
      <c r="T8" s="172">
        <v>102.4</v>
      </c>
      <c r="U8" s="172">
        <v>101.9</v>
      </c>
      <c r="V8" s="6"/>
      <c r="W8" s="6"/>
      <c r="X8" s="6"/>
      <c r="Y8" s="6"/>
      <c r="Z8" s="6"/>
      <c r="AA8" s="6"/>
      <c r="AB8" s="6"/>
      <c r="AC8" s="6"/>
      <c r="AD8" s="6"/>
      <c r="AE8" s="6"/>
      <c r="AF8" s="6"/>
      <c r="AG8" s="6"/>
      <c r="AH8" s="6"/>
      <c r="AI8" s="6"/>
      <c r="AJ8" s="6"/>
      <c r="AK8" s="6"/>
      <c r="AL8" s="6"/>
      <c r="AM8" s="6"/>
      <c r="AN8" s="6"/>
      <c r="AO8" s="6"/>
      <c r="AP8" s="6"/>
      <c r="AQ8" s="6"/>
      <c r="AR8" s="6"/>
      <c r="AS8" s="6"/>
      <c r="AT8" s="6"/>
      <c r="AU8" s="6"/>
      <c r="AV8" s="6"/>
      <c r="AW8" s="6"/>
      <c r="AX8" s="6"/>
      <c r="AY8" s="6"/>
      <c r="AZ8" s="6"/>
      <c r="BA8" s="6"/>
      <c r="BB8" s="6"/>
      <c r="BC8" s="6"/>
      <c r="BD8" s="6"/>
      <c r="BE8" s="6"/>
      <c r="BF8" s="6"/>
      <c r="BG8" s="6"/>
      <c r="BH8" s="6"/>
      <c r="BI8" s="6"/>
      <c r="BJ8" s="6"/>
      <c r="BK8" s="6"/>
      <c r="BL8" s="6"/>
      <c r="BM8" s="6"/>
      <c r="BN8" s="6"/>
      <c r="BO8" s="6"/>
      <c r="BP8" s="6"/>
      <c r="BQ8" s="6"/>
      <c r="BR8" s="6"/>
      <c r="BS8" s="6"/>
      <c r="BT8" s="6"/>
      <c r="BU8" s="6"/>
      <c r="BV8" s="6"/>
      <c r="BW8" s="6"/>
      <c r="BX8" s="6"/>
      <c r="BY8" s="6"/>
      <c r="BZ8" s="6"/>
      <c r="CA8" s="6"/>
      <c r="CB8" s="6"/>
      <c r="CC8" s="6"/>
      <c r="CD8" s="6"/>
      <c r="CE8" s="6"/>
      <c r="CF8" s="6"/>
      <c r="CG8" s="6"/>
      <c r="CH8" s="6"/>
      <c r="CI8" s="6"/>
      <c r="CJ8" s="6"/>
      <c r="CK8" s="6"/>
      <c r="CL8" s="6"/>
      <c r="CM8" s="6"/>
      <c r="CN8" s="6"/>
      <c r="CO8" s="6"/>
      <c r="CP8" s="6"/>
      <c r="CQ8" s="6"/>
      <c r="CR8" s="6"/>
      <c r="CS8" s="6"/>
      <c r="CT8" s="6"/>
      <c r="CU8" s="6"/>
      <c r="CV8" s="6"/>
      <c r="CW8" s="6"/>
      <c r="CX8" s="6"/>
      <c r="CY8" s="6"/>
      <c r="CZ8" s="6"/>
      <c r="DA8" s="6"/>
      <c r="DB8" s="6"/>
      <c r="DC8" s="6"/>
      <c r="DD8" s="6"/>
      <c r="DE8" s="6"/>
      <c r="DF8" s="6"/>
      <c r="DG8" s="6"/>
      <c r="DH8" s="6"/>
      <c r="DI8" s="6"/>
      <c r="DJ8" s="6"/>
      <c r="DK8" s="6"/>
      <c r="DL8" s="6"/>
      <c r="DM8" s="6"/>
      <c r="DN8" s="6"/>
      <c r="DO8" s="6"/>
      <c r="DP8" s="6"/>
      <c r="DQ8" s="6"/>
      <c r="DR8" s="6"/>
      <c r="DS8" s="6"/>
      <c r="DT8" s="6"/>
      <c r="DU8" s="6"/>
      <c r="DV8" s="6"/>
      <c r="DW8" s="6"/>
      <c r="DX8" s="6"/>
      <c r="DY8" s="6"/>
    </row>
    <row r="9" spans="1:129" ht="32.1" customHeight="1">
      <c r="A9" s="38" t="s">
        <v>84</v>
      </c>
      <c r="B9" s="172">
        <v>100.7</v>
      </c>
      <c r="C9" s="172">
        <v>100.2</v>
      </c>
      <c r="D9" s="172">
        <v>98.4</v>
      </c>
      <c r="E9" s="172">
        <v>97.8</v>
      </c>
      <c r="F9" s="172">
        <v>98.3</v>
      </c>
      <c r="G9" s="172">
        <v>98.4</v>
      </c>
      <c r="H9" s="172">
        <v>99.6</v>
      </c>
      <c r="I9" s="172">
        <v>99.5</v>
      </c>
      <c r="J9" s="172">
        <v>99.4</v>
      </c>
      <c r="K9" s="172">
        <v>99</v>
      </c>
      <c r="L9" s="172">
        <v>96.9</v>
      </c>
      <c r="M9" s="172">
        <v>96.4</v>
      </c>
      <c r="N9" s="172">
        <v>97.5</v>
      </c>
      <c r="O9" s="172">
        <v>96.9</v>
      </c>
      <c r="P9" s="172">
        <v>99.5</v>
      </c>
      <c r="Q9" s="172">
        <v>100.4</v>
      </c>
      <c r="R9" s="172">
        <v>98</v>
      </c>
      <c r="S9" s="172">
        <v>98.6</v>
      </c>
      <c r="T9" s="172">
        <v>98</v>
      </c>
      <c r="U9" s="172">
        <v>96.2</v>
      </c>
      <c r="V9" s="6"/>
      <c r="W9" s="6"/>
      <c r="X9" s="6"/>
      <c r="Y9" s="6"/>
      <c r="Z9" s="6"/>
      <c r="AA9" s="6"/>
      <c r="AB9" s="6"/>
      <c r="AC9" s="6"/>
      <c r="AD9" s="6"/>
      <c r="AE9" s="6"/>
      <c r="AF9" s="6"/>
      <c r="AG9" s="6"/>
      <c r="AH9" s="6"/>
      <c r="AI9" s="6"/>
      <c r="AJ9" s="6"/>
      <c r="AK9" s="6"/>
      <c r="AL9" s="6"/>
      <c r="AM9" s="6"/>
      <c r="AN9" s="6"/>
      <c r="AO9" s="6"/>
      <c r="AP9" s="6"/>
      <c r="AQ9" s="6"/>
      <c r="AR9" s="6"/>
      <c r="AS9" s="6"/>
      <c r="AT9" s="6"/>
      <c r="AU9" s="6"/>
      <c r="AV9" s="6"/>
      <c r="AW9" s="6"/>
      <c r="AX9" s="6"/>
      <c r="AY9" s="6"/>
      <c r="AZ9" s="6"/>
      <c r="BA9" s="6"/>
      <c r="BB9" s="6"/>
      <c r="BC9" s="6"/>
      <c r="BD9" s="6"/>
      <c r="BE9" s="6"/>
      <c r="BF9" s="6"/>
      <c r="BG9" s="6"/>
      <c r="BH9" s="6"/>
      <c r="BI9" s="6"/>
      <c r="BJ9" s="6"/>
      <c r="BK9" s="6"/>
      <c r="BL9" s="6"/>
      <c r="BM9" s="6"/>
      <c r="BN9" s="6"/>
      <c r="BO9" s="6"/>
      <c r="BP9" s="6"/>
      <c r="BQ9" s="6"/>
      <c r="BR9" s="6"/>
      <c r="BS9" s="6"/>
      <c r="BT9" s="6"/>
      <c r="BU9" s="6"/>
      <c r="BV9" s="6"/>
      <c r="BW9" s="6"/>
      <c r="BX9" s="6"/>
      <c r="BY9" s="6"/>
      <c r="BZ9" s="6"/>
      <c r="CA9" s="6"/>
      <c r="CB9" s="6"/>
      <c r="CC9" s="6"/>
      <c r="CD9" s="6"/>
      <c r="CE9" s="6"/>
      <c r="CF9" s="6"/>
      <c r="CG9" s="6"/>
      <c r="CH9" s="6"/>
      <c r="CI9" s="6"/>
      <c r="CJ9" s="6"/>
      <c r="CK9" s="6"/>
      <c r="CL9" s="6"/>
      <c r="CM9" s="6"/>
      <c r="CN9" s="6"/>
      <c r="CO9" s="6"/>
      <c r="CP9" s="6"/>
      <c r="CQ9" s="6"/>
      <c r="CR9" s="6"/>
      <c r="CS9" s="6"/>
      <c r="CT9" s="6"/>
      <c r="CU9" s="6"/>
      <c r="CV9" s="6"/>
      <c r="CW9" s="6"/>
      <c r="CX9" s="6"/>
      <c r="CY9" s="6"/>
      <c r="CZ9" s="6"/>
      <c r="DA9" s="6"/>
      <c r="DB9" s="6"/>
      <c r="DC9" s="6"/>
      <c r="DD9" s="6"/>
      <c r="DE9" s="6"/>
      <c r="DF9" s="6"/>
      <c r="DG9" s="6"/>
      <c r="DH9" s="6"/>
      <c r="DI9" s="6"/>
      <c r="DJ9" s="6"/>
      <c r="DK9" s="6"/>
      <c r="DL9" s="6"/>
      <c r="DM9" s="6"/>
      <c r="DN9" s="6"/>
      <c r="DO9" s="6"/>
      <c r="DP9" s="6"/>
      <c r="DQ9" s="6"/>
      <c r="DR9" s="6"/>
      <c r="DS9" s="6"/>
      <c r="DT9" s="6"/>
      <c r="DU9" s="6"/>
      <c r="DV9" s="6"/>
      <c r="DW9" s="6"/>
      <c r="DX9" s="6"/>
      <c r="DY9" s="6"/>
    </row>
    <row r="10" spans="1:129" ht="32.1" customHeight="1">
      <c r="A10" s="38" t="s">
        <v>85</v>
      </c>
      <c r="B10" s="174">
        <v>102.1</v>
      </c>
      <c r="C10" s="174">
        <v>102.6</v>
      </c>
      <c r="D10" s="174">
        <v>97.6</v>
      </c>
      <c r="E10" s="174">
        <v>97.6</v>
      </c>
      <c r="F10" s="174">
        <v>93.2</v>
      </c>
      <c r="G10" s="174">
        <v>91.5</v>
      </c>
      <c r="H10" s="174">
        <v>94</v>
      </c>
      <c r="I10" s="174">
        <v>94.7</v>
      </c>
      <c r="J10" s="174">
        <v>97.8</v>
      </c>
      <c r="K10" s="174">
        <v>98.2</v>
      </c>
      <c r="L10" s="174">
        <v>94.3</v>
      </c>
      <c r="M10" s="174">
        <v>94.2</v>
      </c>
      <c r="N10" s="174">
        <v>100.3</v>
      </c>
      <c r="O10" s="174">
        <v>98.2</v>
      </c>
      <c r="P10" s="174">
        <v>104.3</v>
      </c>
      <c r="Q10" s="174">
        <v>105.6</v>
      </c>
      <c r="R10" s="174">
        <v>101</v>
      </c>
      <c r="S10" s="174">
        <v>102.6</v>
      </c>
      <c r="T10" s="174">
        <v>100.1</v>
      </c>
      <c r="U10" s="174">
        <v>97.9</v>
      </c>
      <c r="V10" s="6"/>
      <c r="W10" s="6"/>
      <c r="X10" s="6"/>
      <c r="Y10" s="6"/>
      <c r="Z10" s="6"/>
      <c r="AA10" s="6"/>
      <c r="AB10" s="6"/>
      <c r="AC10" s="6"/>
      <c r="AD10" s="6"/>
      <c r="AE10" s="6"/>
      <c r="AF10" s="6"/>
      <c r="AG10" s="6"/>
      <c r="AH10" s="6"/>
      <c r="AI10" s="6"/>
      <c r="AJ10" s="6"/>
      <c r="AK10" s="6"/>
      <c r="AL10" s="6"/>
      <c r="AM10" s="6"/>
      <c r="AN10" s="6"/>
      <c r="AO10" s="6"/>
      <c r="AP10" s="6"/>
      <c r="AQ10" s="6"/>
      <c r="AR10" s="6"/>
      <c r="AS10" s="6"/>
      <c r="AT10" s="6"/>
      <c r="AU10" s="6"/>
      <c r="AV10" s="6"/>
      <c r="AW10" s="6"/>
      <c r="AX10" s="6"/>
      <c r="AY10" s="6"/>
      <c r="AZ10" s="6"/>
      <c r="BA10" s="6"/>
      <c r="BB10" s="6"/>
      <c r="BC10" s="6"/>
      <c r="BD10" s="6"/>
      <c r="BE10" s="6"/>
      <c r="BF10" s="6"/>
      <c r="BG10" s="6"/>
      <c r="BH10" s="6"/>
      <c r="BI10" s="6"/>
      <c r="BJ10" s="6"/>
      <c r="BK10" s="6"/>
      <c r="BL10" s="6"/>
      <c r="BM10" s="6"/>
      <c r="BN10" s="6"/>
      <c r="BO10" s="6"/>
      <c r="BP10" s="6"/>
      <c r="BQ10" s="6"/>
      <c r="BR10" s="6"/>
      <c r="BS10" s="6"/>
      <c r="BT10" s="6"/>
      <c r="BU10" s="6"/>
      <c r="BV10" s="6"/>
      <c r="BW10" s="6"/>
      <c r="BX10" s="6"/>
      <c r="BY10" s="6"/>
      <c r="BZ10" s="6"/>
      <c r="CA10" s="6"/>
      <c r="CB10" s="6"/>
      <c r="CC10" s="6"/>
      <c r="CD10" s="6"/>
      <c r="CE10" s="6"/>
      <c r="CF10" s="6"/>
      <c r="CG10" s="6"/>
      <c r="CH10" s="6"/>
      <c r="CI10" s="6"/>
      <c r="CJ10" s="6"/>
      <c r="CK10" s="6"/>
      <c r="CL10" s="6"/>
      <c r="CM10" s="6"/>
      <c r="CN10" s="6"/>
      <c r="CO10" s="6"/>
      <c r="CP10" s="6"/>
      <c r="CQ10" s="6"/>
      <c r="CR10" s="6"/>
      <c r="CS10" s="6"/>
      <c r="CT10" s="6"/>
      <c r="CU10" s="6"/>
      <c r="CV10" s="6"/>
      <c r="CW10" s="6"/>
      <c r="CX10" s="6"/>
      <c r="CY10" s="6"/>
      <c r="CZ10" s="6"/>
      <c r="DA10" s="6"/>
      <c r="DB10" s="6"/>
      <c r="DC10" s="6"/>
      <c r="DD10" s="6"/>
      <c r="DE10" s="6"/>
      <c r="DF10" s="6"/>
      <c r="DG10" s="6"/>
      <c r="DH10" s="6"/>
      <c r="DI10" s="6"/>
      <c r="DJ10" s="6"/>
      <c r="DK10" s="6"/>
      <c r="DL10" s="6"/>
      <c r="DM10" s="6"/>
      <c r="DN10" s="6"/>
      <c r="DO10" s="6"/>
      <c r="DP10" s="6"/>
      <c r="DQ10" s="6"/>
      <c r="DR10" s="6"/>
      <c r="DS10" s="6"/>
      <c r="DT10" s="6"/>
      <c r="DU10" s="6"/>
      <c r="DV10" s="6"/>
      <c r="DW10" s="6"/>
      <c r="DX10" s="6"/>
      <c r="DY10" s="6"/>
    </row>
    <row r="11" spans="1:129" ht="32.1" customHeight="1">
      <c r="A11" s="38" t="s">
        <v>86</v>
      </c>
      <c r="B11" s="174">
        <v>68.2</v>
      </c>
      <c r="C11" s="174">
        <v>68.8</v>
      </c>
      <c r="D11" s="174">
        <v>70.3</v>
      </c>
      <c r="E11" s="174">
        <v>71.599999999999994</v>
      </c>
      <c r="F11" s="174">
        <v>105.4</v>
      </c>
      <c r="G11" s="174">
        <v>111.7</v>
      </c>
      <c r="H11" s="174">
        <v>114</v>
      </c>
      <c r="I11" s="174">
        <v>113.8</v>
      </c>
      <c r="J11" s="174">
        <v>106.6</v>
      </c>
      <c r="K11" s="174">
        <v>108.4</v>
      </c>
      <c r="L11" s="174">
        <v>108.3</v>
      </c>
      <c r="M11" s="174">
        <v>107.5</v>
      </c>
      <c r="N11" s="174">
        <v>93.9</v>
      </c>
      <c r="O11" s="174">
        <v>83.7</v>
      </c>
      <c r="P11" s="174">
        <v>80.2</v>
      </c>
      <c r="Q11" s="174">
        <v>80.900000000000006</v>
      </c>
      <c r="R11" s="174">
        <v>99</v>
      </c>
      <c r="S11" s="174">
        <v>100.6</v>
      </c>
      <c r="T11" s="174">
        <v>103.1</v>
      </c>
      <c r="U11" s="174">
        <v>107.7</v>
      </c>
      <c r="V11" s="6"/>
      <c r="W11" s="6"/>
      <c r="X11" s="6"/>
      <c r="Y11" s="6"/>
      <c r="Z11" s="6"/>
      <c r="AA11" s="6"/>
      <c r="AB11" s="6"/>
      <c r="AC11" s="6"/>
      <c r="AD11" s="6"/>
      <c r="AE11" s="6"/>
      <c r="AF11" s="6"/>
      <c r="AG11" s="6"/>
      <c r="AH11" s="6"/>
      <c r="AI11" s="6"/>
      <c r="AJ11" s="6"/>
      <c r="AK11" s="6"/>
      <c r="AL11" s="6"/>
      <c r="AM11" s="6"/>
      <c r="AN11" s="6"/>
      <c r="AO11" s="6"/>
      <c r="AP11" s="6"/>
      <c r="AQ11" s="6"/>
      <c r="AR11" s="6"/>
      <c r="AS11" s="6"/>
      <c r="AT11" s="6"/>
      <c r="AU11" s="6"/>
      <c r="AV11" s="6"/>
      <c r="AW11" s="6"/>
      <c r="AX11" s="6"/>
      <c r="AY11" s="6"/>
      <c r="AZ11" s="6"/>
      <c r="BA11" s="6"/>
      <c r="BB11" s="6"/>
      <c r="BC11" s="6"/>
      <c r="BD11" s="6"/>
      <c r="BE11" s="6"/>
      <c r="BF11" s="6"/>
      <c r="BG11" s="6"/>
      <c r="BH11" s="6"/>
      <c r="BI11" s="6"/>
      <c r="BJ11" s="6"/>
      <c r="BK11" s="6"/>
      <c r="BL11" s="6"/>
      <c r="BM11" s="6"/>
      <c r="BN11" s="6"/>
      <c r="BO11" s="6"/>
      <c r="BP11" s="6"/>
      <c r="BQ11" s="6"/>
      <c r="BR11" s="6"/>
      <c r="BS11" s="6"/>
      <c r="BT11" s="6"/>
      <c r="BU11" s="6"/>
      <c r="BV11" s="6"/>
      <c r="BW11" s="6"/>
      <c r="BX11" s="6"/>
      <c r="BY11" s="6"/>
      <c r="BZ11" s="6"/>
      <c r="CA11" s="6"/>
      <c r="CB11" s="6"/>
      <c r="CC11" s="6"/>
      <c r="CD11" s="6"/>
      <c r="CE11" s="6"/>
      <c r="CF11" s="6"/>
      <c r="CG11" s="6"/>
      <c r="CH11" s="6"/>
      <c r="CI11" s="6"/>
      <c r="CJ11" s="6"/>
      <c r="CK11" s="6"/>
      <c r="CL11" s="6"/>
      <c r="CM11" s="6"/>
      <c r="CN11" s="6"/>
      <c r="CO11" s="6"/>
      <c r="CP11" s="6"/>
      <c r="CQ11" s="6"/>
      <c r="CR11" s="6"/>
      <c r="CS11" s="6"/>
      <c r="CT11" s="6"/>
      <c r="CU11" s="6"/>
      <c r="CV11" s="6"/>
      <c r="CW11" s="6"/>
      <c r="CX11" s="6"/>
      <c r="CY11" s="6"/>
      <c r="CZ11" s="6"/>
      <c r="DA11" s="6"/>
      <c r="DB11" s="6"/>
      <c r="DC11" s="6"/>
      <c r="DD11" s="6"/>
      <c r="DE11" s="6"/>
      <c r="DF11" s="6"/>
      <c r="DG11" s="6"/>
      <c r="DH11" s="6"/>
      <c r="DI11" s="6"/>
      <c r="DJ11" s="6"/>
      <c r="DK11" s="6"/>
      <c r="DL11" s="6"/>
      <c r="DM11" s="6"/>
      <c r="DN11" s="6"/>
      <c r="DO11" s="6"/>
      <c r="DP11" s="6"/>
      <c r="DQ11" s="6"/>
      <c r="DR11" s="6"/>
      <c r="DS11" s="6"/>
      <c r="DT11" s="6"/>
      <c r="DU11" s="6"/>
      <c r="DV11" s="6"/>
      <c r="DW11" s="6"/>
      <c r="DX11" s="6"/>
      <c r="DY11" s="6"/>
    </row>
    <row r="12" spans="1:129" ht="32.1" customHeight="1">
      <c r="A12" s="38" t="s">
        <v>87</v>
      </c>
      <c r="B12" s="174">
        <v>112.9</v>
      </c>
      <c r="C12" s="174">
        <v>115.9</v>
      </c>
      <c r="D12" s="174">
        <v>117.7</v>
      </c>
      <c r="E12" s="174">
        <v>115.2</v>
      </c>
      <c r="F12" s="174">
        <v>102.5</v>
      </c>
      <c r="G12" s="174">
        <v>100.1</v>
      </c>
      <c r="H12" s="174">
        <v>97.8</v>
      </c>
      <c r="I12" s="174">
        <v>94</v>
      </c>
      <c r="J12" s="174">
        <v>204.2</v>
      </c>
      <c r="K12" s="174">
        <v>199.7</v>
      </c>
      <c r="L12" s="174">
        <v>196</v>
      </c>
      <c r="M12" s="174">
        <v>200.9</v>
      </c>
      <c r="N12" s="174">
        <v>101.2</v>
      </c>
      <c r="O12" s="174">
        <v>99.2</v>
      </c>
      <c r="P12" s="174">
        <v>96.3</v>
      </c>
      <c r="Q12" s="174">
        <v>97</v>
      </c>
      <c r="R12" s="174">
        <v>91.3</v>
      </c>
      <c r="S12" s="174">
        <v>94</v>
      </c>
      <c r="T12" s="174">
        <v>97.4</v>
      </c>
      <c r="U12" s="174">
        <v>97.8</v>
      </c>
      <c r="V12" s="6"/>
      <c r="W12" s="6"/>
      <c r="X12" s="6"/>
      <c r="Y12" s="6"/>
      <c r="Z12" s="6"/>
      <c r="AA12" s="6"/>
      <c r="AB12" s="6"/>
      <c r="AC12" s="6"/>
      <c r="AD12" s="6"/>
      <c r="AE12" s="6"/>
      <c r="AF12" s="6"/>
      <c r="AG12" s="6"/>
      <c r="AH12" s="6"/>
      <c r="AI12" s="6"/>
      <c r="AJ12" s="6"/>
      <c r="AK12" s="6"/>
      <c r="AL12" s="6"/>
      <c r="AM12" s="6"/>
      <c r="AN12" s="6"/>
      <c r="AO12" s="6"/>
      <c r="AP12" s="6"/>
      <c r="AQ12" s="6"/>
      <c r="AR12" s="6"/>
      <c r="AS12" s="6"/>
      <c r="AT12" s="6"/>
      <c r="AU12" s="6"/>
      <c r="AV12" s="6"/>
      <c r="AW12" s="6"/>
      <c r="AX12" s="6"/>
      <c r="AY12" s="6"/>
      <c r="AZ12" s="6"/>
      <c r="BA12" s="6"/>
      <c r="BB12" s="6"/>
      <c r="BC12" s="6"/>
      <c r="BD12" s="6"/>
      <c r="BE12" s="6"/>
      <c r="BF12" s="6"/>
      <c r="BG12" s="6"/>
      <c r="BH12" s="6"/>
      <c r="BI12" s="6"/>
      <c r="BJ12" s="6"/>
      <c r="BK12" s="6"/>
      <c r="BL12" s="6"/>
      <c r="BM12" s="6"/>
      <c r="BN12" s="6"/>
      <c r="BO12" s="6"/>
      <c r="BP12" s="6"/>
      <c r="BQ12" s="6"/>
      <c r="BR12" s="6"/>
      <c r="BS12" s="6"/>
      <c r="BT12" s="6"/>
      <c r="BU12" s="6"/>
      <c r="BV12" s="6"/>
      <c r="BW12" s="6"/>
      <c r="BX12" s="6"/>
      <c r="BY12" s="6"/>
      <c r="BZ12" s="6"/>
      <c r="CA12" s="6"/>
      <c r="CB12" s="6"/>
      <c r="CC12" s="6"/>
      <c r="CD12" s="6"/>
      <c r="CE12" s="6"/>
      <c r="CF12" s="6"/>
      <c r="CG12" s="6"/>
      <c r="CH12" s="6"/>
      <c r="CI12" s="6"/>
      <c r="CJ12" s="6"/>
      <c r="CK12" s="6"/>
      <c r="CL12" s="6"/>
      <c r="CM12" s="6"/>
      <c r="CN12" s="6"/>
      <c r="CO12" s="6"/>
      <c r="CP12" s="6"/>
      <c r="CQ12" s="6"/>
      <c r="CR12" s="6"/>
      <c r="CS12" s="6"/>
      <c r="CT12" s="6"/>
      <c r="CU12" s="6"/>
      <c r="CV12" s="6"/>
      <c r="CW12" s="6"/>
      <c r="CX12" s="6"/>
      <c r="CY12" s="6"/>
      <c r="CZ12" s="6"/>
      <c r="DA12" s="6"/>
      <c r="DB12" s="6"/>
      <c r="DC12" s="6"/>
      <c r="DD12" s="6"/>
      <c r="DE12" s="6"/>
      <c r="DF12" s="6"/>
      <c r="DG12" s="6"/>
      <c r="DH12" s="6"/>
      <c r="DI12" s="6"/>
      <c r="DJ12" s="6"/>
      <c r="DK12" s="6"/>
      <c r="DL12" s="6"/>
      <c r="DM12" s="6"/>
      <c r="DN12" s="6"/>
      <c r="DO12" s="6"/>
      <c r="DP12" s="6"/>
      <c r="DQ12" s="6"/>
      <c r="DR12" s="6"/>
      <c r="DS12" s="6"/>
      <c r="DT12" s="6"/>
      <c r="DU12" s="6"/>
      <c r="DV12" s="6"/>
      <c r="DW12" s="6"/>
      <c r="DX12" s="6"/>
      <c r="DY12" s="6"/>
    </row>
    <row r="13" spans="1:129" ht="32.1" customHeight="1">
      <c r="A13" s="38" t="s">
        <v>88</v>
      </c>
      <c r="B13" s="172">
        <v>100.1</v>
      </c>
      <c r="C13" s="172">
        <v>98.1</v>
      </c>
      <c r="D13" s="172">
        <v>98.7</v>
      </c>
      <c r="E13" s="172">
        <v>97.5</v>
      </c>
      <c r="F13" s="172">
        <v>102.7</v>
      </c>
      <c r="G13" s="172">
        <v>104.8</v>
      </c>
      <c r="H13" s="172">
        <v>105</v>
      </c>
      <c r="I13" s="172">
        <v>105</v>
      </c>
      <c r="J13" s="172">
        <v>99.6</v>
      </c>
      <c r="K13" s="172">
        <v>98.8</v>
      </c>
      <c r="L13" s="172">
        <v>97.6</v>
      </c>
      <c r="M13" s="172">
        <v>95.8</v>
      </c>
      <c r="N13" s="172">
        <v>95.4</v>
      </c>
      <c r="O13" s="172">
        <v>95.9</v>
      </c>
      <c r="P13" s="172">
        <v>96.5</v>
      </c>
      <c r="Q13" s="172">
        <v>97.4</v>
      </c>
      <c r="R13" s="172">
        <v>95.8</v>
      </c>
      <c r="S13" s="172">
        <v>96</v>
      </c>
      <c r="T13" s="172">
        <v>96.5</v>
      </c>
      <c r="U13" s="172">
        <v>95</v>
      </c>
      <c r="V13" s="6"/>
      <c r="W13" s="6"/>
      <c r="X13" s="6"/>
      <c r="Y13" s="6"/>
      <c r="Z13" s="6"/>
      <c r="AA13" s="6"/>
      <c r="AB13" s="6"/>
      <c r="AC13" s="6"/>
      <c r="AD13" s="6"/>
      <c r="AE13" s="6"/>
      <c r="AF13" s="6"/>
      <c r="AG13" s="6"/>
      <c r="AH13" s="6"/>
      <c r="AI13" s="6"/>
      <c r="AJ13" s="6"/>
      <c r="AK13" s="6"/>
      <c r="AL13" s="6"/>
      <c r="AM13" s="6"/>
      <c r="AN13" s="6"/>
      <c r="AO13" s="6"/>
      <c r="AP13" s="6"/>
      <c r="AQ13" s="6"/>
      <c r="AR13" s="6"/>
      <c r="AS13" s="6"/>
      <c r="AT13" s="6"/>
      <c r="AU13" s="6"/>
      <c r="AV13" s="6"/>
      <c r="AW13" s="6"/>
      <c r="AX13" s="6"/>
      <c r="AY13" s="6"/>
      <c r="AZ13" s="6"/>
      <c r="BA13" s="6"/>
      <c r="BB13" s="6"/>
      <c r="BC13" s="6"/>
      <c r="BD13" s="6"/>
      <c r="BE13" s="6"/>
      <c r="BF13" s="6"/>
      <c r="BG13" s="6"/>
      <c r="BH13" s="6"/>
      <c r="BI13" s="6"/>
      <c r="BJ13" s="6"/>
      <c r="BK13" s="6"/>
      <c r="BL13" s="6"/>
      <c r="BM13" s="6"/>
      <c r="BN13" s="6"/>
      <c r="BO13" s="6"/>
      <c r="BP13" s="6"/>
      <c r="BQ13" s="6"/>
      <c r="BR13" s="6"/>
      <c r="BS13" s="6"/>
      <c r="BT13" s="6"/>
      <c r="BU13" s="6"/>
      <c r="BV13" s="6"/>
      <c r="BW13" s="6"/>
      <c r="BX13" s="6"/>
      <c r="BY13" s="6"/>
      <c r="BZ13" s="6"/>
      <c r="CA13" s="6"/>
      <c r="CB13" s="6"/>
      <c r="CC13" s="6"/>
      <c r="CD13" s="6"/>
      <c r="CE13" s="6"/>
      <c r="CF13" s="6"/>
      <c r="CG13" s="6"/>
      <c r="CH13" s="6"/>
      <c r="CI13" s="6"/>
      <c r="CJ13" s="6"/>
      <c r="CK13" s="6"/>
      <c r="CL13" s="6"/>
      <c r="CM13" s="6"/>
      <c r="CN13" s="6"/>
      <c r="CO13" s="6"/>
      <c r="CP13" s="6"/>
      <c r="CQ13" s="6"/>
      <c r="CR13" s="6"/>
      <c r="CS13" s="6"/>
      <c r="CT13" s="6"/>
      <c r="CU13" s="6"/>
      <c r="CV13" s="6"/>
      <c r="CW13" s="6"/>
      <c r="CX13" s="6"/>
      <c r="CY13" s="6"/>
      <c r="CZ13" s="6"/>
      <c r="DA13" s="6"/>
      <c r="DB13" s="6"/>
      <c r="DC13" s="6"/>
      <c r="DD13" s="6"/>
      <c r="DE13" s="6"/>
      <c r="DF13" s="6"/>
      <c r="DG13" s="6"/>
      <c r="DH13" s="6"/>
      <c r="DI13" s="6"/>
      <c r="DJ13" s="6"/>
      <c r="DK13" s="6"/>
      <c r="DL13" s="6"/>
      <c r="DM13" s="6"/>
      <c r="DN13" s="6"/>
      <c r="DO13" s="6"/>
      <c r="DP13" s="6"/>
      <c r="DQ13" s="6"/>
      <c r="DR13" s="6"/>
      <c r="DS13" s="6"/>
      <c r="DT13" s="6"/>
      <c r="DU13" s="6"/>
      <c r="DV13" s="6"/>
      <c r="DW13" s="6"/>
      <c r="DX13" s="6"/>
      <c r="DY13" s="6"/>
    </row>
    <row r="14" spans="1:129" ht="32.1" customHeight="1">
      <c r="A14" s="38" t="s">
        <v>89</v>
      </c>
      <c r="B14" s="172">
        <v>98.8</v>
      </c>
      <c r="C14" s="172">
        <v>100</v>
      </c>
      <c r="D14" s="172">
        <v>99.3</v>
      </c>
      <c r="E14" s="172">
        <v>98.8</v>
      </c>
      <c r="F14" s="172">
        <v>99</v>
      </c>
      <c r="G14" s="172">
        <v>98.1</v>
      </c>
      <c r="H14" s="172">
        <v>97.7</v>
      </c>
      <c r="I14" s="172">
        <v>95.3</v>
      </c>
      <c r="J14" s="172">
        <v>92.5</v>
      </c>
      <c r="K14" s="172">
        <v>91.4</v>
      </c>
      <c r="L14" s="172">
        <v>91.9</v>
      </c>
      <c r="M14" s="172">
        <v>94.6</v>
      </c>
      <c r="N14" s="172">
        <v>96.2</v>
      </c>
      <c r="O14" s="172">
        <v>96.2</v>
      </c>
      <c r="P14" s="172">
        <v>97.2</v>
      </c>
      <c r="Q14" s="172">
        <v>97.3</v>
      </c>
      <c r="R14" s="172">
        <v>98</v>
      </c>
      <c r="S14" s="172">
        <v>96.8</v>
      </c>
      <c r="T14" s="172">
        <v>96.5</v>
      </c>
      <c r="U14" s="172">
        <v>94.4</v>
      </c>
      <c r="V14" s="6"/>
      <c r="W14" s="6"/>
      <c r="X14" s="6"/>
      <c r="Y14" s="6"/>
      <c r="Z14" s="6"/>
      <c r="AA14" s="6"/>
      <c r="AB14" s="6"/>
      <c r="AC14" s="6"/>
      <c r="AD14" s="6"/>
      <c r="AE14" s="6"/>
      <c r="AF14" s="6"/>
      <c r="AG14" s="6"/>
      <c r="AH14" s="6"/>
      <c r="AI14" s="6"/>
      <c r="AJ14" s="6"/>
      <c r="AK14" s="6"/>
      <c r="AL14" s="6"/>
      <c r="AM14" s="6"/>
      <c r="AN14" s="6"/>
      <c r="AO14" s="6"/>
      <c r="AP14" s="6"/>
      <c r="AQ14" s="6"/>
      <c r="AR14" s="6"/>
      <c r="AS14" s="6"/>
      <c r="AT14" s="6"/>
      <c r="AU14" s="6"/>
      <c r="AV14" s="6"/>
      <c r="AW14" s="6"/>
      <c r="AX14" s="6"/>
      <c r="AY14" s="6"/>
      <c r="AZ14" s="6"/>
      <c r="BA14" s="6"/>
      <c r="BB14" s="6"/>
      <c r="BC14" s="6"/>
      <c r="BD14" s="6"/>
      <c r="BE14" s="6"/>
      <c r="BF14" s="6"/>
      <c r="BG14" s="6"/>
      <c r="BH14" s="6"/>
      <c r="BI14" s="6"/>
      <c r="BJ14" s="6"/>
      <c r="BK14" s="6"/>
      <c r="BL14" s="6"/>
      <c r="BM14" s="6"/>
      <c r="BN14" s="6"/>
      <c r="BO14" s="6"/>
      <c r="BP14" s="6"/>
      <c r="BQ14" s="6"/>
      <c r="BR14" s="6"/>
      <c r="BS14" s="6"/>
      <c r="BT14" s="6"/>
      <c r="BU14" s="6"/>
      <c r="BV14" s="6"/>
      <c r="BW14" s="6"/>
      <c r="BX14" s="6"/>
      <c r="BY14" s="6"/>
      <c r="BZ14" s="6"/>
      <c r="CA14" s="6"/>
      <c r="CB14" s="6"/>
      <c r="CC14" s="6"/>
      <c r="CD14" s="6"/>
      <c r="CE14" s="6"/>
      <c r="CF14" s="6"/>
      <c r="CG14" s="6"/>
      <c r="CH14" s="6"/>
      <c r="CI14" s="6"/>
      <c r="CJ14" s="6"/>
      <c r="CK14" s="6"/>
      <c r="CL14" s="6"/>
      <c r="CM14" s="6"/>
      <c r="CN14" s="6"/>
      <c r="CO14" s="6"/>
      <c r="CP14" s="6"/>
      <c r="CQ14" s="6"/>
      <c r="CR14" s="6"/>
      <c r="CS14" s="6"/>
      <c r="CT14" s="6"/>
      <c r="CU14" s="6"/>
      <c r="CV14" s="6"/>
      <c r="CW14" s="6"/>
      <c r="CX14" s="6"/>
      <c r="CY14" s="6"/>
      <c r="CZ14" s="6"/>
      <c r="DA14" s="6"/>
      <c r="DB14" s="6"/>
      <c r="DC14" s="6"/>
      <c r="DD14" s="6"/>
      <c r="DE14" s="6"/>
      <c r="DF14" s="6"/>
      <c r="DG14" s="6"/>
      <c r="DH14" s="6"/>
      <c r="DI14" s="6"/>
      <c r="DJ14" s="6"/>
      <c r="DK14" s="6"/>
      <c r="DL14" s="6"/>
      <c r="DM14" s="6"/>
      <c r="DN14" s="6"/>
      <c r="DO14" s="6"/>
      <c r="DP14" s="6"/>
      <c r="DQ14" s="6"/>
      <c r="DR14" s="6"/>
      <c r="DS14" s="6"/>
      <c r="DT14" s="6"/>
      <c r="DU14" s="6"/>
      <c r="DV14" s="6"/>
      <c r="DW14" s="6"/>
      <c r="DX14" s="6"/>
      <c r="DY14" s="6"/>
    </row>
    <row r="15" spans="1:129" ht="32.1" customHeight="1">
      <c r="A15" s="38" t="s">
        <v>90</v>
      </c>
      <c r="B15" s="172">
        <v>94.3</v>
      </c>
      <c r="C15" s="172">
        <v>91.4</v>
      </c>
      <c r="D15" s="172">
        <v>91.5</v>
      </c>
      <c r="E15" s="172">
        <v>89.2</v>
      </c>
      <c r="F15" s="172">
        <v>100.8</v>
      </c>
      <c r="G15" s="172">
        <v>101.7</v>
      </c>
      <c r="H15" s="172">
        <v>98.4</v>
      </c>
      <c r="I15" s="172">
        <v>103.1</v>
      </c>
      <c r="J15" s="172">
        <v>109.1</v>
      </c>
      <c r="K15" s="172">
        <v>108.4</v>
      </c>
      <c r="L15" s="172">
        <v>108.8</v>
      </c>
      <c r="M15" s="172">
        <v>105.2</v>
      </c>
      <c r="N15" s="172">
        <v>100.4</v>
      </c>
      <c r="O15" s="172">
        <v>84.1</v>
      </c>
      <c r="P15" s="172">
        <v>85.5</v>
      </c>
      <c r="Q15" s="172">
        <v>87.4</v>
      </c>
      <c r="R15" s="172">
        <v>81.099999999999994</v>
      </c>
      <c r="S15" s="172">
        <v>97.7</v>
      </c>
      <c r="T15" s="172">
        <v>104.7</v>
      </c>
      <c r="U15" s="172">
        <v>104.6</v>
      </c>
      <c r="V15" s="6"/>
      <c r="W15" s="6"/>
      <c r="X15" s="6"/>
      <c r="Y15" s="6"/>
      <c r="Z15" s="6"/>
      <c r="AA15" s="6"/>
      <c r="AB15" s="6"/>
      <c r="AC15" s="6"/>
      <c r="AD15" s="6"/>
      <c r="AE15" s="6"/>
      <c r="AF15" s="6"/>
      <c r="AG15" s="6"/>
      <c r="AH15" s="6"/>
      <c r="AI15" s="6"/>
      <c r="AJ15" s="6"/>
      <c r="AK15" s="6"/>
      <c r="AL15" s="6"/>
      <c r="AM15" s="6"/>
      <c r="AN15" s="6"/>
      <c r="AO15" s="6"/>
      <c r="AP15" s="6"/>
      <c r="AQ15" s="6"/>
      <c r="AR15" s="6"/>
      <c r="AS15" s="6"/>
      <c r="AT15" s="6"/>
      <c r="AU15" s="6"/>
      <c r="AV15" s="6"/>
      <c r="AW15" s="6"/>
      <c r="AX15" s="6"/>
      <c r="AY15" s="6"/>
      <c r="AZ15" s="6"/>
      <c r="BA15" s="6"/>
      <c r="BB15" s="6"/>
      <c r="BC15" s="6"/>
      <c r="BD15" s="6"/>
      <c r="BE15" s="6"/>
      <c r="BF15" s="6"/>
      <c r="BG15" s="6"/>
      <c r="BH15" s="6"/>
      <c r="BI15" s="6"/>
      <c r="BJ15" s="6"/>
      <c r="BK15" s="6"/>
      <c r="BL15" s="6"/>
      <c r="BM15" s="6"/>
      <c r="BN15" s="6"/>
      <c r="BO15" s="6"/>
      <c r="BP15" s="6"/>
      <c r="BQ15" s="6"/>
      <c r="BR15" s="6"/>
      <c r="BS15" s="6"/>
      <c r="BT15" s="6"/>
      <c r="BU15" s="6"/>
      <c r="BV15" s="6"/>
      <c r="BW15" s="6"/>
      <c r="BX15" s="6"/>
      <c r="BY15" s="6"/>
      <c r="BZ15" s="6"/>
      <c r="CA15" s="6"/>
      <c r="CB15" s="6"/>
      <c r="CC15" s="6"/>
      <c r="CD15" s="6"/>
      <c r="CE15" s="6"/>
      <c r="CF15" s="6"/>
      <c r="CG15" s="6"/>
      <c r="CH15" s="6"/>
      <c r="CI15" s="6"/>
      <c r="CJ15" s="6"/>
      <c r="CK15" s="6"/>
      <c r="CL15" s="6"/>
      <c r="CM15" s="6"/>
      <c r="CN15" s="6"/>
      <c r="CO15" s="6"/>
      <c r="CP15" s="6"/>
      <c r="CQ15" s="6"/>
      <c r="CR15" s="6"/>
      <c r="CS15" s="6"/>
      <c r="CT15" s="6"/>
      <c r="CU15" s="6"/>
      <c r="CV15" s="6"/>
      <c r="CW15" s="6"/>
      <c r="CX15" s="6"/>
      <c r="CY15" s="6"/>
      <c r="CZ15" s="6"/>
      <c r="DA15" s="6"/>
      <c r="DB15" s="6"/>
      <c r="DC15" s="6"/>
      <c r="DD15" s="6"/>
      <c r="DE15" s="6"/>
      <c r="DF15" s="6"/>
      <c r="DG15" s="6"/>
      <c r="DH15" s="6"/>
      <c r="DI15" s="6"/>
      <c r="DJ15" s="6"/>
      <c r="DK15" s="6"/>
      <c r="DL15" s="6"/>
      <c r="DM15" s="6"/>
      <c r="DN15" s="6"/>
      <c r="DO15" s="6"/>
      <c r="DP15" s="6"/>
      <c r="DQ15" s="6"/>
      <c r="DR15" s="6"/>
      <c r="DS15" s="6"/>
      <c r="DT15" s="6"/>
      <c r="DU15" s="6"/>
      <c r="DV15" s="6"/>
      <c r="DW15" s="6"/>
      <c r="DX15" s="6"/>
      <c r="DY15" s="6"/>
    </row>
    <row r="16" spans="1:129" ht="32.1" customHeight="1">
      <c r="A16" s="38" t="s">
        <v>91</v>
      </c>
      <c r="B16" s="172">
        <v>96.7</v>
      </c>
      <c r="C16" s="172">
        <v>95.8</v>
      </c>
      <c r="D16" s="172">
        <v>97.9</v>
      </c>
      <c r="E16" s="172">
        <v>98.9</v>
      </c>
      <c r="F16" s="172">
        <v>100</v>
      </c>
      <c r="G16" s="172">
        <v>99</v>
      </c>
      <c r="H16" s="172">
        <v>98.9</v>
      </c>
      <c r="I16" s="172">
        <v>98.9</v>
      </c>
      <c r="J16" s="172">
        <v>94.8</v>
      </c>
      <c r="K16" s="172">
        <v>94.3</v>
      </c>
      <c r="L16" s="172">
        <v>93.9</v>
      </c>
      <c r="M16" s="172">
        <v>94.7</v>
      </c>
      <c r="N16" s="172">
        <v>97.5</v>
      </c>
      <c r="O16" s="172">
        <v>95.4</v>
      </c>
      <c r="P16" s="172">
        <v>94.9</v>
      </c>
      <c r="Q16" s="172">
        <v>93</v>
      </c>
      <c r="R16" s="172">
        <v>94.3</v>
      </c>
      <c r="S16" s="172">
        <v>97.1</v>
      </c>
      <c r="T16" s="172">
        <v>98.4</v>
      </c>
      <c r="U16" s="172">
        <v>101.3</v>
      </c>
      <c r="V16" s="6"/>
      <c r="W16" s="6"/>
      <c r="X16" s="6"/>
      <c r="Y16" s="6"/>
      <c r="Z16" s="6"/>
      <c r="AA16" s="6"/>
      <c r="AB16" s="6"/>
      <c r="AC16" s="6"/>
      <c r="AD16" s="6"/>
      <c r="AE16" s="6"/>
      <c r="AF16" s="6"/>
      <c r="AG16" s="6"/>
      <c r="AH16" s="6"/>
      <c r="AI16" s="6"/>
      <c r="AJ16" s="6"/>
      <c r="AK16" s="6"/>
      <c r="AL16" s="6"/>
      <c r="AM16" s="6"/>
      <c r="AN16" s="6"/>
      <c r="AO16" s="6"/>
      <c r="AP16" s="6"/>
      <c r="AQ16" s="6"/>
      <c r="AR16" s="6"/>
      <c r="AS16" s="6"/>
      <c r="AT16" s="6"/>
      <c r="AU16" s="6"/>
      <c r="AV16" s="6"/>
      <c r="AW16" s="6"/>
      <c r="AX16" s="6"/>
      <c r="AY16" s="6"/>
      <c r="AZ16" s="6"/>
      <c r="BA16" s="6"/>
      <c r="BB16" s="6"/>
      <c r="BC16" s="6"/>
      <c r="BD16" s="6"/>
      <c r="BE16" s="6"/>
      <c r="BF16" s="6"/>
      <c r="BG16" s="6"/>
      <c r="BH16" s="6"/>
      <c r="BI16" s="6"/>
      <c r="BJ16" s="6"/>
      <c r="BK16" s="6"/>
      <c r="BL16" s="6"/>
      <c r="BM16" s="6"/>
      <c r="BN16" s="6"/>
      <c r="BO16" s="6"/>
      <c r="BP16" s="6"/>
      <c r="BQ16" s="6"/>
      <c r="BR16" s="6"/>
      <c r="BS16" s="6"/>
      <c r="BT16" s="6"/>
      <c r="BU16" s="6"/>
      <c r="BV16" s="6"/>
      <c r="BW16" s="6"/>
      <c r="BX16" s="6"/>
      <c r="BY16" s="6"/>
      <c r="BZ16" s="6"/>
      <c r="CA16" s="6"/>
      <c r="CB16" s="6"/>
      <c r="CC16" s="6"/>
      <c r="CD16" s="6"/>
      <c r="CE16" s="6"/>
      <c r="CF16" s="6"/>
      <c r="CG16" s="6"/>
      <c r="CH16" s="6"/>
      <c r="CI16" s="6"/>
      <c r="CJ16" s="6"/>
      <c r="CK16" s="6"/>
      <c r="CL16" s="6"/>
      <c r="CM16" s="6"/>
      <c r="CN16" s="6"/>
      <c r="CO16" s="6"/>
      <c r="CP16" s="6"/>
      <c r="CQ16" s="6"/>
      <c r="CR16" s="6"/>
      <c r="CS16" s="6"/>
      <c r="CT16" s="6"/>
      <c r="CU16" s="6"/>
      <c r="CV16" s="6"/>
      <c r="CW16" s="6"/>
      <c r="CX16" s="6"/>
      <c r="CY16" s="6"/>
      <c r="CZ16" s="6"/>
      <c r="DA16" s="6"/>
      <c r="DB16" s="6"/>
      <c r="DC16" s="6"/>
      <c r="DD16" s="6"/>
      <c r="DE16" s="6"/>
      <c r="DF16" s="6"/>
      <c r="DG16" s="6"/>
      <c r="DH16" s="6"/>
      <c r="DI16" s="6"/>
      <c r="DJ16" s="6"/>
      <c r="DK16" s="6"/>
      <c r="DL16" s="6"/>
      <c r="DM16" s="6"/>
      <c r="DN16" s="6"/>
      <c r="DO16" s="6"/>
      <c r="DP16" s="6"/>
      <c r="DQ16" s="6"/>
      <c r="DR16" s="6"/>
      <c r="DS16" s="6"/>
      <c r="DT16" s="6"/>
      <c r="DU16" s="6"/>
      <c r="DV16" s="6"/>
      <c r="DW16" s="6"/>
      <c r="DX16" s="6"/>
      <c r="DY16" s="6"/>
    </row>
    <row r="17" spans="1:129" ht="32.1" customHeight="1">
      <c r="A17" s="38" t="s">
        <v>92</v>
      </c>
      <c r="B17" s="172">
        <v>95.2</v>
      </c>
      <c r="C17" s="172">
        <v>95.5</v>
      </c>
      <c r="D17" s="172">
        <v>96.7</v>
      </c>
      <c r="E17" s="172">
        <v>98</v>
      </c>
      <c r="F17" s="172">
        <v>99.8</v>
      </c>
      <c r="G17" s="172">
        <v>100.2</v>
      </c>
      <c r="H17" s="172">
        <v>100.1</v>
      </c>
      <c r="I17" s="172">
        <v>100.2</v>
      </c>
      <c r="J17" s="172">
        <v>99.1</v>
      </c>
      <c r="K17" s="172">
        <v>99.3</v>
      </c>
      <c r="L17" s="172">
        <v>99.3</v>
      </c>
      <c r="M17" s="172">
        <v>99.5</v>
      </c>
      <c r="N17" s="172">
        <v>102.3</v>
      </c>
      <c r="O17" s="172">
        <v>103.9</v>
      </c>
      <c r="P17" s="172">
        <v>103.7</v>
      </c>
      <c r="Q17" s="172">
        <v>102.7</v>
      </c>
      <c r="R17" s="172">
        <v>101.1</v>
      </c>
      <c r="S17" s="172">
        <v>99</v>
      </c>
      <c r="T17" s="172">
        <v>97.8</v>
      </c>
      <c r="U17" s="172">
        <v>97.6</v>
      </c>
      <c r="V17" s="6"/>
      <c r="W17" s="6"/>
      <c r="X17" s="6"/>
      <c r="Y17" s="6"/>
      <c r="Z17" s="6"/>
      <c r="AA17" s="6"/>
      <c r="AB17" s="6"/>
      <c r="AC17" s="6"/>
      <c r="AD17" s="6"/>
      <c r="AE17" s="6"/>
      <c r="AF17" s="6"/>
      <c r="AG17" s="6"/>
      <c r="AH17" s="6"/>
      <c r="AI17" s="6"/>
      <c r="AJ17" s="6"/>
      <c r="AK17" s="6"/>
      <c r="AL17" s="6"/>
      <c r="AM17" s="6"/>
      <c r="AN17" s="6"/>
      <c r="AO17" s="6"/>
      <c r="AP17" s="6"/>
      <c r="AQ17" s="6"/>
      <c r="AR17" s="6"/>
      <c r="AS17" s="6"/>
      <c r="AT17" s="6"/>
      <c r="AU17" s="6"/>
      <c r="AV17" s="6"/>
      <c r="AW17" s="6"/>
      <c r="AX17" s="6"/>
      <c r="AY17" s="6"/>
      <c r="AZ17" s="6"/>
      <c r="BA17" s="6"/>
      <c r="BB17" s="6"/>
      <c r="BC17" s="6"/>
      <c r="BD17" s="6"/>
      <c r="BE17" s="6"/>
      <c r="BF17" s="6"/>
      <c r="BG17" s="6"/>
      <c r="BH17" s="6"/>
      <c r="BI17" s="6"/>
      <c r="BJ17" s="6"/>
      <c r="BK17" s="6"/>
      <c r="BL17" s="6"/>
      <c r="BM17" s="6"/>
      <c r="BN17" s="6"/>
      <c r="BO17" s="6"/>
      <c r="BP17" s="6"/>
      <c r="BQ17" s="6"/>
      <c r="BR17" s="6"/>
      <c r="BS17" s="6"/>
      <c r="BT17" s="6"/>
      <c r="BU17" s="6"/>
      <c r="BV17" s="6"/>
      <c r="BW17" s="6"/>
      <c r="BX17" s="6"/>
      <c r="BY17" s="6"/>
      <c r="BZ17" s="6"/>
      <c r="CA17" s="6"/>
      <c r="CB17" s="6"/>
      <c r="CC17" s="6"/>
      <c r="CD17" s="6"/>
      <c r="CE17" s="6"/>
      <c r="CF17" s="6"/>
      <c r="CG17" s="6"/>
      <c r="CH17" s="6"/>
      <c r="CI17" s="6"/>
      <c r="CJ17" s="6"/>
      <c r="CK17" s="6"/>
      <c r="CL17" s="6"/>
      <c r="CM17" s="6"/>
      <c r="CN17" s="6"/>
      <c r="CO17" s="6"/>
      <c r="CP17" s="6"/>
      <c r="CQ17" s="6"/>
      <c r="CR17" s="6"/>
      <c r="CS17" s="6"/>
      <c r="CT17" s="6"/>
      <c r="CU17" s="6"/>
      <c r="CV17" s="6"/>
      <c r="CW17" s="6"/>
      <c r="CX17" s="6"/>
      <c r="CY17" s="6"/>
      <c r="CZ17" s="6"/>
      <c r="DA17" s="6"/>
      <c r="DB17" s="6"/>
      <c r="DC17" s="6"/>
      <c r="DD17" s="6"/>
      <c r="DE17" s="6"/>
      <c r="DF17" s="6"/>
      <c r="DG17" s="6"/>
      <c r="DH17" s="6"/>
      <c r="DI17" s="6"/>
      <c r="DJ17" s="6"/>
      <c r="DK17" s="6"/>
      <c r="DL17" s="6"/>
      <c r="DM17" s="6"/>
      <c r="DN17" s="6"/>
      <c r="DO17" s="6"/>
      <c r="DP17" s="6"/>
      <c r="DQ17" s="6"/>
      <c r="DR17" s="6"/>
      <c r="DS17" s="6"/>
      <c r="DT17" s="6"/>
      <c r="DU17" s="6"/>
      <c r="DV17" s="6"/>
      <c r="DW17" s="6"/>
      <c r="DX17" s="6"/>
      <c r="DY17" s="6"/>
    </row>
    <row r="18" spans="1:129" ht="32.1" customHeight="1">
      <c r="A18" s="38" t="s">
        <v>93</v>
      </c>
      <c r="B18" s="172">
        <v>97.9</v>
      </c>
      <c r="C18" s="172">
        <v>98</v>
      </c>
      <c r="D18" s="172">
        <v>102.4</v>
      </c>
      <c r="E18" s="172">
        <v>98.9</v>
      </c>
      <c r="F18" s="172">
        <v>98.4</v>
      </c>
      <c r="G18" s="172">
        <v>101.3</v>
      </c>
      <c r="H18" s="172">
        <v>102.6</v>
      </c>
      <c r="I18" s="172">
        <v>103</v>
      </c>
      <c r="J18" s="172">
        <v>91</v>
      </c>
      <c r="K18" s="172">
        <v>87.5</v>
      </c>
      <c r="L18" s="172">
        <v>87.1</v>
      </c>
      <c r="M18" s="172">
        <v>85.5</v>
      </c>
      <c r="N18" s="172">
        <v>98</v>
      </c>
      <c r="O18" s="172">
        <v>97.8</v>
      </c>
      <c r="P18" s="172">
        <v>98.4</v>
      </c>
      <c r="Q18" s="172">
        <v>98.5</v>
      </c>
      <c r="R18" s="172">
        <v>96.6</v>
      </c>
      <c r="S18" s="172">
        <v>99.8</v>
      </c>
      <c r="T18" s="172">
        <v>99.5</v>
      </c>
      <c r="U18" s="172">
        <v>99.5</v>
      </c>
      <c r="V18" s="6"/>
      <c r="W18" s="6"/>
      <c r="X18" s="6"/>
      <c r="Y18" s="6"/>
      <c r="Z18" s="6"/>
      <c r="AA18" s="6"/>
      <c r="AB18" s="6"/>
      <c r="AC18" s="6"/>
      <c r="AD18" s="6"/>
      <c r="AE18" s="6"/>
      <c r="AF18" s="6"/>
      <c r="AG18" s="6"/>
      <c r="AH18" s="6"/>
      <c r="AI18" s="6"/>
      <c r="AJ18" s="6"/>
      <c r="AK18" s="6"/>
      <c r="AL18" s="6"/>
      <c r="AM18" s="6"/>
      <c r="AN18" s="6"/>
      <c r="AO18" s="6"/>
      <c r="AP18" s="6"/>
      <c r="AQ18" s="6"/>
      <c r="AR18" s="6"/>
      <c r="AS18" s="6"/>
      <c r="AT18" s="6"/>
      <c r="AU18" s="6"/>
      <c r="AV18" s="6"/>
      <c r="AW18" s="6"/>
      <c r="AX18" s="6"/>
      <c r="AY18" s="6"/>
      <c r="AZ18" s="6"/>
      <c r="BA18" s="6"/>
      <c r="BB18" s="6"/>
      <c r="BC18" s="6"/>
      <c r="BD18" s="6"/>
      <c r="BE18" s="6"/>
      <c r="BF18" s="6"/>
      <c r="BG18" s="6"/>
      <c r="BH18" s="6"/>
      <c r="BI18" s="6"/>
      <c r="BJ18" s="6"/>
      <c r="BK18" s="6"/>
      <c r="BL18" s="6"/>
      <c r="BM18" s="6"/>
      <c r="BN18" s="6"/>
      <c r="BO18" s="6"/>
      <c r="BP18" s="6"/>
      <c r="BQ18" s="6"/>
      <c r="BR18" s="6"/>
      <c r="BS18" s="6"/>
      <c r="BT18" s="6"/>
      <c r="BU18" s="6"/>
      <c r="BV18" s="6"/>
      <c r="BW18" s="6"/>
      <c r="BX18" s="6"/>
      <c r="BY18" s="6"/>
      <c r="BZ18" s="6"/>
      <c r="CA18" s="6"/>
      <c r="CB18" s="6"/>
      <c r="CC18" s="6"/>
      <c r="CD18" s="6"/>
      <c r="CE18" s="6"/>
      <c r="CF18" s="6"/>
      <c r="CG18" s="6"/>
      <c r="CH18" s="6"/>
      <c r="CI18" s="6"/>
      <c r="CJ18" s="6"/>
      <c r="CK18" s="6"/>
      <c r="CL18" s="6"/>
      <c r="CM18" s="6"/>
      <c r="CN18" s="6"/>
      <c r="CO18" s="6"/>
      <c r="CP18" s="6"/>
      <c r="CQ18" s="6"/>
      <c r="CR18" s="6"/>
      <c r="CS18" s="6"/>
      <c r="CT18" s="6"/>
      <c r="CU18" s="6"/>
      <c r="CV18" s="6"/>
      <c r="CW18" s="6"/>
      <c r="CX18" s="6"/>
      <c r="CY18" s="6"/>
      <c r="CZ18" s="6"/>
      <c r="DA18" s="6"/>
      <c r="DB18" s="6"/>
      <c r="DC18" s="6"/>
      <c r="DD18" s="6"/>
      <c r="DE18" s="6"/>
      <c r="DF18" s="6"/>
      <c r="DG18" s="6"/>
      <c r="DH18" s="6"/>
      <c r="DI18" s="6"/>
      <c r="DJ18" s="6"/>
      <c r="DK18" s="6"/>
      <c r="DL18" s="6"/>
      <c r="DM18" s="6"/>
      <c r="DN18" s="6"/>
      <c r="DO18" s="6"/>
      <c r="DP18" s="6"/>
      <c r="DQ18" s="6"/>
      <c r="DR18" s="6"/>
      <c r="DS18" s="6"/>
      <c r="DT18" s="6"/>
      <c r="DU18" s="6"/>
      <c r="DV18" s="6"/>
      <c r="DW18" s="6"/>
      <c r="DX18" s="6"/>
      <c r="DY18" s="6"/>
    </row>
    <row r="19" spans="1:129" ht="32.1" customHeight="1">
      <c r="A19" s="38" t="s">
        <v>94</v>
      </c>
      <c r="B19" s="172">
        <v>94.6</v>
      </c>
      <c r="C19" s="172">
        <v>94.6</v>
      </c>
      <c r="D19" s="172">
        <v>96.4</v>
      </c>
      <c r="E19" s="172">
        <v>94.8</v>
      </c>
      <c r="F19" s="172">
        <v>109.7</v>
      </c>
      <c r="G19" s="172">
        <v>110.1</v>
      </c>
      <c r="H19" s="172">
        <v>108.8</v>
      </c>
      <c r="I19" s="172">
        <v>108.4</v>
      </c>
      <c r="J19" s="172">
        <v>83.3</v>
      </c>
      <c r="K19" s="172">
        <v>82.7</v>
      </c>
      <c r="L19" s="172">
        <v>82.5</v>
      </c>
      <c r="M19" s="172">
        <v>82.1</v>
      </c>
      <c r="N19" s="172">
        <v>103.3</v>
      </c>
      <c r="O19" s="172">
        <v>102.7</v>
      </c>
      <c r="P19" s="172">
        <v>102.6</v>
      </c>
      <c r="Q19" s="172">
        <v>102.5</v>
      </c>
      <c r="R19" s="172">
        <v>99.6</v>
      </c>
      <c r="S19" s="172">
        <v>100.7</v>
      </c>
      <c r="T19" s="172">
        <v>100.7</v>
      </c>
      <c r="U19" s="172">
        <v>101.8</v>
      </c>
      <c r="V19" s="6"/>
      <c r="W19" s="6"/>
      <c r="X19" s="6"/>
      <c r="Y19" s="6"/>
      <c r="Z19" s="6"/>
      <c r="AA19" s="6"/>
      <c r="AB19" s="6"/>
      <c r="AC19" s="6"/>
      <c r="AD19" s="6"/>
      <c r="AE19" s="6"/>
      <c r="AF19" s="6"/>
      <c r="AG19" s="6"/>
      <c r="AH19" s="6"/>
      <c r="AI19" s="6"/>
      <c r="AJ19" s="6"/>
      <c r="AK19" s="6"/>
      <c r="AL19" s="6"/>
      <c r="AM19" s="6"/>
      <c r="AN19" s="6"/>
      <c r="AO19" s="6"/>
      <c r="AP19" s="6"/>
      <c r="AQ19" s="6"/>
      <c r="AR19" s="6"/>
      <c r="AS19" s="6"/>
      <c r="AT19" s="6"/>
      <c r="AU19" s="6"/>
      <c r="AV19" s="6"/>
      <c r="AW19" s="6"/>
      <c r="AX19" s="6"/>
      <c r="AY19" s="6"/>
      <c r="AZ19" s="6"/>
      <c r="BA19" s="6"/>
      <c r="BB19" s="6"/>
      <c r="BC19" s="6"/>
      <c r="BD19" s="6"/>
      <c r="BE19" s="6"/>
      <c r="BF19" s="6"/>
      <c r="BG19" s="6"/>
      <c r="BH19" s="6"/>
      <c r="BI19" s="6"/>
      <c r="BJ19" s="6"/>
      <c r="BK19" s="6"/>
      <c r="BL19" s="6"/>
      <c r="BM19" s="6"/>
      <c r="BN19" s="6"/>
      <c r="BO19" s="6"/>
      <c r="BP19" s="6"/>
      <c r="BQ19" s="6"/>
      <c r="BR19" s="6"/>
      <c r="BS19" s="6"/>
      <c r="BT19" s="6"/>
      <c r="BU19" s="6"/>
      <c r="BV19" s="6"/>
      <c r="BW19" s="6"/>
      <c r="BX19" s="6"/>
      <c r="BY19" s="6"/>
      <c r="BZ19" s="6"/>
      <c r="CA19" s="6"/>
      <c r="CB19" s="6"/>
      <c r="CC19" s="6"/>
      <c r="CD19" s="6"/>
      <c r="CE19" s="6"/>
      <c r="CF19" s="6"/>
      <c r="CG19" s="6"/>
      <c r="CH19" s="6"/>
      <c r="CI19" s="6"/>
      <c r="CJ19" s="6"/>
      <c r="CK19" s="6"/>
      <c r="CL19" s="6"/>
      <c r="CM19" s="6"/>
      <c r="CN19" s="6"/>
      <c r="CO19" s="6"/>
      <c r="CP19" s="6"/>
      <c r="CQ19" s="6"/>
      <c r="CR19" s="6"/>
      <c r="CS19" s="6"/>
      <c r="CT19" s="6"/>
      <c r="CU19" s="6"/>
      <c r="CV19" s="6"/>
      <c r="CW19" s="6"/>
      <c r="CX19" s="6"/>
      <c r="CY19" s="6"/>
      <c r="CZ19" s="6"/>
      <c r="DA19" s="6"/>
      <c r="DB19" s="6"/>
      <c r="DC19" s="6"/>
      <c r="DD19" s="6"/>
      <c r="DE19" s="6"/>
      <c r="DF19" s="6"/>
      <c r="DG19" s="6"/>
      <c r="DH19" s="6"/>
      <c r="DI19" s="6"/>
      <c r="DJ19" s="6"/>
      <c r="DK19" s="6"/>
      <c r="DL19" s="6"/>
      <c r="DM19" s="6"/>
      <c r="DN19" s="6"/>
      <c r="DO19" s="6"/>
      <c r="DP19" s="6"/>
      <c r="DQ19" s="6"/>
      <c r="DR19" s="6"/>
      <c r="DS19" s="6"/>
      <c r="DT19" s="6"/>
      <c r="DU19" s="6"/>
      <c r="DV19" s="6"/>
      <c r="DW19" s="6"/>
      <c r="DX19" s="6"/>
      <c r="DY19" s="6"/>
    </row>
    <row r="20" spans="1:129" ht="32.1" customHeight="1">
      <c r="A20" s="38" t="s">
        <v>95</v>
      </c>
      <c r="B20" s="172">
        <v>93.5</v>
      </c>
      <c r="C20" s="172">
        <v>95.9</v>
      </c>
      <c r="D20" s="172">
        <v>98.3</v>
      </c>
      <c r="E20" s="172">
        <v>98.1</v>
      </c>
      <c r="F20" s="172">
        <v>107.8</v>
      </c>
      <c r="G20" s="172">
        <v>106.8</v>
      </c>
      <c r="H20" s="172">
        <v>105</v>
      </c>
      <c r="I20" s="172">
        <v>105.4</v>
      </c>
      <c r="J20" s="172">
        <v>85.8</v>
      </c>
      <c r="K20" s="172">
        <v>85.6</v>
      </c>
      <c r="L20" s="172">
        <v>85.3</v>
      </c>
      <c r="M20" s="172">
        <v>84.9</v>
      </c>
      <c r="N20" s="172">
        <v>98.2</v>
      </c>
      <c r="O20" s="172">
        <v>98.4</v>
      </c>
      <c r="P20" s="172">
        <v>98.7</v>
      </c>
      <c r="Q20" s="172">
        <v>98.6</v>
      </c>
      <c r="R20" s="172">
        <v>95.3</v>
      </c>
      <c r="S20" s="172">
        <v>97</v>
      </c>
      <c r="T20" s="172">
        <v>96.3</v>
      </c>
      <c r="U20" s="172">
        <v>96.5</v>
      </c>
      <c r="V20" s="6"/>
      <c r="W20" s="6"/>
      <c r="X20" s="6"/>
      <c r="Y20" s="6"/>
      <c r="Z20" s="6"/>
      <c r="AA20" s="6"/>
      <c r="AB20" s="6"/>
      <c r="AC20" s="6"/>
      <c r="AD20" s="6"/>
      <c r="AE20" s="6"/>
      <c r="AF20" s="6"/>
      <c r="AG20" s="6"/>
      <c r="AH20" s="6"/>
      <c r="AI20" s="6"/>
      <c r="AJ20" s="6"/>
      <c r="AK20" s="6"/>
      <c r="AL20" s="6"/>
      <c r="AM20" s="6"/>
      <c r="AN20" s="6"/>
      <c r="AO20" s="6"/>
      <c r="AP20" s="6"/>
      <c r="AQ20" s="6"/>
      <c r="AR20" s="6"/>
      <c r="AS20" s="6"/>
      <c r="AT20" s="6"/>
      <c r="AU20" s="6"/>
      <c r="AV20" s="6"/>
      <c r="AW20" s="6"/>
      <c r="AX20" s="6"/>
      <c r="AY20" s="6"/>
      <c r="AZ20" s="6"/>
      <c r="BA20" s="6"/>
      <c r="BB20" s="6"/>
      <c r="BC20" s="6"/>
      <c r="BD20" s="6"/>
      <c r="BE20" s="6"/>
      <c r="BF20" s="6"/>
      <c r="BG20" s="6"/>
      <c r="BH20" s="6"/>
      <c r="BI20" s="6"/>
      <c r="BJ20" s="6"/>
      <c r="BK20" s="6"/>
      <c r="BL20" s="6"/>
      <c r="BM20" s="6"/>
      <c r="BN20" s="6"/>
      <c r="BO20" s="6"/>
      <c r="BP20" s="6"/>
      <c r="BQ20" s="6"/>
      <c r="BR20" s="6"/>
      <c r="BS20" s="6"/>
      <c r="BT20" s="6"/>
      <c r="BU20" s="6"/>
      <c r="BV20" s="6"/>
      <c r="BW20" s="6"/>
      <c r="BX20" s="6"/>
      <c r="BY20" s="6"/>
      <c r="BZ20" s="6"/>
      <c r="CA20" s="6"/>
      <c r="CB20" s="6"/>
      <c r="CC20" s="6"/>
      <c r="CD20" s="6"/>
      <c r="CE20" s="6"/>
      <c r="CF20" s="6"/>
      <c r="CG20" s="6"/>
      <c r="CH20" s="6"/>
      <c r="CI20" s="6"/>
      <c r="CJ20" s="6"/>
      <c r="CK20" s="6"/>
      <c r="CL20" s="6"/>
      <c r="CM20" s="6"/>
      <c r="CN20" s="6"/>
      <c r="CO20" s="6"/>
      <c r="CP20" s="6"/>
      <c r="CQ20" s="6"/>
      <c r="CR20" s="6"/>
      <c r="CS20" s="6"/>
      <c r="CT20" s="6"/>
      <c r="CU20" s="6"/>
      <c r="CV20" s="6"/>
      <c r="CW20" s="6"/>
      <c r="CX20" s="6"/>
      <c r="CY20" s="6"/>
      <c r="CZ20" s="6"/>
      <c r="DA20" s="6"/>
      <c r="DB20" s="6"/>
      <c r="DC20" s="6"/>
      <c r="DD20" s="6"/>
      <c r="DE20" s="6"/>
      <c r="DF20" s="6"/>
      <c r="DG20" s="6"/>
      <c r="DH20" s="6"/>
      <c r="DI20" s="6"/>
      <c r="DJ20" s="6"/>
      <c r="DK20" s="6"/>
      <c r="DL20" s="6"/>
      <c r="DM20" s="6"/>
      <c r="DN20" s="6"/>
      <c r="DO20" s="6"/>
      <c r="DP20" s="6"/>
      <c r="DQ20" s="6"/>
      <c r="DR20" s="6"/>
      <c r="DS20" s="6"/>
      <c r="DT20" s="6"/>
      <c r="DU20" s="6"/>
      <c r="DV20" s="6"/>
      <c r="DW20" s="6"/>
      <c r="DX20" s="6"/>
      <c r="DY20" s="6"/>
    </row>
    <row r="21" spans="1:129" ht="32.1" customHeight="1">
      <c r="A21" s="38" t="s">
        <v>96</v>
      </c>
      <c r="B21" s="172">
        <v>95.9</v>
      </c>
      <c r="C21" s="172">
        <v>92.8</v>
      </c>
      <c r="D21" s="172">
        <v>91.9</v>
      </c>
      <c r="E21" s="172">
        <v>92.3</v>
      </c>
      <c r="F21" s="172">
        <v>96.9</v>
      </c>
      <c r="G21" s="172">
        <v>101</v>
      </c>
      <c r="H21" s="172">
        <v>101</v>
      </c>
      <c r="I21" s="172">
        <v>101</v>
      </c>
      <c r="J21" s="172">
        <v>103.7</v>
      </c>
      <c r="K21" s="172">
        <v>101.4</v>
      </c>
      <c r="L21" s="172">
        <v>101.8</v>
      </c>
      <c r="M21" s="172">
        <v>101.3</v>
      </c>
      <c r="N21" s="172">
        <v>93.5</v>
      </c>
      <c r="O21" s="172">
        <v>91.8</v>
      </c>
      <c r="P21" s="172">
        <v>93.1</v>
      </c>
      <c r="Q21" s="172">
        <v>94.3</v>
      </c>
      <c r="R21" s="172">
        <v>105.6</v>
      </c>
      <c r="S21" s="172">
        <v>110.3</v>
      </c>
      <c r="T21" s="172">
        <v>110.8</v>
      </c>
      <c r="U21" s="172">
        <v>108.7</v>
      </c>
      <c r="V21" s="6"/>
      <c r="W21" s="6"/>
      <c r="X21" s="6"/>
      <c r="Y21" s="6"/>
      <c r="Z21" s="6"/>
      <c r="AA21" s="6"/>
      <c r="AB21" s="6"/>
      <c r="AC21" s="6"/>
      <c r="AD21" s="6"/>
      <c r="AE21" s="6"/>
      <c r="AF21" s="6"/>
      <c r="AG21" s="6"/>
      <c r="AH21" s="6"/>
      <c r="AI21" s="6"/>
      <c r="AJ21" s="6"/>
      <c r="AK21" s="6"/>
      <c r="AL21" s="6"/>
      <c r="AM21" s="6"/>
      <c r="AN21" s="6"/>
      <c r="AO21" s="6"/>
      <c r="AP21" s="6"/>
      <c r="AQ21" s="6"/>
      <c r="AR21" s="6"/>
      <c r="AS21" s="6"/>
      <c r="AT21" s="6"/>
      <c r="AU21" s="6"/>
      <c r="AV21" s="6"/>
      <c r="AW21" s="6"/>
      <c r="AX21" s="6"/>
      <c r="AY21" s="6"/>
      <c r="AZ21" s="6"/>
      <c r="BA21" s="6"/>
      <c r="BB21" s="6"/>
      <c r="BC21" s="6"/>
      <c r="BD21" s="6"/>
      <c r="BE21" s="6"/>
      <c r="BF21" s="6"/>
      <c r="BG21" s="6"/>
      <c r="BH21" s="6"/>
      <c r="BI21" s="6"/>
      <c r="BJ21" s="6"/>
      <c r="BK21" s="6"/>
      <c r="BL21" s="6"/>
      <c r="BM21" s="6"/>
      <c r="BN21" s="6"/>
      <c r="BO21" s="6"/>
      <c r="BP21" s="6"/>
      <c r="BQ21" s="6"/>
      <c r="BR21" s="6"/>
      <c r="BS21" s="6"/>
      <c r="BT21" s="6"/>
      <c r="BU21" s="6"/>
      <c r="BV21" s="6"/>
      <c r="BW21" s="6"/>
      <c r="BX21" s="6"/>
      <c r="BY21" s="6"/>
      <c r="BZ21" s="6"/>
      <c r="CA21" s="6"/>
      <c r="CB21" s="6"/>
      <c r="CC21" s="6"/>
      <c r="CD21" s="6"/>
      <c r="CE21" s="6"/>
      <c r="CF21" s="6"/>
      <c r="CG21" s="6"/>
      <c r="CH21" s="6"/>
      <c r="CI21" s="6"/>
      <c r="CJ21" s="6"/>
      <c r="CK21" s="6"/>
      <c r="CL21" s="6"/>
      <c r="CM21" s="6"/>
      <c r="CN21" s="6"/>
      <c r="CO21" s="6"/>
      <c r="CP21" s="6"/>
      <c r="CQ21" s="6"/>
      <c r="CR21" s="6"/>
      <c r="CS21" s="6"/>
      <c r="CT21" s="6"/>
      <c r="CU21" s="6"/>
      <c r="CV21" s="6"/>
      <c r="CW21" s="6"/>
      <c r="CX21" s="6"/>
      <c r="CY21" s="6"/>
      <c r="CZ21" s="6"/>
      <c r="DA21" s="6"/>
      <c r="DB21" s="6"/>
      <c r="DC21" s="6"/>
      <c r="DD21" s="6"/>
      <c r="DE21" s="6"/>
      <c r="DF21" s="6"/>
      <c r="DG21" s="6"/>
      <c r="DH21" s="6"/>
      <c r="DI21" s="6"/>
      <c r="DJ21" s="6"/>
      <c r="DK21" s="6"/>
      <c r="DL21" s="6"/>
      <c r="DM21" s="6"/>
      <c r="DN21" s="6"/>
      <c r="DO21" s="6"/>
      <c r="DP21" s="6"/>
      <c r="DQ21" s="6"/>
      <c r="DR21" s="6"/>
      <c r="DS21" s="6"/>
      <c r="DT21" s="6"/>
      <c r="DU21" s="6"/>
      <c r="DV21" s="6"/>
      <c r="DW21" s="6"/>
      <c r="DX21" s="6"/>
      <c r="DY21" s="6"/>
    </row>
    <row r="22" spans="1:129" ht="32.1" customHeight="1">
      <c r="A22" s="38" t="s">
        <v>97</v>
      </c>
      <c r="B22" s="172">
        <v>97.2</v>
      </c>
      <c r="C22" s="172">
        <v>97.4</v>
      </c>
      <c r="D22" s="172">
        <v>99.2</v>
      </c>
      <c r="E22" s="172">
        <v>100</v>
      </c>
      <c r="F22" s="172">
        <v>99.8</v>
      </c>
      <c r="G22" s="172">
        <v>100.4</v>
      </c>
      <c r="H22" s="172">
        <v>99.7</v>
      </c>
      <c r="I22" s="172">
        <v>99.2</v>
      </c>
      <c r="J22" s="172">
        <v>86.9</v>
      </c>
      <c r="K22" s="172">
        <v>86.4</v>
      </c>
      <c r="L22" s="172">
        <v>86</v>
      </c>
      <c r="M22" s="172">
        <v>83.7</v>
      </c>
      <c r="N22" s="172">
        <v>106.5</v>
      </c>
      <c r="O22" s="172">
        <v>108.1</v>
      </c>
      <c r="P22" s="172">
        <v>108.9</v>
      </c>
      <c r="Q22" s="172">
        <v>111</v>
      </c>
      <c r="R22" s="172">
        <v>95.2</v>
      </c>
      <c r="S22" s="172">
        <v>94.6</v>
      </c>
      <c r="T22" s="172">
        <v>93</v>
      </c>
      <c r="U22" s="172">
        <v>92.6</v>
      </c>
      <c r="V22" s="6"/>
      <c r="W22" s="6"/>
      <c r="X22" s="6"/>
      <c r="Y22" s="6"/>
      <c r="Z22" s="6"/>
      <c r="AA22" s="6"/>
      <c r="AB22" s="6"/>
      <c r="AC22" s="6"/>
      <c r="AD22" s="6"/>
      <c r="AE22" s="6"/>
      <c r="AF22" s="6"/>
      <c r="AG22" s="6"/>
      <c r="AH22" s="6"/>
      <c r="AI22" s="6"/>
      <c r="AJ22" s="6"/>
      <c r="AK22" s="6"/>
      <c r="AL22" s="6"/>
      <c r="AM22" s="6"/>
      <c r="AN22" s="6"/>
      <c r="AO22" s="6"/>
      <c r="AP22" s="6"/>
      <c r="AQ22" s="6"/>
      <c r="AR22" s="6"/>
      <c r="AS22" s="6"/>
      <c r="AT22" s="6"/>
      <c r="AU22" s="6"/>
      <c r="AV22" s="6"/>
      <c r="AW22" s="6"/>
      <c r="AX22" s="6"/>
      <c r="AY22" s="6"/>
      <c r="AZ22" s="6"/>
      <c r="BA22" s="6"/>
      <c r="BB22" s="6"/>
      <c r="BC22" s="6"/>
      <c r="BD22" s="6"/>
      <c r="BE22" s="6"/>
      <c r="BF22" s="6"/>
      <c r="BG22" s="6"/>
      <c r="BH22" s="6"/>
      <c r="BI22" s="6"/>
      <c r="BJ22" s="6"/>
      <c r="BK22" s="6"/>
      <c r="BL22" s="6"/>
      <c r="BM22" s="6"/>
      <c r="BN22" s="6"/>
      <c r="BO22" s="6"/>
      <c r="BP22" s="6"/>
      <c r="BQ22" s="6"/>
      <c r="BR22" s="6"/>
      <c r="BS22" s="6"/>
      <c r="BT22" s="6"/>
      <c r="BU22" s="6"/>
      <c r="BV22" s="6"/>
      <c r="BW22" s="6"/>
      <c r="BX22" s="6"/>
      <c r="BY22" s="6"/>
      <c r="BZ22" s="6"/>
      <c r="CA22" s="6"/>
      <c r="CB22" s="6"/>
      <c r="CC22" s="6"/>
      <c r="CD22" s="6"/>
      <c r="CE22" s="6"/>
      <c r="CF22" s="6"/>
      <c r="CG22" s="6"/>
      <c r="CH22" s="6"/>
      <c r="CI22" s="6"/>
      <c r="CJ22" s="6"/>
      <c r="CK22" s="6"/>
      <c r="CL22" s="6"/>
      <c r="CM22" s="6"/>
      <c r="CN22" s="6"/>
      <c r="CO22" s="6"/>
      <c r="CP22" s="6"/>
      <c r="CQ22" s="6"/>
      <c r="CR22" s="6"/>
      <c r="CS22" s="6"/>
      <c r="CT22" s="6"/>
      <c r="CU22" s="6"/>
      <c r="CV22" s="6"/>
      <c r="CW22" s="6"/>
      <c r="CX22" s="6"/>
      <c r="CY22" s="6"/>
      <c r="CZ22" s="6"/>
      <c r="DA22" s="6"/>
      <c r="DB22" s="6"/>
      <c r="DC22" s="6"/>
      <c r="DD22" s="6"/>
      <c r="DE22" s="6"/>
      <c r="DF22" s="6"/>
      <c r="DG22" s="6"/>
      <c r="DH22" s="6"/>
      <c r="DI22" s="6"/>
      <c r="DJ22" s="6"/>
      <c r="DK22" s="6"/>
      <c r="DL22" s="6"/>
      <c r="DM22" s="6"/>
      <c r="DN22" s="6"/>
      <c r="DO22" s="6"/>
      <c r="DP22" s="6"/>
      <c r="DQ22" s="6"/>
      <c r="DR22" s="6"/>
      <c r="DS22" s="6"/>
      <c r="DT22" s="6"/>
      <c r="DU22" s="6"/>
      <c r="DV22" s="6"/>
      <c r="DW22" s="6"/>
      <c r="DX22" s="6"/>
      <c r="DY22" s="6"/>
    </row>
    <row r="23" spans="1:129" ht="32.1" customHeight="1">
      <c r="A23" s="38" t="s">
        <v>98</v>
      </c>
      <c r="B23" s="172">
        <v>98.9</v>
      </c>
      <c r="C23" s="172">
        <v>99</v>
      </c>
      <c r="D23" s="172">
        <v>99.3</v>
      </c>
      <c r="E23" s="172">
        <v>98.9</v>
      </c>
      <c r="F23" s="172">
        <v>99.9</v>
      </c>
      <c r="G23" s="172">
        <v>99.5</v>
      </c>
      <c r="H23" s="172">
        <v>98.4</v>
      </c>
      <c r="I23" s="172">
        <v>98.2</v>
      </c>
      <c r="J23" s="172">
        <v>96.4</v>
      </c>
      <c r="K23" s="172">
        <v>96</v>
      </c>
      <c r="L23" s="172">
        <v>96.7</v>
      </c>
      <c r="M23" s="172">
        <v>96.4</v>
      </c>
      <c r="N23" s="172">
        <v>100.2</v>
      </c>
      <c r="O23" s="172">
        <v>100</v>
      </c>
      <c r="P23" s="172">
        <v>100.4</v>
      </c>
      <c r="Q23" s="172">
        <v>100.6</v>
      </c>
      <c r="R23" s="172">
        <v>85.9</v>
      </c>
      <c r="S23" s="172">
        <v>88.8</v>
      </c>
      <c r="T23" s="172">
        <v>88.4</v>
      </c>
      <c r="U23" s="172">
        <v>87.7</v>
      </c>
      <c r="V23" s="6"/>
      <c r="W23" s="6"/>
      <c r="X23" s="6"/>
      <c r="Y23" s="6"/>
      <c r="Z23" s="6"/>
      <c r="AA23" s="6"/>
      <c r="AB23" s="6"/>
      <c r="AC23" s="6"/>
      <c r="AD23" s="6"/>
      <c r="AE23" s="6"/>
      <c r="AF23" s="6"/>
      <c r="AG23" s="6"/>
      <c r="AH23" s="6"/>
      <c r="AI23" s="6"/>
      <c r="AJ23" s="6"/>
      <c r="AK23" s="6"/>
      <c r="AL23" s="6"/>
      <c r="AM23" s="6"/>
      <c r="AN23" s="6"/>
      <c r="AO23" s="6"/>
      <c r="AP23" s="6"/>
      <c r="AQ23" s="6"/>
      <c r="AR23" s="6"/>
      <c r="AS23" s="6"/>
      <c r="AT23" s="6"/>
      <c r="AU23" s="6"/>
      <c r="AV23" s="6"/>
      <c r="AW23" s="6"/>
      <c r="AX23" s="6"/>
      <c r="AY23" s="6"/>
      <c r="AZ23" s="6"/>
      <c r="BA23" s="6"/>
      <c r="BB23" s="6"/>
      <c r="BC23" s="6"/>
      <c r="BD23" s="6"/>
      <c r="BE23" s="6"/>
      <c r="BF23" s="6"/>
      <c r="BG23" s="6"/>
      <c r="BH23" s="6"/>
      <c r="BI23" s="6"/>
      <c r="BJ23" s="6"/>
      <c r="BK23" s="6"/>
      <c r="BL23" s="6"/>
      <c r="BM23" s="6"/>
      <c r="BN23" s="6"/>
      <c r="BO23" s="6"/>
      <c r="BP23" s="6"/>
      <c r="BQ23" s="6"/>
      <c r="BR23" s="6"/>
      <c r="BS23" s="6"/>
      <c r="BT23" s="6"/>
      <c r="BU23" s="6"/>
      <c r="BV23" s="6"/>
      <c r="BW23" s="6"/>
      <c r="BX23" s="6"/>
      <c r="BY23" s="6"/>
      <c r="BZ23" s="6"/>
      <c r="CA23" s="6"/>
      <c r="CB23" s="6"/>
      <c r="CC23" s="6"/>
      <c r="CD23" s="6"/>
      <c r="CE23" s="6"/>
      <c r="CF23" s="6"/>
      <c r="CG23" s="6"/>
      <c r="CH23" s="6"/>
      <c r="CI23" s="6"/>
      <c r="CJ23" s="6"/>
      <c r="CK23" s="6"/>
      <c r="CL23" s="6"/>
      <c r="CM23" s="6"/>
      <c r="CN23" s="6"/>
      <c r="CO23" s="6"/>
      <c r="CP23" s="6"/>
      <c r="CQ23" s="6"/>
      <c r="CR23" s="6"/>
      <c r="CS23" s="6"/>
      <c r="CT23" s="6"/>
      <c r="CU23" s="6"/>
      <c r="CV23" s="6"/>
      <c r="CW23" s="6"/>
      <c r="CX23" s="6"/>
      <c r="CY23" s="6"/>
      <c r="CZ23" s="6"/>
      <c r="DA23" s="6"/>
      <c r="DB23" s="6"/>
      <c r="DC23" s="6"/>
      <c r="DD23" s="6"/>
      <c r="DE23" s="6"/>
      <c r="DF23" s="6"/>
      <c r="DG23" s="6"/>
      <c r="DH23" s="6"/>
      <c r="DI23" s="6"/>
      <c r="DJ23" s="6"/>
      <c r="DK23" s="6"/>
      <c r="DL23" s="6"/>
      <c r="DM23" s="6"/>
      <c r="DN23" s="6"/>
      <c r="DO23" s="6"/>
      <c r="DP23" s="6"/>
      <c r="DQ23" s="6"/>
      <c r="DR23" s="6"/>
      <c r="DS23" s="6"/>
      <c r="DT23" s="6"/>
      <c r="DU23" s="6"/>
      <c r="DV23" s="6"/>
      <c r="DW23" s="6"/>
      <c r="DX23" s="6"/>
      <c r="DY23" s="6"/>
    </row>
    <row r="24" spans="1:129" ht="32.1" customHeight="1">
      <c r="A24" s="38" t="s">
        <v>99</v>
      </c>
      <c r="B24" s="172">
        <v>97.7</v>
      </c>
      <c r="C24" s="172">
        <v>98.1</v>
      </c>
      <c r="D24" s="172">
        <v>97.6</v>
      </c>
      <c r="E24" s="172">
        <v>98.2</v>
      </c>
      <c r="F24" s="172">
        <v>98.4</v>
      </c>
      <c r="G24" s="172">
        <v>97.7</v>
      </c>
      <c r="H24" s="172">
        <v>96.5</v>
      </c>
      <c r="I24" s="172">
        <v>95.9</v>
      </c>
      <c r="J24" s="172">
        <v>94.4</v>
      </c>
      <c r="K24" s="172">
        <v>93.9</v>
      </c>
      <c r="L24" s="172">
        <v>94.4</v>
      </c>
      <c r="M24" s="172">
        <v>94.6</v>
      </c>
      <c r="N24" s="172">
        <v>96.9</v>
      </c>
      <c r="O24" s="172">
        <v>94.7</v>
      </c>
      <c r="P24" s="172">
        <v>95</v>
      </c>
      <c r="Q24" s="172">
        <v>95.2</v>
      </c>
      <c r="R24" s="172">
        <v>94.4</v>
      </c>
      <c r="S24" s="172">
        <v>97.3</v>
      </c>
      <c r="T24" s="172">
        <v>96.6</v>
      </c>
      <c r="U24" s="172">
        <v>96</v>
      </c>
      <c r="V24" s="6"/>
      <c r="W24" s="6"/>
      <c r="X24" s="6"/>
      <c r="Y24" s="6"/>
      <c r="Z24" s="6"/>
      <c r="AA24" s="6"/>
      <c r="AB24" s="6"/>
      <c r="AC24" s="6"/>
      <c r="AD24" s="6"/>
      <c r="AE24" s="6"/>
      <c r="AF24" s="6"/>
      <c r="AG24" s="6"/>
      <c r="AH24" s="6"/>
      <c r="AI24" s="6"/>
      <c r="AJ24" s="6"/>
      <c r="AK24" s="6"/>
      <c r="AL24" s="6"/>
      <c r="AM24" s="6"/>
      <c r="AN24" s="6"/>
      <c r="AO24" s="6"/>
      <c r="AP24" s="6"/>
      <c r="AQ24" s="6"/>
      <c r="AR24" s="6"/>
      <c r="AS24" s="6"/>
      <c r="AT24" s="6"/>
      <c r="AU24" s="6"/>
      <c r="AV24" s="6"/>
      <c r="AW24" s="6"/>
      <c r="AX24" s="6"/>
      <c r="AY24" s="6"/>
      <c r="AZ24" s="6"/>
      <c r="BA24" s="6"/>
      <c r="BB24" s="6"/>
      <c r="BC24" s="6"/>
      <c r="BD24" s="6"/>
      <c r="BE24" s="6"/>
      <c r="BF24" s="6"/>
      <c r="BG24" s="6"/>
      <c r="BH24" s="6"/>
      <c r="BI24" s="6"/>
      <c r="BJ24" s="6"/>
      <c r="BK24" s="6"/>
      <c r="BL24" s="6"/>
      <c r="BM24" s="6"/>
      <c r="BN24" s="6"/>
      <c r="BO24" s="6"/>
      <c r="BP24" s="6"/>
      <c r="BQ24" s="6"/>
      <c r="BR24" s="6"/>
      <c r="BS24" s="6"/>
      <c r="BT24" s="6"/>
      <c r="BU24" s="6"/>
      <c r="BV24" s="6"/>
      <c r="BW24" s="6"/>
      <c r="BX24" s="6"/>
      <c r="BY24" s="6"/>
      <c r="BZ24" s="6"/>
      <c r="CA24" s="6"/>
      <c r="CB24" s="6"/>
      <c r="CC24" s="6"/>
      <c r="CD24" s="6"/>
      <c r="CE24" s="6"/>
      <c r="CF24" s="6"/>
      <c r="CG24" s="6"/>
      <c r="CH24" s="6"/>
      <c r="CI24" s="6"/>
      <c r="CJ24" s="6"/>
      <c r="CK24" s="6"/>
      <c r="CL24" s="6"/>
      <c r="CM24" s="6"/>
      <c r="CN24" s="6"/>
      <c r="CO24" s="6"/>
      <c r="CP24" s="6"/>
      <c r="CQ24" s="6"/>
      <c r="CR24" s="6"/>
      <c r="CS24" s="6"/>
      <c r="CT24" s="6"/>
      <c r="CU24" s="6"/>
      <c r="CV24" s="6"/>
      <c r="CW24" s="6"/>
      <c r="CX24" s="6"/>
      <c r="CY24" s="6"/>
      <c r="CZ24" s="6"/>
      <c r="DA24" s="6"/>
      <c r="DB24" s="6"/>
      <c r="DC24" s="6"/>
      <c r="DD24" s="6"/>
      <c r="DE24" s="6"/>
      <c r="DF24" s="6"/>
      <c r="DG24" s="6"/>
      <c r="DH24" s="6"/>
      <c r="DI24" s="6"/>
      <c r="DJ24" s="6"/>
      <c r="DK24" s="6"/>
      <c r="DL24" s="6"/>
      <c r="DM24" s="6"/>
      <c r="DN24" s="6"/>
      <c r="DO24" s="6"/>
      <c r="DP24" s="6"/>
      <c r="DQ24" s="6"/>
      <c r="DR24" s="6"/>
      <c r="DS24" s="6"/>
      <c r="DT24" s="6"/>
      <c r="DU24" s="6"/>
      <c r="DV24" s="6"/>
      <c r="DW24" s="6"/>
      <c r="DX24" s="6"/>
      <c r="DY24" s="6"/>
    </row>
    <row r="25" spans="1:129" ht="32.1" customHeight="1">
      <c r="A25" s="38" t="s">
        <v>100</v>
      </c>
      <c r="B25" s="172">
        <v>98</v>
      </c>
      <c r="C25" s="172">
        <v>98.4</v>
      </c>
      <c r="D25" s="172">
        <v>97.9</v>
      </c>
      <c r="E25" s="172">
        <v>98.5</v>
      </c>
      <c r="F25" s="172">
        <v>98.6</v>
      </c>
      <c r="G25" s="172">
        <v>97.9</v>
      </c>
      <c r="H25" s="172">
        <v>96.7</v>
      </c>
      <c r="I25" s="172">
        <v>96.2</v>
      </c>
      <c r="J25" s="172">
        <v>95.1</v>
      </c>
      <c r="K25" s="172">
        <v>94.5</v>
      </c>
      <c r="L25" s="172">
        <v>95</v>
      </c>
      <c r="M25" s="172">
        <v>95.2</v>
      </c>
      <c r="N25" s="172">
        <v>96.4</v>
      </c>
      <c r="O25" s="172">
        <v>94</v>
      </c>
      <c r="P25" s="172">
        <v>94.3</v>
      </c>
      <c r="Q25" s="172">
        <v>94.6</v>
      </c>
      <c r="R25" s="172">
        <v>95.1</v>
      </c>
      <c r="S25" s="172">
        <v>98.5</v>
      </c>
      <c r="T25" s="172">
        <v>97.6</v>
      </c>
      <c r="U25" s="172">
        <v>97</v>
      </c>
      <c r="V25" s="6"/>
      <c r="W25" s="6"/>
      <c r="X25" s="6"/>
      <c r="Y25" s="6"/>
      <c r="Z25" s="6"/>
      <c r="AA25" s="6"/>
      <c r="AB25" s="6"/>
      <c r="AC25" s="6"/>
      <c r="AD25" s="6"/>
      <c r="AE25" s="6"/>
      <c r="AF25" s="6"/>
      <c r="AG25" s="6"/>
      <c r="AH25" s="6"/>
      <c r="AI25" s="6"/>
      <c r="AJ25" s="6"/>
      <c r="AK25" s="6"/>
      <c r="AL25" s="6"/>
      <c r="AM25" s="6"/>
      <c r="AN25" s="6"/>
      <c r="AO25" s="6"/>
      <c r="AP25" s="6"/>
      <c r="AQ25" s="6"/>
      <c r="AR25" s="6"/>
      <c r="AS25" s="6"/>
      <c r="AT25" s="6"/>
      <c r="AU25" s="6"/>
      <c r="AV25" s="6"/>
      <c r="AW25" s="6"/>
      <c r="AX25" s="6"/>
      <c r="AY25" s="6"/>
      <c r="AZ25" s="6"/>
      <c r="BA25" s="6"/>
      <c r="BB25" s="6"/>
      <c r="BC25" s="6"/>
      <c r="BD25" s="6"/>
      <c r="BE25" s="6"/>
      <c r="BF25" s="6"/>
      <c r="BG25" s="6"/>
      <c r="BH25" s="6"/>
      <c r="BI25" s="6"/>
      <c r="BJ25" s="6"/>
      <c r="BK25" s="6"/>
      <c r="BL25" s="6"/>
      <c r="BM25" s="6"/>
      <c r="BN25" s="6"/>
      <c r="BO25" s="6"/>
      <c r="BP25" s="6"/>
      <c r="BQ25" s="6"/>
      <c r="BR25" s="6"/>
      <c r="BS25" s="6"/>
      <c r="BT25" s="6"/>
      <c r="BU25" s="6"/>
      <c r="BV25" s="6"/>
      <c r="BW25" s="6"/>
      <c r="BX25" s="6"/>
      <c r="BY25" s="6"/>
      <c r="BZ25" s="6"/>
      <c r="CA25" s="6"/>
      <c r="CB25" s="6"/>
      <c r="CC25" s="6"/>
      <c r="CD25" s="6"/>
      <c r="CE25" s="6"/>
      <c r="CF25" s="6"/>
      <c r="CG25" s="6"/>
      <c r="CH25" s="6"/>
      <c r="CI25" s="6"/>
      <c r="CJ25" s="6"/>
      <c r="CK25" s="6"/>
      <c r="CL25" s="6"/>
      <c r="CM25" s="6"/>
      <c r="CN25" s="6"/>
      <c r="CO25" s="6"/>
      <c r="CP25" s="6"/>
      <c r="CQ25" s="6"/>
      <c r="CR25" s="6"/>
      <c r="CS25" s="6"/>
      <c r="CT25" s="6"/>
      <c r="CU25" s="6"/>
      <c r="CV25" s="6"/>
      <c r="CW25" s="6"/>
      <c r="CX25" s="6"/>
      <c r="CY25" s="6"/>
      <c r="CZ25" s="6"/>
      <c r="DA25" s="6"/>
      <c r="DB25" s="6"/>
      <c r="DC25" s="6"/>
      <c r="DD25" s="6"/>
      <c r="DE25" s="6"/>
      <c r="DF25" s="6"/>
      <c r="DG25" s="6"/>
      <c r="DH25" s="6"/>
      <c r="DI25" s="6"/>
      <c r="DJ25" s="6"/>
      <c r="DK25" s="6"/>
      <c r="DL25" s="6"/>
      <c r="DM25" s="6"/>
      <c r="DN25" s="6"/>
      <c r="DO25" s="6"/>
      <c r="DP25" s="6"/>
      <c r="DQ25" s="6"/>
      <c r="DR25" s="6"/>
      <c r="DS25" s="6"/>
      <c r="DT25" s="6"/>
      <c r="DU25" s="6"/>
      <c r="DV25" s="6"/>
      <c r="DW25" s="6"/>
      <c r="DX25" s="6"/>
      <c r="DY25" s="6"/>
    </row>
    <row r="26" spans="1:129" ht="32.1" customHeight="1">
      <c r="A26" s="38" t="s">
        <v>101</v>
      </c>
      <c r="B26" s="172">
        <v>97.8</v>
      </c>
      <c r="C26" s="172">
        <v>96.6</v>
      </c>
      <c r="D26" s="172">
        <v>97.8</v>
      </c>
      <c r="E26" s="172">
        <v>95.9</v>
      </c>
      <c r="F26" s="172">
        <v>94.9</v>
      </c>
      <c r="G26" s="172">
        <v>94.9</v>
      </c>
      <c r="H26" s="172">
        <v>94.1</v>
      </c>
      <c r="I26" s="172">
        <v>94.6</v>
      </c>
      <c r="J26" s="172">
        <v>94.6</v>
      </c>
      <c r="K26" s="172">
        <v>93.8</v>
      </c>
      <c r="L26" s="172">
        <v>94.2</v>
      </c>
      <c r="M26" s="172">
        <v>94</v>
      </c>
      <c r="N26" s="172">
        <v>101.7</v>
      </c>
      <c r="O26" s="172">
        <v>101.5</v>
      </c>
      <c r="P26" s="172">
        <v>102.9</v>
      </c>
      <c r="Q26" s="172">
        <v>102.5</v>
      </c>
      <c r="R26" s="172">
        <v>86.2</v>
      </c>
      <c r="S26" s="172">
        <v>88.9</v>
      </c>
      <c r="T26" s="172">
        <v>87.7</v>
      </c>
      <c r="U26" s="172">
        <v>87.5</v>
      </c>
      <c r="V26" s="6"/>
      <c r="W26" s="6"/>
      <c r="X26" s="6"/>
      <c r="Y26" s="6"/>
      <c r="Z26" s="6"/>
      <c r="AA26" s="6"/>
      <c r="AB26" s="6"/>
      <c r="AC26" s="6"/>
      <c r="AD26" s="6"/>
      <c r="AE26" s="6"/>
      <c r="AF26" s="6"/>
      <c r="AG26" s="6"/>
      <c r="AH26" s="6"/>
      <c r="AI26" s="6"/>
      <c r="AJ26" s="6"/>
      <c r="AK26" s="6"/>
      <c r="AL26" s="6"/>
      <c r="AM26" s="6"/>
      <c r="AN26" s="6"/>
      <c r="AO26" s="6"/>
      <c r="AP26" s="6"/>
      <c r="AQ26" s="6"/>
      <c r="AR26" s="6"/>
      <c r="AS26" s="6"/>
      <c r="AT26" s="6"/>
      <c r="AU26" s="6"/>
      <c r="AV26" s="6"/>
      <c r="AW26" s="6"/>
      <c r="AX26" s="6"/>
      <c r="AY26" s="6"/>
      <c r="AZ26" s="6"/>
      <c r="BA26" s="6"/>
      <c r="BB26" s="6"/>
      <c r="BC26" s="6"/>
      <c r="BD26" s="6"/>
      <c r="BE26" s="6"/>
      <c r="BF26" s="6"/>
      <c r="BG26" s="6"/>
      <c r="BH26" s="6"/>
      <c r="BI26" s="6"/>
      <c r="BJ26" s="6"/>
      <c r="BK26" s="6"/>
      <c r="BL26" s="6"/>
      <c r="BM26" s="6"/>
      <c r="BN26" s="6"/>
      <c r="BO26" s="6"/>
      <c r="BP26" s="6"/>
      <c r="BQ26" s="6"/>
      <c r="BR26" s="6"/>
      <c r="BS26" s="6"/>
      <c r="BT26" s="6"/>
      <c r="BU26" s="6"/>
      <c r="BV26" s="6"/>
      <c r="BW26" s="6"/>
      <c r="BX26" s="6"/>
      <c r="BY26" s="6"/>
      <c r="BZ26" s="6"/>
      <c r="CA26" s="6"/>
      <c r="CB26" s="6"/>
      <c r="CC26" s="6"/>
      <c r="CD26" s="6"/>
      <c r="CE26" s="6"/>
      <c r="CF26" s="6"/>
      <c r="CG26" s="6"/>
      <c r="CH26" s="6"/>
      <c r="CI26" s="6"/>
      <c r="CJ26" s="6"/>
      <c r="CK26" s="6"/>
      <c r="CL26" s="6"/>
      <c r="CM26" s="6"/>
      <c r="CN26" s="6"/>
      <c r="CO26" s="6"/>
      <c r="CP26" s="6"/>
      <c r="CQ26" s="6"/>
      <c r="CR26" s="6"/>
      <c r="CS26" s="6"/>
      <c r="CT26" s="6"/>
      <c r="CU26" s="6"/>
      <c r="CV26" s="6"/>
      <c r="CW26" s="6"/>
      <c r="CX26" s="6"/>
      <c r="CY26" s="6"/>
      <c r="CZ26" s="6"/>
      <c r="DA26" s="6"/>
      <c r="DB26" s="6"/>
      <c r="DC26" s="6"/>
      <c r="DD26" s="6"/>
      <c r="DE26" s="6"/>
      <c r="DF26" s="6"/>
      <c r="DG26" s="6"/>
      <c r="DH26" s="6"/>
      <c r="DI26" s="6"/>
      <c r="DJ26" s="6"/>
      <c r="DK26" s="6"/>
      <c r="DL26" s="6"/>
      <c r="DM26" s="6"/>
      <c r="DN26" s="6"/>
      <c r="DO26" s="6"/>
      <c r="DP26" s="6"/>
      <c r="DQ26" s="6"/>
      <c r="DR26" s="6"/>
      <c r="DS26" s="6"/>
      <c r="DT26" s="6"/>
      <c r="DU26" s="6"/>
      <c r="DV26" s="6"/>
      <c r="DW26" s="6"/>
      <c r="DX26" s="6"/>
      <c r="DY26" s="6"/>
    </row>
    <row r="27" spans="1:129" ht="32.1" customHeight="1">
      <c r="A27" s="38" t="s">
        <v>102</v>
      </c>
      <c r="B27" s="172">
        <v>99.3</v>
      </c>
      <c r="C27" s="172">
        <v>99.1</v>
      </c>
      <c r="D27" s="172">
        <v>100.9</v>
      </c>
      <c r="E27" s="172">
        <v>97.3</v>
      </c>
      <c r="F27" s="172">
        <v>96</v>
      </c>
      <c r="G27" s="172">
        <v>95.4</v>
      </c>
      <c r="H27" s="172">
        <v>94.9</v>
      </c>
      <c r="I27" s="172">
        <v>95.6</v>
      </c>
      <c r="J27" s="172">
        <v>93</v>
      </c>
      <c r="K27" s="172">
        <v>91.9</v>
      </c>
      <c r="L27" s="172">
        <v>92.4</v>
      </c>
      <c r="M27" s="172">
        <v>92.6</v>
      </c>
      <c r="N27" s="172">
        <v>101.8</v>
      </c>
      <c r="O27" s="172">
        <v>102.2</v>
      </c>
      <c r="P27" s="172">
        <v>102.6</v>
      </c>
      <c r="Q27" s="172">
        <v>102.2</v>
      </c>
      <c r="R27" s="172">
        <v>84.9</v>
      </c>
      <c r="S27" s="172">
        <v>87.6</v>
      </c>
      <c r="T27" s="172">
        <v>86.6</v>
      </c>
      <c r="U27" s="172">
        <v>86.3</v>
      </c>
      <c r="V27" s="6"/>
      <c r="W27" s="6"/>
      <c r="X27" s="6"/>
      <c r="Y27" s="6"/>
      <c r="Z27" s="6"/>
      <c r="AA27" s="6"/>
      <c r="AB27" s="6"/>
      <c r="AC27" s="6"/>
      <c r="AD27" s="6"/>
      <c r="AE27" s="6"/>
      <c r="AF27" s="6"/>
      <c r="AG27" s="6"/>
      <c r="AH27" s="6"/>
      <c r="AI27" s="6"/>
      <c r="AJ27" s="6"/>
      <c r="AK27" s="6"/>
      <c r="AL27" s="6"/>
      <c r="AM27" s="6"/>
      <c r="AN27" s="6"/>
      <c r="AO27" s="6"/>
      <c r="AP27" s="6"/>
      <c r="AQ27" s="6"/>
      <c r="AR27" s="6"/>
      <c r="AS27" s="6"/>
      <c r="AT27" s="6"/>
      <c r="AU27" s="6"/>
      <c r="AV27" s="6"/>
      <c r="AW27" s="6"/>
      <c r="AX27" s="6"/>
      <c r="AY27" s="6"/>
      <c r="AZ27" s="6"/>
      <c r="BA27" s="6"/>
      <c r="BB27" s="6"/>
      <c r="BC27" s="6"/>
      <c r="BD27" s="6"/>
      <c r="BE27" s="6"/>
      <c r="BF27" s="6"/>
      <c r="BG27" s="6"/>
      <c r="BH27" s="6"/>
      <c r="BI27" s="6"/>
      <c r="BJ27" s="6"/>
      <c r="BK27" s="6"/>
      <c r="BL27" s="6"/>
      <c r="BM27" s="6"/>
      <c r="BN27" s="6"/>
      <c r="BO27" s="6"/>
      <c r="BP27" s="6"/>
      <c r="BQ27" s="6"/>
      <c r="BR27" s="6"/>
      <c r="BS27" s="6"/>
      <c r="BT27" s="6"/>
      <c r="BU27" s="6"/>
      <c r="BV27" s="6"/>
      <c r="BW27" s="6"/>
      <c r="BX27" s="6"/>
      <c r="BY27" s="6"/>
      <c r="BZ27" s="6"/>
      <c r="CA27" s="6"/>
      <c r="CB27" s="6"/>
      <c r="CC27" s="6"/>
      <c r="CD27" s="6"/>
      <c r="CE27" s="6"/>
      <c r="CF27" s="6"/>
      <c r="CG27" s="6"/>
      <c r="CH27" s="6"/>
      <c r="CI27" s="6"/>
      <c r="CJ27" s="6"/>
      <c r="CK27" s="6"/>
      <c r="CL27" s="6"/>
      <c r="CM27" s="6"/>
      <c r="CN27" s="6"/>
      <c r="CO27" s="6"/>
      <c r="CP27" s="6"/>
      <c r="CQ27" s="6"/>
      <c r="CR27" s="6"/>
      <c r="CS27" s="6"/>
      <c r="CT27" s="6"/>
      <c r="CU27" s="6"/>
      <c r="CV27" s="6"/>
      <c r="CW27" s="6"/>
      <c r="CX27" s="6"/>
      <c r="CY27" s="6"/>
      <c r="CZ27" s="6"/>
      <c r="DA27" s="6"/>
      <c r="DB27" s="6"/>
      <c r="DC27" s="6"/>
      <c r="DD27" s="6"/>
      <c r="DE27" s="6"/>
      <c r="DF27" s="6"/>
      <c r="DG27" s="6"/>
      <c r="DH27" s="6"/>
      <c r="DI27" s="6"/>
      <c r="DJ27" s="6"/>
      <c r="DK27" s="6"/>
      <c r="DL27" s="6"/>
      <c r="DM27" s="6"/>
      <c r="DN27" s="6"/>
      <c r="DO27" s="6"/>
      <c r="DP27" s="6"/>
      <c r="DQ27" s="6"/>
      <c r="DR27" s="6"/>
      <c r="DS27" s="6"/>
      <c r="DT27" s="6"/>
      <c r="DU27" s="6"/>
      <c r="DV27" s="6"/>
      <c r="DW27" s="6"/>
      <c r="DX27" s="6"/>
      <c r="DY27" s="6"/>
    </row>
    <row r="28" spans="1:129" ht="32.1" customHeight="1">
      <c r="A28" s="38" t="s">
        <v>103</v>
      </c>
      <c r="B28" s="172">
        <v>93.6</v>
      </c>
      <c r="C28" s="172">
        <v>94.2</v>
      </c>
      <c r="D28" s="172">
        <v>94.6</v>
      </c>
      <c r="E28" s="172">
        <v>93.2</v>
      </c>
      <c r="F28" s="172">
        <v>93</v>
      </c>
      <c r="G28" s="172">
        <v>92.7</v>
      </c>
      <c r="H28" s="172">
        <v>91.5</v>
      </c>
      <c r="I28" s="172">
        <v>90.9</v>
      </c>
      <c r="J28" s="172">
        <v>95.2</v>
      </c>
      <c r="K28" s="172">
        <v>95.1</v>
      </c>
      <c r="L28" s="172">
        <v>95.6</v>
      </c>
      <c r="M28" s="172">
        <v>96.3</v>
      </c>
      <c r="N28" s="172">
        <v>98.5</v>
      </c>
      <c r="O28" s="172">
        <v>98.5</v>
      </c>
      <c r="P28" s="172">
        <v>100.4</v>
      </c>
      <c r="Q28" s="172">
        <v>100.6</v>
      </c>
      <c r="R28" s="172">
        <v>90.2</v>
      </c>
      <c r="S28" s="172">
        <v>92.2</v>
      </c>
      <c r="T28" s="172">
        <v>90.9</v>
      </c>
      <c r="U28" s="172">
        <v>89.8</v>
      </c>
      <c r="V28" s="6"/>
      <c r="W28" s="6"/>
      <c r="X28" s="6"/>
      <c r="Y28" s="6"/>
      <c r="Z28" s="6"/>
      <c r="AA28" s="6"/>
      <c r="AB28" s="6"/>
      <c r="AC28" s="6"/>
      <c r="AD28" s="6"/>
      <c r="AE28" s="6"/>
      <c r="AF28" s="6"/>
      <c r="AG28" s="6"/>
      <c r="AH28" s="6"/>
      <c r="AI28" s="6"/>
      <c r="AJ28" s="6"/>
      <c r="AK28" s="6"/>
      <c r="AL28" s="6"/>
      <c r="AM28" s="6"/>
      <c r="AN28" s="6"/>
      <c r="AO28" s="6"/>
      <c r="AP28" s="6"/>
      <c r="AQ28" s="6"/>
      <c r="AR28" s="6"/>
      <c r="AS28" s="6"/>
      <c r="AT28" s="6"/>
      <c r="AU28" s="6"/>
      <c r="AV28" s="6"/>
      <c r="AW28" s="6"/>
      <c r="AX28" s="6"/>
      <c r="AY28" s="6"/>
      <c r="AZ28" s="6"/>
      <c r="BA28" s="6"/>
      <c r="BB28" s="6"/>
      <c r="BC28" s="6"/>
      <c r="BD28" s="6"/>
      <c r="BE28" s="6"/>
      <c r="BF28" s="6"/>
      <c r="BG28" s="6"/>
      <c r="BH28" s="6"/>
      <c r="BI28" s="6"/>
      <c r="BJ28" s="6"/>
      <c r="BK28" s="6"/>
      <c r="BL28" s="6"/>
      <c r="BM28" s="6"/>
      <c r="BN28" s="6"/>
      <c r="BO28" s="6"/>
      <c r="BP28" s="6"/>
      <c r="BQ28" s="6"/>
      <c r="BR28" s="6"/>
      <c r="BS28" s="6"/>
      <c r="BT28" s="6"/>
      <c r="BU28" s="6"/>
      <c r="BV28" s="6"/>
      <c r="BW28" s="6"/>
      <c r="BX28" s="6"/>
      <c r="BY28" s="6"/>
      <c r="BZ28" s="6"/>
      <c r="CA28" s="6"/>
      <c r="CB28" s="6"/>
      <c r="CC28" s="6"/>
      <c r="CD28" s="6"/>
      <c r="CE28" s="6"/>
      <c r="CF28" s="6"/>
      <c r="CG28" s="6"/>
      <c r="CH28" s="6"/>
      <c r="CI28" s="6"/>
      <c r="CJ28" s="6"/>
      <c r="CK28" s="6"/>
      <c r="CL28" s="6"/>
      <c r="CM28" s="6"/>
      <c r="CN28" s="6"/>
      <c r="CO28" s="6"/>
      <c r="CP28" s="6"/>
      <c r="CQ28" s="6"/>
      <c r="CR28" s="6"/>
      <c r="CS28" s="6"/>
      <c r="CT28" s="6"/>
      <c r="CU28" s="6"/>
      <c r="CV28" s="6"/>
      <c r="CW28" s="6"/>
      <c r="CX28" s="6"/>
      <c r="CY28" s="6"/>
      <c r="CZ28" s="6"/>
      <c r="DA28" s="6"/>
      <c r="DB28" s="6"/>
      <c r="DC28" s="6"/>
      <c r="DD28" s="6"/>
      <c r="DE28" s="6"/>
      <c r="DF28" s="6"/>
      <c r="DG28" s="6"/>
      <c r="DH28" s="6"/>
      <c r="DI28" s="6"/>
      <c r="DJ28" s="6"/>
      <c r="DK28" s="6"/>
      <c r="DL28" s="6"/>
      <c r="DM28" s="6"/>
      <c r="DN28" s="6"/>
      <c r="DO28" s="6"/>
      <c r="DP28" s="6"/>
      <c r="DQ28" s="6"/>
      <c r="DR28" s="6"/>
      <c r="DS28" s="6"/>
      <c r="DT28" s="6"/>
      <c r="DU28" s="6"/>
      <c r="DV28" s="6"/>
      <c r="DW28" s="6"/>
      <c r="DX28" s="6"/>
      <c r="DY28" s="6"/>
    </row>
    <row r="29" spans="1:129" ht="32.1" customHeight="1" thickBot="1">
      <c r="A29" s="38" t="s">
        <v>104</v>
      </c>
      <c r="B29" s="172">
        <v>90.1</v>
      </c>
      <c r="C29" s="181">
        <v>89.2</v>
      </c>
      <c r="D29" s="181">
        <v>87.6</v>
      </c>
      <c r="E29" s="181">
        <v>89.5</v>
      </c>
      <c r="F29" s="181">
        <v>96.5</v>
      </c>
      <c r="G29" s="181">
        <v>97.8</v>
      </c>
      <c r="H29" s="181">
        <v>96.4</v>
      </c>
      <c r="I29" s="181">
        <v>96.4</v>
      </c>
      <c r="J29" s="181">
        <v>92.3</v>
      </c>
      <c r="K29" s="181">
        <v>93</v>
      </c>
      <c r="L29" s="181">
        <v>89.8</v>
      </c>
      <c r="M29" s="181">
        <v>86.4</v>
      </c>
      <c r="N29" s="181">
        <v>103.1</v>
      </c>
      <c r="O29" s="181">
        <v>97</v>
      </c>
      <c r="P29" s="181">
        <v>100.6</v>
      </c>
      <c r="Q29" s="181">
        <v>106</v>
      </c>
      <c r="R29" s="181">
        <v>100</v>
      </c>
      <c r="S29" s="181">
        <v>105.2</v>
      </c>
      <c r="T29" s="181">
        <v>106.3</v>
      </c>
      <c r="U29" s="181">
        <v>102.9</v>
      </c>
      <c r="V29" s="6"/>
      <c r="W29" s="6"/>
      <c r="X29" s="6"/>
      <c r="Y29" s="6"/>
      <c r="Z29" s="6"/>
      <c r="AA29" s="6"/>
      <c r="AB29" s="6"/>
      <c r="AC29" s="6"/>
      <c r="AD29" s="6"/>
      <c r="AE29" s="6"/>
      <c r="AF29" s="6"/>
      <c r="AG29" s="6"/>
      <c r="AH29" s="6"/>
      <c r="AI29" s="6"/>
      <c r="AJ29" s="6"/>
      <c r="AK29" s="6"/>
      <c r="AL29" s="6"/>
      <c r="AM29" s="6"/>
      <c r="AN29" s="6"/>
      <c r="AO29" s="6"/>
      <c r="AP29" s="6"/>
      <c r="AQ29" s="6"/>
      <c r="AR29" s="6"/>
      <c r="AS29" s="6"/>
      <c r="AT29" s="6"/>
      <c r="AU29" s="6"/>
      <c r="AV29" s="6"/>
      <c r="AW29" s="6"/>
      <c r="AX29" s="6"/>
      <c r="AY29" s="6"/>
      <c r="AZ29" s="6"/>
      <c r="BA29" s="6"/>
      <c r="BB29" s="6"/>
      <c r="BC29" s="6"/>
      <c r="BD29" s="6"/>
      <c r="BE29" s="6"/>
      <c r="BF29" s="6"/>
      <c r="BG29" s="6"/>
      <c r="BH29" s="6"/>
      <c r="BI29" s="6"/>
      <c r="BJ29" s="6"/>
      <c r="BK29" s="6"/>
      <c r="BL29" s="6"/>
      <c r="BM29" s="6"/>
      <c r="BN29" s="6"/>
      <c r="BO29" s="6"/>
      <c r="BP29" s="6"/>
      <c r="BQ29" s="6"/>
      <c r="BR29" s="6"/>
      <c r="BS29" s="6"/>
      <c r="BT29" s="6"/>
      <c r="BU29" s="6"/>
      <c r="BV29" s="6"/>
      <c r="BW29" s="6"/>
      <c r="BX29" s="6"/>
      <c r="BY29" s="6"/>
      <c r="BZ29" s="6"/>
      <c r="CA29" s="6"/>
      <c r="CB29" s="6"/>
      <c r="CC29" s="6"/>
      <c r="CD29" s="6"/>
      <c r="CE29" s="6"/>
      <c r="CF29" s="6"/>
      <c r="CG29" s="6"/>
      <c r="CH29" s="6"/>
      <c r="CI29" s="6"/>
      <c r="CJ29" s="6"/>
      <c r="CK29" s="6"/>
      <c r="CL29" s="6"/>
      <c r="CM29" s="6"/>
      <c r="CN29" s="6"/>
      <c r="CO29" s="6"/>
      <c r="CP29" s="6"/>
      <c r="CQ29" s="6"/>
      <c r="CR29" s="6"/>
      <c r="CS29" s="6"/>
      <c r="CT29" s="6"/>
      <c r="CU29" s="6"/>
      <c r="CV29" s="6"/>
      <c r="CW29" s="6"/>
      <c r="CX29" s="6"/>
      <c r="CY29" s="6"/>
      <c r="CZ29" s="6"/>
      <c r="DA29" s="6"/>
      <c r="DB29" s="6"/>
      <c r="DC29" s="6"/>
      <c r="DD29" s="6"/>
      <c r="DE29" s="6"/>
      <c r="DF29" s="6"/>
      <c r="DG29" s="6"/>
      <c r="DH29" s="6"/>
      <c r="DI29" s="6"/>
      <c r="DJ29" s="6"/>
      <c r="DK29" s="6"/>
      <c r="DL29" s="6"/>
      <c r="DM29" s="6"/>
      <c r="DN29" s="6"/>
      <c r="DO29" s="6"/>
      <c r="DP29" s="6"/>
      <c r="DQ29" s="6"/>
      <c r="DR29" s="6"/>
      <c r="DS29" s="6"/>
      <c r="DT29" s="6"/>
      <c r="DU29" s="6"/>
      <c r="DV29" s="6"/>
      <c r="DW29" s="6"/>
      <c r="DX29" s="6"/>
      <c r="DY29" s="6"/>
    </row>
    <row r="30" spans="1:129" ht="15" customHeight="1" thickTop="1">
      <c r="A30" s="179"/>
      <c r="B30" s="180"/>
      <c r="C30" s="6"/>
      <c r="F30" s="6"/>
      <c r="G30" s="6"/>
      <c r="H30" s="6"/>
      <c r="I30" s="6"/>
      <c r="J30" s="6"/>
      <c r="K30" s="6"/>
      <c r="L30" s="6"/>
      <c r="M30" s="6"/>
      <c r="N30" s="6"/>
      <c r="O30" s="6"/>
      <c r="P30" s="6"/>
      <c r="Q30" s="6"/>
      <c r="R30" s="6"/>
      <c r="S30" s="6"/>
      <c r="T30" s="6"/>
      <c r="U30" s="6"/>
      <c r="V30" s="6"/>
      <c r="W30" s="6"/>
      <c r="X30" s="6"/>
      <c r="Y30" s="6"/>
      <c r="Z30" s="6"/>
      <c r="AA30" s="6"/>
      <c r="AB30" s="6"/>
      <c r="AC30" s="6"/>
      <c r="AD30" s="6"/>
      <c r="AE30" s="6"/>
      <c r="AF30" s="6"/>
      <c r="AG30" s="6"/>
      <c r="AH30" s="6"/>
      <c r="AI30" s="6"/>
      <c r="AJ30" s="6"/>
      <c r="AK30" s="6"/>
      <c r="AL30" s="6"/>
      <c r="AM30" s="6"/>
      <c r="AN30" s="6"/>
      <c r="AO30" s="6"/>
      <c r="AP30" s="6"/>
      <c r="AQ30" s="6"/>
      <c r="AR30" s="6"/>
      <c r="AS30" s="6"/>
      <c r="AT30" s="6"/>
      <c r="AU30" s="6"/>
      <c r="AV30" s="6"/>
      <c r="AW30" s="6"/>
      <c r="AX30" s="6"/>
      <c r="AY30" s="6"/>
      <c r="AZ30" s="6"/>
      <c r="BA30" s="6"/>
      <c r="BB30" s="6"/>
      <c r="BC30" s="6"/>
      <c r="BD30" s="6"/>
      <c r="BE30" s="6"/>
      <c r="BF30" s="6"/>
      <c r="BG30" s="6"/>
      <c r="BH30" s="6"/>
      <c r="BI30" s="6"/>
      <c r="BJ30" s="6"/>
      <c r="BK30" s="6"/>
      <c r="BL30" s="6"/>
      <c r="BM30" s="6"/>
      <c r="BN30" s="6"/>
      <c r="BO30" s="6"/>
      <c r="BP30" s="6"/>
      <c r="BQ30" s="6"/>
      <c r="BR30" s="6"/>
      <c r="BS30" s="6"/>
      <c r="BT30" s="6"/>
      <c r="BU30" s="6"/>
      <c r="BV30" s="6"/>
      <c r="BW30" s="6"/>
      <c r="BX30" s="6"/>
      <c r="BY30" s="6"/>
      <c r="BZ30" s="6"/>
      <c r="CA30" s="6"/>
      <c r="CB30" s="6"/>
      <c r="CC30" s="6"/>
      <c r="CD30" s="6"/>
      <c r="CE30" s="6"/>
      <c r="CF30" s="6"/>
      <c r="CG30" s="6"/>
      <c r="CH30" s="6"/>
      <c r="CI30" s="6"/>
      <c r="CJ30" s="6"/>
      <c r="CK30" s="6"/>
      <c r="CL30" s="6"/>
      <c r="CM30" s="6"/>
      <c r="CN30" s="6"/>
      <c r="CO30" s="6"/>
      <c r="CP30" s="6"/>
      <c r="CQ30" s="6"/>
      <c r="CR30" s="6"/>
      <c r="CS30" s="6"/>
      <c r="CT30" s="6"/>
      <c r="CU30" s="6"/>
      <c r="CV30" s="6"/>
      <c r="CW30" s="6"/>
      <c r="CX30" s="6"/>
      <c r="CY30" s="6"/>
      <c r="CZ30" s="6"/>
      <c r="DA30" s="6"/>
      <c r="DB30" s="6"/>
      <c r="DC30" s="6"/>
      <c r="DD30" s="6"/>
      <c r="DE30" s="6"/>
      <c r="DF30" s="6"/>
      <c r="DG30" s="6"/>
      <c r="DH30" s="6"/>
      <c r="DI30" s="6"/>
      <c r="DJ30" s="6"/>
      <c r="DK30" s="6"/>
      <c r="DL30" s="6"/>
      <c r="DM30" s="6"/>
      <c r="DN30" s="6"/>
      <c r="DO30" s="6"/>
      <c r="DP30" s="6"/>
      <c r="DQ30" s="6"/>
      <c r="DR30" s="6"/>
      <c r="DS30" s="6"/>
      <c r="DT30" s="6"/>
      <c r="DU30" s="6"/>
      <c r="DV30" s="6"/>
      <c r="DW30" s="6"/>
      <c r="DX30" s="6"/>
      <c r="DY30" s="6"/>
    </row>
    <row r="31" spans="1:129" s="7" customFormat="1" ht="15" customHeight="1">
      <c r="A31" s="18"/>
      <c r="B31" s="8"/>
      <c r="C31" s="8"/>
      <c r="D31" s="8"/>
      <c r="E31" s="8"/>
      <c r="F31" s="8"/>
      <c r="G31" s="8"/>
      <c r="H31" s="8"/>
      <c r="I31" s="8"/>
    </row>
    <row r="32" spans="1:129" s="7" customFormat="1" ht="15" customHeight="1">
      <c r="A32" s="18"/>
      <c r="B32" s="8"/>
      <c r="C32" s="8"/>
      <c r="D32" s="8"/>
      <c r="E32" s="8"/>
      <c r="F32" s="8"/>
      <c r="G32" s="8"/>
      <c r="H32" s="8"/>
      <c r="I32" s="8"/>
    </row>
    <row r="33" spans="1:49" s="9" customFormat="1" ht="15" customHeight="1">
      <c r="A33" s="20"/>
      <c r="B33" s="10"/>
      <c r="C33" s="10"/>
      <c r="D33" s="10"/>
      <c r="E33" s="10"/>
      <c r="F33" s="10"/>
      <c r="G33" s="10"/>
      <c r="H33" s="10"/>
      <c r="I33" s="10"/>
      <c r="J33" s="10"/>
      <c r="K33" s="10"/>
      <c r="L33" s="10"/>
      <c r="M33" s="10"/>
      <c r="N33" s="10"/>
      <c r="O33" s="10"/>
      <c r="P33" s="10"/>
      <c r="Q33" s="10"/>
      <c r="R33" s="10"/>
      <c r="S33" s="10"/>
      <c r="T33" s="10"/>
      <c r="U33" s="10"/>
      <c r="V33" s="10"/>
      <c r="W33" s="10"/>
      <c r="X33" s="10"/>
      <c r="Y33" s="10"/>
      <c r="Z33" s="10"/>
      <c r="AA33" s="10"/>
      <c r="AB33" s="10"/>
      <c r="AC33" s="10"/>
      <c r="AD33" s="10"/>
      <c r="AE33" s="10"/>
      <c r="AF33" s="10"/>
      <c r="AG33" s="10"/>
      <c r="AH33" s="10"/>
      <c r="AI33" s="10"/>
      <c r="AJ33" s="10"/>
      <c r="AK33" s="10"/>
      <c r="AL33" s="10"/>
      <c r="AM33" s="10"/>
      <c r="AN33" s="10"/>
      <c r="AO33" s="10"/>
      <c r="AP33" s="10"/>
      <c r="AQ33" s="7"/>
      <c r="AR33" s="7"/>
      <c r="AS33" s="7"/>
      <c r="AT33" s="7"/>
      <c r="AU33" s="7"/>
      <c r="AV33" s="11"/>
      <c r="AW33" s="11"/>
    </row>
  </sheetData>
  <sheetProtection algorithmName="SHA-512" hashValue="oJIU1lS2knECk5V035nGzLdxtZ5knE719lCcxibhYy4QBh8R1yjBa9id9HEQy3l9x0BNSOFHQtDkms3MSzCiZg==" saltValue="OFzIquSaKxCwBV0BOyPWxQ==" spinCount="100000" sheet="1" objects="1" scenarios="1"/>
  <hyperlinks>
    <hyperlink ref="A1" location="'0'!A1" display="'0'!A1"/>
  </hyperlinks>
  <pageMargins left="0.7" right="0.7" top="0.75" bottom="0.75" header="0.3" footer="0.3"/>
  <pageSetup paperSize="9" orientation="portrait" horizontalDpi="300" verticalDpi="3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2"/>
  <dimension ref="A1:FM32"/>
  <sheetViews>
    <sheetView showGridLines="0" zoomScale="86" zoomScaleNormal="86" workbookViewId="0">
      <pane xSplit="2" ySplit="3" topLeftCell="N14" activePane="bottomRight" state="frozen"/>
      <selection activeCell="B1" sqref="B1"/>
      <selection pane="topRight" activeCell="B1" sqref="B1"/>
      <selection pane="bottomLeft" activeCell="B1" sqref="B1"/>
      <selection pane="bottomRight"/>
    </sheetView>
  </sheetViews>
  <sheetFormatPr defaultColWidth="9.33203125" defaultRowHeight="15"/>
  <cols>
    <col min="1" max="1" width="9" style="3" customWidth="1"/>
    <col min="2" max="2" width="45.83203125" style="3" customWidth="1"/>
    <col min="3" max="12" width="12.83203125" style="32" customWidth="1"/>
    <col min="13" max="57" width="12.83203125" style="3" customWidth="1"/>
    <col min="58" max="16384" width="9.33203125" style="3"/>
  </cols>
  <sheetData>
    <row r="1" spans="1:146" ht="24" customHeight="1">
      <c r="A1" s="33" t="str">
        <f>IF('0'!A1=1,"до змісту","to title")</f>
        <v>до змісту</v>
      </c>
      <c r="B1" s="34"/>
      <c r="C1" s="31"/>
      <c r="D1" s="31"/>
      <c r="E1" s="31"/>
      <c r="F1" s="31"/>
      <c r="G1" s="31"/>
      <c r="H1" s="31"/>
      <c r="I1" s="31"/>
      <c r="J1" s="31"/>
      <c r="K1" s="31"/>
      <c r="L1" s="31"/>
    </row>
    <row r="2" spans="1:146" s="6" customFormat="1" ht="36" customHeight="1">
      <c r="A2" s="35"/>
      <c r="B2" s="36"/>
      <c r="C2" s="166" t="s">
        <v>3</v>
      </c>
      <c r="D2" s="166" t="s">
        <v>4</v>
      </c>
      <c r="E2" s="166" t="s">
        <v>5</v>
      </c>
      <c r="F2" s="166" t="s">
        <v>6</v>
      </c>
      <c r="G2" s="166" t="s">
        <v>7</v>
      </c>
      <c r="H2" s="166" t="s">
        <v>8</v>
      </c>
      <c r="I2" s="166" t="s">
        <v>9</v>
      </c>
      <c r="J2" s="166" t="s">
        <v>10</v>
      </c>
      <c r="K2" s="166" t="s">
        <v>11</v>
      </c>
      <c r="L2" s="166" t="s">
        <v>12</v>
      </c>
      <c r="M2" s="166" t="s">
        <v>13</v>
      </c>
      <c r="N2" s="166" t="s">
        <v>14</v>
      </c>
      <c r="O2" s="166" t="s">
        <v>15</v>
      </c>
      <c r="P2" s="166" t="s">
        <v>16</v>
      </c>
      <c r="Q2" s="166" t="s">
        <v>17</v>
      </c>
      <c r="R2" s="166" t="s">
        <v>18</v>
      </c>
    </row>
    <row r="3" spans="1:146" ht="39.75" customHeight="1">
      <c r="A3" s="192" t="str">
        <f>IF('0'!A1=1,"Середньооблікова кількість штатних працівників (тис. осіб) КВЕД 2010","Average staff numbers (thousands person) CTEA 2010")</f>
        <v>Середньооблікова кількість штатних працівників (тис. осіб) КВЕД 2010</v>
      </c>
      <c r="B3" s="193"/>
      <c r="C3" s="23">
        <v>10235</v>
      </c>
      <c r="D3" s="23">
        <v>10223.9</v>
      </c>
      <c r="E3" s="23">
        <v>10196.6</v>
      </c>
      <c r="F3" s="23">
        <v>10164.4</v>
      </c>
      <c r="G3" s="23">
        <v>9997.2999999999993</v>
      </c>
      <c r="H3" s="40" t="s">
        <v>0</v>
      </c>
      <c r="I3" s="23">
        <v>9150.6</v>
      </c>
      <c r="J3" s="23">
        <v>8959.4</v>
      </c>
      <c r="K3" s="23">
        <v>8183.1</v>
      </c>
      <c r="L3" s="23">
        <v>8164.3</v>
      </c>
      <c r="M3" s="23">
        <v>8102.5</v>
      </c>
      <c r="N3" s="23">
        <v>8064.7</v>
      </c>
      <c r="O3" s="23">
        <v>7891.1</v>
      </c>
      <c r="P3" s="23">
        <v>7887.5</v>
      </c>
      <c r="Q3" s="23">
        <v>7882.3</v>
      </c>
      <c r="R3" s="23">
        <v>7868.1</v>
      </c>
      <c r="S3" s="197" t="s">
        <v>67</v>
      </c>
    </row>
    <row r="4" spans="1:146" ht="32.1" customHeight="1">
      <c r="A4" s="194" t="str">
        <f>IF('0'!A1=1,"За видами економічної діяльності КВЕД 2010","By types of economic activity CTEA 2010")</f>
        <v>За видами економічної діяльності КВЕД 2010</v>
      </c>
      <c r="B4" s="37" t="str">
        <f>IF('0'!A1=1,"Сільське господарство, лісове господарство та рибне господарство","Agriculture, forestry and fishing")</f>
        <v>Сільське господарство, лісове господарство та рибне господарство</v>
      </c>
      <c r="C4" s="25">
        <v>515</v>
      </c>
      <c r="D4" s="25">
        <v>553</v>
      </c>
      <c r="E4" s="25">
        <v>573.29999999999995</v>
      </c>
      <c r="F4" s="25">
        <v>570.70000000000005</v>
      </c>
      <c r="G4" s="25">
        <v>493.4</v>
      </c>
      <c r="H4" s="29" t="s">
        <v>0</v>
      </c>
      <c r="I4" s="25">
        <v>522.1</v>
      </c>
      <c r="J4" s="25">
        <v>517.9</v>
      </c>
      <c r="K4" s="25">
        <v>436</v>
      </c>
      <c r="L4" s="25">
        <v>465</v>
      </c>
      <c r="M4" s="25">
        <v>480.9</v>
      </c>
      <c r="N4" s="25">
        <v>478.9</v>
      </c>
      <c r="O4" s="25">
        <v>427</v>
      </c>
      <c r="P4" s="25">
        <v>457.9</v>
      </c>
      <c r="Q4" s="25">
        <v>472.5</v>
      </c>
      <c r="R4" s="25">
        <v>473.2</v>
      </c>
      <c r="S4" s="197"/>
      <c r="T4" s="6"/>
      <c r="U4" s="6"/>
      <c r="V4" s="6"/>
      <c r="W4" s="6"/>
      <c r="X4" s="6"/>
      <c r="Y4" s="6"/>
      <c r="Z4" s="6"/>
      <c r="AA4" s="6"/>
      <c r="AB4" s="6"/>
      <c r="AC4" s="6"/>
      <c r="AD4" s="6"/>
      <c r="AE4" s="6"/>
      <c r="AF4" s="6"/>
      <c r="AG4" s="6"/>
      <c r="AH4" s="6"/>
      <c r="AI4" s="6"/>
      <c r="AJ4" s="6"/>
      <c r="AK4" s="6"/>
      <c r="AL4" s="6"/>
      <c r="AM4" s="6"/>
      <c r="AN4" s="6"/>
      <c r="AO4" s="6"/>
      <c r="AP4" s="6"/>
      <c r="AQ4" s="6"/>
      <c r="AR4" s="6"/>
      <c r="AS4" s="6"/>
      <c r="AT4" s="6"/>
      <c r="AU4" s="6"/>
      <c r="AV4" s="6"/>
      <c r="AW4" s="6"/>
      <c r="AX4" s="6"/>
      <c r="AY4" s="6"/>
      <c r="AZ4" s="6"/>
      <c r="BA4" s="6"/>
      <c r="BB4" s="6"/>
      <c r="BC4" s="6"/>
      <c r="BD4" s="6"/>
      <c r="BE4" s="6"/>
      <c r="BF4" s="6"/>
      <c r="BG4" s="6"/>
      <c r="BH4" s="6"/>
      <c r="BI4" s="6"/>
      <c r="BJ4" s="6"/>
      <c r="BK4" s="6"/>
      <c r="BL4" s="6"/>
      <c r="BM4" s="6"/>
      <c r="BN4" s="6"/>
      <c r="BO4" s="6"/>
      <c r="BP4" s="6"/>
      <c r="BQ4" s="6"/>
      <c r="BR4" s="6"/>
      <c r="BS4" s="6"/>
      <c r="BT4" s="6"/>
      <c r="BU4" s="6"/>
      <c r="BV4" s="6"/>
      <c r="BW4" s="6"/>
      <c r="BX4" s="6"/>
      <c r="BY4" s="6"/>
      <c r="BZ4" s="6"/>
      <c r="CA4" s="6"/>
      <c r="CB4" s="6"/>
      <c r="CC4" s="6"/>
      <c r="CD4" s="6"/>
      <c r="CE4" s="6"/>
      <c r="CF4" s="6"/>
      <c r="CG4" s="6"/>
      <c r="CH4" s="6"/>
      <c r="CI4" s="6"/>
      <c r="CJ4" s="6"/>
      <c r="CK4" s="6"/>
      <c r="CL4" s="6"/>
      <c r="CM4" s="6"/>
      <c r="CN4" s="6"/>
      <c r="CO4" s="6"/>
      <c r="CP4" s="6"/>
      <c r="CQ4" s="6"/>
      <c r="CR4" s="6"/>
      <c r="CS4" s="6"/>
      <c r="CT4" s="6"/>
      <c r="CU4" s="6"/>
      <c r="CV4" s="6"/>
      <c r="CW4" s="6"/>
      <c r="CX4" s="6"/>
      <c r="CY4" s="6"/>
      <c r="CZ4" s="6"/>
      <c r="DA4" s="6"/>
      <c r="DB4" s="6"/>
      <c r="DC4" s="6"/>
      <c r="DD4" s="6"/>
      <c r="DE4" s="6"/>
      <c r="DF4" s="6"/>
      <c r="DG4" s="6"/>
      <c r="DH4" s="6"/>
      <c r="DI4" s="6"/>
      <c r="DJ4" s="6"/>
      <c r="DK4" s="6"/>
      <c r="DL4" s="6"/>
      <c r="DM4" s="6"/>
      <c r="DN4" s="6"/>
      <c r="DO4" s="6"/>
      <c r="DP4" s="6"/>
      <c r="DQ4" s="6"/>
      <c r="DR4" s="6"/>
      <c r="DS4" s="6"/>
      <c r="DT4" s="6"/>
      <c r="DU4" s="6"/>
      <c r="DV4" s="6"/>
      <c r="DW4" s="6"/>
      <c r="DX4" s="6"/>
      <c r="DY4" s="6"/>
      <c r="DZ4" s="6"/>
      <c r="EA4" s="6"/>
      <c r="EB4" s="6"/>
      <c r="EC4" s="6"/>
      <c r="ED4" s="6"/>
      <c r="EE4" s="6"/>
      <c r="EF4" s="6"/>
      <c r="EG4" s="6"/>
      <c r="EH4" s="6"/>
      <c r="EI4" s="6"/>
      <c r="EJ4" s="6"/>
      <c r="EK4" s="6"/>
      <c r="EL4" s="6"/>
      <c r="EM4" s="6"/>
      <c r="EN4" s="6"/>
      <c r="EO4" s="6"/>
      <c r="EP4" s="6"/>
    </row>
    <row r="5" spans="1:146" ht="32.1" customHeight="1">
      <c r="A5" s="195"/>
      <c r="B5" s="38" t="str">
        <f>IF('0'!A1=1,"з них сільське господарство","of which agriculture")</f>
        <v>з них сільське господарство</v>
      </c>
      <c r="C5" s="25">
        <v>448.8</v>
      </c>
      <c r="D5" s="25">
        <v>486</v>
      </c>
      <c r="E5" s="25">
        <v>506.7</v>
      </c>
      <c r="F5" s="25">
        <v>504.9</v>
      </c>
      <c r="G5" s="25">
        <v>432.5</v>
      </c>
      <c r="H5" s="29" t="s">
        <v>0</v>
      </c>
      <c r="I5" s="25">
        <v>462.1</v>
      </c>
      <c r="J5" s="25">
        <v>458.3</v>
      </c>
      <c r="K5" s="25">
        <v>375.5</v>
      </c>
      <c r="L5" s="25">
        <v>403.8</v>
      </c>
      <c r="M5" s="25">
        <v>419.3</v>
      </c>
      <c r="N5" s="25">
        <v>417.1</v>
      </c>
      <c r="O5" s="25">
        <v>365.7</v>
      </c>
      <c r="P5" s="25">
        <v>395.4</v>
      </c>
      <c r="Q5" s="25">
        <v>409.5</v>
      </c>
      <c r="R5" s="25">
        <v>410.3</v>
      </c>
      <c r="S5" s="197"/>
      <c r="T5" s="6"/>
      <c r="U5" s="6"/>
      <c r="V5" s="6"/>
      <c r="W5" s="6"/>
      <c r="X5" s="6"/>
      <c r="Y5" s="6"/>
      <c r="Z5" s="6"/>
      <c r="AA5" s="6"/>
      <c r="AB5" s="6"/>
      <c r="AC5" s="6"/>
      <c r="AD5" s="6"/>
      <c r="AE5" s="6"/>
      <c r="AF5" s="6"/>
      <c r="AG5" s="6"/>
      <c r="AH5" s="6"/>
      <c r="AI5" s="6"/>
      <c r="AJ5" s="6"/>
      <c r="AK5" s="6"/>
      <c r="AL5" s="6"/>
      <c r="AM5" s="6"/>
      <c r="AN5" s="6"/>
      <c r="AO5" s="6"/>
      <c r="AP5" s="6"/>
      <c r="AQ5" s="6"/>
      <c r="AR5" s="6"/>
      <c r="AS5" s="6"/>
      <c r="AT5" s="6"/>
      <c r="AU5" s="6"/>
      <c r="AV5" s="6"/>
      <c r="AW5" s="6"/>
      <c r="AX5" s="6"/>
      <c r="AY5" s="6"/>
      <c r="AZ5" s="6"/>
      <c r="BA5" s="6"/>
      <c r="BB5" s="6"/>
      <c r="BC5" s="6"/>
      <c r="BD5" s="6"/>
      <c r="BE5" s="6"/>
      <c r="BF5" s="6"/>
      <c r="BG5" s="6"/>
      <c r="BH5" s="6"/>
      <c r="BI5" s="6"/>
      <c r="BJ5" s="6"/>
      <c r="BK5" s="6"/>
      <c r="BL5" s="6"/>
      <c r="BM5" s="6"/>
      <c r="BN5" s="6"/>
      <c r="BO5" s="6"/>
      <c r="BP5" s="6"/>
      <c r="BQ5" s="6"/>
      <c r="BR5" s="6"/>
      <c r="BS5" s="6"/>
      <c r="BT5" s="6"/>
      <c r="BU5" s="6"/>
      <c r="BV5" s="6"/>
      <c r="BW5" s="6"/>
      <c r="BX5" s="6"/>
      <c r="BY5" s="6"/>
      <c r="BZ5" s="6"/>
      <c r="CA5" s="6"/>
      <c r="CB5" s="6"/>
      <c r="CC5" s="6"/>
      <c r="CD5" s="6"/>
      <c r="CE5" s="6"/>
      <c r="CF5" s="6"/>
      <c r="CG5" s="6"/>
      <c r="CH5" s="6"/>
      <c r="CI5" s="6"/>
      <c r="CJ5" s="6"/>
      <c r="CK5" s="6"/>
      <c r="CL5" s="6"/>
      <c r="CM5" s="6"/>
      <c r="CN5" s="6"/>
      <c r="CO5" s="6"/>
      <c r="CP5" s="6"/>
      <c r="CQ5" s="6"/>
      <c r="CR5" s="6"/>
      <c r="CS5" s="6"/>
      <c r="CT5" s="6"/>
      <c r="CU5" s="6"/>
      <c r="CV5" s="6"/>
      <c r="CW5" s="6"/>
      <c r="CX5" s="6"/>
      <c r="CY5" s="6"/>
      <c r="CZ5" s="6"/>
      <c r="DA5" s="6"/>
      <c r="DB5" s="6"/>
      <c r="DC5" s="6"/>
      <c r="DD5" s="6"/>
      <c r="DE5" s="6"/>
      <c r="DF5" s="6"/>
      <c r="DG5" s="6"/>
      <c r="DH5" s="6"/>
      <c r="DI5" s="6"/>
      <c r="DJ5" s="6"/>
      <c r="DK5" s="6"/>
      <c r="DL5" s="6"/>
      <c r="DM5" s="6"/>
      <c r="DN5" s="6"/>
      <c r="DO5" s="6"/>
      <c r="DP5" s="6"/>
      <c r="DQ5" s="6"/>
      <c r="DR5" s="6"/>
      <c r="DS5" s="6"/>
      <c r="DT5" s="6"/>
      <c r="DU5" s="6"/>
      <c r="DV5" s="6"/>
      <c r="DW5" s="6"/>
      <c r="DX5" s="6"/>
      <c r="DY5" s="6"/>
      <c r="DZ5" s="6"/>
      <c r="EA5" s="6"/>
      <c r="EB5" s="6"/>
      <c r="EC5" s="6"/>
      <c r="ED5" s="6"/>
      <c r="EE5" s="6"/>
      <c r="EF5" s="6"/>
      <c r="EG5" s="6"/>
      <c r="EH5" s="6"/>
      <c r="EI5" s="6"/>
      <c r="EJ5" s="6"/>
      <c r="EK5" s="6"/>
      <c r="EL5" s="6"/>
      <c r="EM5" s="6"/>
      <c r="EN5" s="6"/>
      <c r="EO5" s="6"/>
      <c r="EP5" s="6"/>
    </row>
    <row r="6" spans="1:146" ht="32.1" customHeight="1">
      <c r="A6" s="195"/>
      <c r="B6" s="38" t="str">
        <f>IF('0'!A1=1,"Промисловість","Manufacturing")</f>
        <v>Промисловість</v>
      </c>
      <c r="C6" s="25">
        <v>2723.5</v>
      </c>
      <c r="D6" s="25">
        <v>2702.7</v>
      </c>
      <c r="E6" s="25">
        <v>2686.8</v>
      </c>
      <c r="F6" s="25">
        <v>2672.9</v>
      </c>
      <c r="G6" s="25">
        <v>2607.6999999999998</v>
      </c>
      <c r="H6" s="29" t="s">
        <v>0</v>
      </c>
      <c r="I6" s="25">
        <v>2371.1</v>
      </c>
      <c r="J6" s="25">
        <v>2296.8000000000002</v>
      </c>
      <c r="K6" s="25">
        <v>2057.1999999999998</v>
      </c>
      <c r="L6" s="25">
        <v>2069.6999999999998</v>
      </c>
      <c r="M6" s="25">
        <v>2048</v>
      </c>
      <c r="N6" s="25">
        <v>2039.6</v>
      </c>
      <c r="O6" s="25">
        <v>1987.6</v>
      </c>
      <c r="P6" s="25">
        <v>1971.4</v>
      </c>
      <c r="Q6" s="25">
        <v>1971.4</v>
      </c>
      <c r="R6" s="25">
        <v>1960</v>
      </c>
      <c r="S6" s="197"/>
      <c r="T6" s="6"/>
      <c r="U6" s="6"/>
      <c r="V6" s="6"/>
      <c r="W6" s="6"/>
      <c r="X6" s="6"/>
      <c r="Y6" s="6"/>
      <c r="Z6" s="6"/>
      <c r="AA6" s="6"/>
      <c r="AB6" s="6"/>
      <c r="AC6" s="6"/>
      <c r="AD6" s="6"/>
      <c r="AE6" s="6"/>
      <c r="AF6" s="6"/>
      <c r="AG6" s="6"/>
      <c r="AH6" s="6"/>
      <c r="AI6" s="6"/>
      <c r="AJ6" s="6"/>
      <c r="AK6" s="6"/>
      <c r="AL6" s="6"/>
      <c r="AM6" s="6"/>
      <c r="AN6" s="6"/>
      <c r="AO6" s="6"/>
      <c r="AP6" s="6"/>
      <c r="AQ6" s="6"/>
      <c r="AR6" s="6"/>
      <c r="AS6" s="6"/>
      <c r="AT6" s="6"/>
      <c r="AU6" s="6"/>
      <c r="AV6" s="6"/>
      <c r="AW6" s="6"/>
      <c r="AX6" s="6"/>
      <c r="AY6" s="6"/>
      <c r="AZ6" s="6"/>
      <c r="BA6" s="6"/>
      <c r="BB6" s="6"/>
      <c r="BC6" s="6"/>
      <c r="BD6" s="6"/>
      <c r="BE6" s="6"/>
      <c r="BF6" s="6"/>
      <c r="BG6" s="6"/>
      <c r="BH6" s="6"/>
      <c r="BI6" s="6"/>
      <c r="BJ6" s="6"/>
      <c r="BK6" s="6"/>
      <c r="BL6" s="6"/>
      <c r="BM6" s="6"/>
      <c r="BN6" s="6"/>
      <c r="BO6" s="6"/>
      <c r="BP6" s="6"/>
      <c r="BQ6" s="6"/>
      <c r="BR6" s="6"/>
      <c r="BS6" s="6"/>
      <c r="BT6" s="6"/>
      <c r="BU6" s="6"/>
      <c r="BV6" s="6"/>
      <c r="BW6" s="6"/>
      <c r="BX6" s="6"/>
      <c r="BY6" s="6"/>
      <c r="BZ6" s="6"/>
      <c r="CA6" s="6"/>
      <c r="CB6" s="6"/>
      <c r="CC6" s="6"/>
      <c r="CD6" s="6"/>
      <c r="CE6" s="6"/>
      <c r="CF6" s="6"/>
      <c r="CG6" s="6"/>
      <c r="CH6" s="6"/>
      <c r="CI6" s="6"/>
      <c r="CJ6" s="6"/>
      <c r="CK6" s="6"/>
      <c r="CL6" s="6"/>
      <c r="CM6" s="6"/>
      <c r="CN6" s="6"/>
      <c r="CO6" s="6"/>
      <c r="CP6" s="6"/>
      <c r="CQ6" s="6"/>
      <c r="CR6" s="6"/>
      <c r="CS6" s="6"/>
      <c r="CT6" s="6"/>
      <c r="CU6" s="6"/>
      <c r="CV6" s="6"/>
      <c r="CW6" s="6"/>
      <c r="CX6" s="6"/>
      <c r="CY6" s="6"/>
      <c r="CZ6" s="6"/>
      <c r="DA6" s="6"/>
      <c r="DB6" s="6"/>
      <c r="DC6" s="6"/>
      <c r="DD6" s="6"/>
      <c r="DE6" s="6"/>
      <c r="DF6" s="6"/>
      <c r="DG6" s="6"/>
      <c r="DH6" s="6"/>
      <c r="DI6" s="6"/>
      <c r="DJ6" s="6"/>
      <c r="DK6" s="6"/>
      <c r="DL6" s="6"/>
      <c r="DM6" s="6"/>
      <c r="DN6" s="6"/>
      <c r="DO6" s="6"/>
      <c r="DP6" s="6"/>
      <c r="DQ6" s="6"/>
      <c r="DR6" s="6"/>
      <c r="DS6" s="6"/>
      <c r="DT6" s="6"/>
      <c r="DU6" s="6"/>
      <c r="DV6" s="6"/>
      <c r="DW6" s="6"/>
      <c r="DX6" s="6"/>
      <c r="DY6" s="6"/>
      <c r="DZ6" s="6"/>
      <c r="EA6" s="6"/>
      <c r="EB6" s="6"/>
      <c r="EC6" s="6"/>
      <c r="ED6" s="6"/>
      <c r="EE6" s="6"/>
      <c r="EF6" s="6"/>
      <c r="EG6" s="6"/>
      <c r="EH6" s="6"/>
      <c r="EI6" s="6"/>
      <c r="EJ6" s="6"/>
      <c r="EK6" s="6"/>
      <c r="EL6" s="6"/>
      <c r="EM6" s="6"/>
      <c r="EN6" s="6"/>
      <c r="EO6" s="6"/>
      <c r="EP6" s="6"/>
    </row>
    <row r="7" spans="1:146" ht="32.1" customHeight="1">
      <c r="A7" s="195"/>
      <c r="B7" s="38" t="str">
        <f>IF('0'!A1=1,"Будівництво","Construction")</f>
        <v>Будівництво</v>
      </c>
      <c r="C7" s="25">
        <v>303.7</v>
      </c>
      <c r="D7" s="25">
        <v>302</v>
      </c>
      <c r="E7" s="25">
        <v>299.10000000000002</v>
      </c>
      <c r="F7" s="25">
        <v>295.39999999999998</v>
      </c>
      <c r="G7" s="25">
        <v>267.2</v>
      </c>
      <c r="H7" s="29" t="s">
        <v>0</v>
      </c>
      <c r="I7" s="25">
        <v>235.4</v>
      </c>
      <c r="J7" s="25">
        <v>227.8</v>
      </c>
      <c r="K7" s="25">
        <v>191.2</v>
      </c>
      <c r="L7" s="25">
        <v>188.4</v>
      </c>
      <c r="M7" s="25">
        <v>185</v>
      </c>
      <c r="N7" s="25">
        <v>182.1</v>
      </c>
      <c r="O7" s="25">
        <v>172.3</v>
      </c>
      <c r="P7" s="25">
        <v>173.2</v>
      </c>
      <c r="Q7" s="25">
        <v>174</v>
      </c>
      <c r="R7" s="25">
        <v>173.2</v>
      </c>
      <c r="S7" s="197"/>
      <c r="T7" s="6"/>
      <c r="U7" s="6"/>
      <c r="V7" s="6"/>
      <c r="W7" s="6"/>
      <c r="X7" s="6"/>
      <c r="Y7" s="6"/>
      <c r="Z7" s="6"/>
      <c r="AA7" s="6"/>
      <c r="AB7" s="6"/>
      <c r="AC7" s="6"/>
      <c r="AD7" s="6"/>
      <c r="AE7" s="6"/>
      <c r="AF7" s="6"/>
      <c r="AG7" s="6"/>
      <c r="AH7" s="6"/>
      <c r="AI7" s="6"/>
      <c r="AJ7" s="6"/>
      <c r="AK7" s="6"/>
      <c r="AL7" s="6"/>
      <c r="AM7" s="6"/>
      <c r="AN7" s="6"/>
      <c r="AO7" s="6"/>
      <c r="AP7" s="6"/>
      <c r="AQ7" s="6"/>
      <c r="AR7" s="6"/>
      <c r="AS7" s="6"/>
      <c r="AT7" s="6"/>
      <c r="AU7" s="6"/>
      <c r="AV7" s="6"/>
      <c r="AW7" s="6"/>
      <c r="AX7" s="6"/>
      <c r="AY7" s="6"/>
      <c r="AZ7" s="6"/>
      <c r="BA7" s="6"/>
      <c r="BB7" s="6"/>
      <c r="BC7" s="6"/>
      <c r="BD7" s="6"/>
      <c r="BE7" s="6"/>
      <c r="BF7" s="6"/>
      <c r="BG7" s="6"/>
      <c r="BH7" s="6"/>
      <c r="BI7" s="6"/>
      <c r="BJ7" s="6"/>
      <c r="BK7" s="6"/>
      <c r="BL7" s="6"/>
      <c r="BM7" s="6"/>
      <c r="BN7" s="6"/>
      <c r="BO7" s="6"/>
      <c r="BP7" s="6"/>
      <c r="BQ7" s="6"/>
      <c r="BR7" s="6"/>
      <c r="BS7" s="6"/>
      <c r="BT7" s="6"/>
      <c r="BU7" s="6"/>
      <c r="BV7" s="6"/>
      <c r="BW7" s="6"/>
      <c r="BX7" s="6"/>
      <c r="BY7" s="6"/>
      <c r="BZ7" s="6"/>
      <c r="CA7" s="6"/>
      <c r="CB7" s="6"/>
      <c r="CC7" s="6"/>
      <c r="CD7" s="6"/>
      <c r="CE7" s="6"/>
      <c r="CF7" s="6"/>
      <c r="CG7" s="6"/>
      <c r="CH7" s="6"/>
      <c r="CI7" s="6"/>
      <c r="CJ7" s="6"/>
      <c r="CK7" s="6"/>
      <c r="CL7" s="6"/>
      <c r="CM7" s="6"/>
      <c r="CN7" s="6"/>
      <c r="CO7" s="6"/>
      <c r="CP7" s="6"/>
      <c r="CQ7" s="6"/>
      <c r="CR7" s="6"/>
      <c r="CS7" s="6"/>
      <c r="CT7" s="6"/>
      <c r="CU7" s="6"/>
      <c r="CV7" s="6"/>
      <c r="CW7" s="6"/>
      <c r="CX7" s="6"/>
      <c r="CY7" s="6"/>
      <c r="CZ7" s="6"/>
      <c r="DA7" s="6"/>
      <c r="DB7" s="6"/>
      <c r="DC7" s="6"/>
      <c r="DD7" s="6"/>
      <c r="DE7" s="6"/>
      <c r="DF7" s="6"/>
      <c r="DG7" s="6"/>
      <c r="DH7" s="6"/>
      <c r="DI7" s="6"/>
      <c r="DJ7" s="6"/>
      <c r="DK7" s="6"/>
      <c r="DL7" s="6"/>
      <c r="DM7" s="6"/>
      <c r="DN7" s="6"/>
      <c r="DO7" s="6"/>
      <c r="DP7" s="6"/>
      <c r="DQ7" s="6"/>
      <c r="DR7" s="6"/>
      <c r="DS7" s="6"/>
      <c r="DT7" s="6"/>
      <c r="DU7" s="6"/>
      <c r="DV7" s="6"/>
      <c r="DW7" s="6"/>
      <c r="DX7" s="6"/>
      <c r="DY7" s="6"/>
      <c r="DZ7" s="6"/>
      <c r="EA7" s="6"/>
      <c r="EB7" s="6"/>
      <c r="EC7" s="6"/>
      <c r="ED7" s="6"/>
      <c r="EE7" s="6"/>
      <c r="EF7" s="6"/>
      <c r="EG7" s="6"/>
      <c r="EH7" s="6"/>
      <c r="EI7" s="6"/>
      <c r="EJ7" s="6"/>
      <c r="EK7" s="6"/>
      <c r="EL7" s="6"/>
      <c r="EM7" s="6"/>
      <c r="EN7" s="6"/>
      <c r="EO7" s="6"/>
      <c r="EP7" s="6"/>
    </row>
    <row r="8" spans="1:146" ht="32.1" customHeight="1">
      <c r="A8" s="195"/>
      <c r="B8" s="38" t="str">
        <f>IF('0'!A1=1,"Оптова та роздрібна торгівля; ремонт  автотранспортних засобів і мотоциклів","Wholesale and retail trade; repair of motor vehicles and motorcycles")</f>
        <v>Оптова та роздрібна торгівля; ремонт  автотранспортних засобів і мотоциклів</v>
      </c>
      <c r="C8" s="25">
        <v>931.4</v>
      </c>
      <c r="D8" s="25">
        <v>924.8</v>
      </c>
      <c r="E8" s="25">
        <v>916.1</v>
      </c>
      <c r="F8" s="25">
        <v>911</v>
      </c>
      <c r="G8" s="25">
        <v>892.6</v>
      </c>
      <c r="H8" s="29" t="s">
        <v>0</v>
      </c>
      <c r="I8" s="25">
        <v>804.3</v>
      </c>
      <c r="J8" s="25">
        <v>785.6</v>
      </c>
      <c r="K8" s="25">
        <v>710.9</v>
      </c>
      <c r="L8" s="25">
        <v>703.7</v>
      </c>
      <c r="M8" s="25">
        <v>692</v>
      </c>
      <c r="N8" s="25">
        <v>687.5</v>
      </c>
      <c r="O8" s="25">
        <v>712.9</v>
      </c>
      <c r="P8" s="25">
        <v>714.5</v>
      </c>
      <c r="Q8" s="25">
        <v>715.7</v>
      </c>
      <c r="R8" s="25">
        <v>712.4</v>
      </c>
      <c r="S8" s="197"/>
      <c r="T8" s="6"/>
      <c r="U8" s="6"/>
      <c r="V8" s="6"/>
      <c r="W8" s="6"/>
      <c r="X8" s="6"/>
      <c r="Y8" s="6"/>
      <c r="Z8" s="6"/>
      <c r="AA8" s="6"/>
      <c r="AB8" s="6"/>
      <c r="AC8" s="6"/>
      <c r="AD8" s="6"/>
      <c r="AE8" s="6"/>
      <c r="AF8" s="6"/>
      <c r="AG8" s="6"/>
      <c r="AH8" s="6"/>
      <c r="AI8" s="6"/>
      <c r="AJ8" s="6"/>
      <c r="AK8" s="6"/>
      <c r="AL8" s="6"/>
      <c r="AM8" s="6"/>
      <c r="AN8" s="6"/>
      <c r="AO8" s="6"/>
      <c r="AP8" s="6"/>
      <c r="AQ8" s="6"/>
      <c r="AR8" s="6"/>
      <c r="AS8" s="6"/>
      <c r="AT8" s="6"/>
      <c r="AU8" s="6"/>
      <c r="AV8" s="6"/>
      <c r="AW8" s="6"/>
      <c r="AX8" s="6"/>
      <c r="AY8" s="6"/>
      <c r="AZ8" s="6"/>
      <c r="BA8" s="6"/>
      <c r="BB8" s="6"/>
      <c r="BC8" s="6"/>
      <c r="BD8" s="6"/>
      <c r="BE8" s="6"/>
      <c r="BF8" s="6"/>
      <c r="BG8" s="6"/>
      <c r="BH8" s="6"/>
      <c r="BI8" s="6"/>
      <c r="BJ8" s="6"/>
      <c r="BK8" s="6"/>
      <c r="BL8" s="6"/>
      <c r="BM8" s="6"/>
      <c r="BN8" s="6"/>
      <c r="BO8" s="6"/>
      <c r="BP8" s="6"/>
      <c r="BQ8" s="6"/>
      <c r="BR8" s="6"/>
      <c r="BS8" s="6"/>
      <c r="BT8" s="6"/>
      <c r="BU8" s="6"/>
      <c r="BV8" s="6"/>
      <c r="BW8" s="6"/>
      <c r="BX8" s="6"/>
      <c r="BY8" s="6"/>
      <c r="BZ8" s="6"/>
      <c r="CA8" s="6"/>
      <c r="CB8" s="6"/>
      <c r="CC8" s="6"/>
      <c r="CD8" s="6"/>
      <c r="CE8" s="6"/>
      <c r="CF8" s="6"/>
      <c r="CG8" s="6"/>
      <c r="CH8" s="6"/>
      <c r="CI8" s="6"/>
      <c r="CJ8" s="6"/>
      <c r="CK8" s="6"/>
      <c r="CL8" s="6"/>
      <c r="CM8" s="6"/>
      <c r="CN8" s="6"/>
      <c r="CO8" s="6"/>
      <c r="CP8" s="6"/>
      <c r="CQ8" s="6"/>
      <c r="CR8" s="6"/>
      <c r="CS8" s="6"/>
      <c r="CT8" s="6"/>
      <c r="CU8" s="6"/>
      <c r="CV8" s="6"/>
      <c r="CW8" s="6"/>
      <c r="CX8" s="6"/>
      <c r="CY8" s="6"/>
      <c r="CZ8" s="6"/>
      <c r="DA8" s="6"/>
      <c r="DB8" s="6"/>
      <c r="DC8" s="6"/>
      <c r="DD8" s="6"/>
      <c r="DE8" s="6"/>
      <c r="DF8" s="6"/>
      <c r="DG8" s="6"/>
      <c r="DH8" s="6"/>
      <c r="DI8" s="6"/>
      <c r="DJ8" s="6"/>
      <c r="DK8" s="6"/>
      <c r="DL8" s="6"/>
      <c r="DM8" s="6"/>
      <c r="DN8" s="6"/>
      <c r="DO8" s="6"/>
      <c r="DP8" s="6"/>
      <c r="DQ8" s="6"/>
      <c r="DR8" s="6"/>
      <c r="DS8" s="6"/>
      <c r="DT8" s="6"/>
      <c r="DU8" s="6"/>
      <c r="DV8" s="6"/>
      <c r="DW8" s="6"/>
      <c r="DX8" s="6"/>
      <c r="DY8" s="6"/>
      <c r="DZ8" s="6"/>
      <c r="EA8" s="6"/>
      <c r="EB8" s="6"/>
      <c r="EC8" s="6"/>
      <c r="ED8" s="6"/>
      <c r="EE8" s="6"/>
      <c r="EF8" s="6"/>
      <c r="EG8" s="6"/>
      <c r="EH8" s="6"/>
      <c r="EI8" s="6"/>
      <c r="EJ8" s="6"/>
      <c r="EK8" s="6"/>
      <c r="EL8" s="6"/>
      <c r="EM8" s="6"/>
      <c r="EN8" s="6"/>
      <c r="EO8" s="6"/>
      <c r="EP8" s="6"/>
    </row>
    <row r="9" spans="1:146" ht="32.1" customHeight="1">
      <c r="A9" s="195"/>
      <c r="B9" s="38" t="str">
        <f>IF('0'!A1=1,"Транспорт, складське господарство,  поштова та кур’єрська діяльність","Transportation and warehousing, postal and courier activities")</f>
        <v>Транспорт, складське господарство,  поштова та кур’єрська діяльність</v>
      </c>
      <c r="C9" s="25">
        <v>818.7</v>
      </c>
      <c r="D9" s="25">
        <v>814.7</v>
      </c>
      <c r="E9" s="25">
        <v>812.1</v>
      </c>
      <c r="F9" s="25">
        <v>808.6</v>
      </c>
      <c r="G9" s="25">
        <v>811.8</v>
      </c>
      <c r="H9" s="29" t="s">
        <v>0</v>
      </c>
      <c r="I9" s="25">
        <v>742.9</v>
      </c>
      <c r="J9" s="25">
        <v>731</v>
      </c>
      <c r="K9" s="25">
        <v>668.7</v>
      </c>
      <c r="L9" s="25">
        <v>665.3</v>
      </c>
      <c r="M9" s="25">
        <v>667.6</v>
      </c>
      <c r="N9" s="25">
        <v>661.4</v>
      </c>
      <c r="O9" s="25">
        <v>661.5</v>
      </c>
      <c r="P9" s="25">
        <v>660.9</v>
      </c>
      <c r="Q9" s="25">
        <v>660.6</v>
      </c>
      <c r="R9" s="25">
        <v>659.9</v>
      </c>
      <c r="S9" s="197"/>
      <c r="T9" s="6"/>
      <c r="U9" s="6"/>
      <c r="V9" s="6"/>
      <c r="W9" s="6"/>
      <c r="X9" s="6"/>
      <c r="Y9" s="6"/>
      <c r="Z9" s="6"/>
      <c r="AA9" s="6"/>
      <c r="AB9" s="6"/>
      <c r="AC9" s="6"/>
      <c r="AD9" s="6"/>
      <c r="AE9" s="6"/>
      <c r="AF9" s="6"/>
      <c r="AG9" s="6"/>
      <c r="AH9" s="6"/>
      <c r="AI9" s="6"/>
      <c r="AJ9" s="6"/>
      <c r="AK9" s="6"/>
      <c r="AL9" s="6"/>
      <c r="AM9" s="6"/>
      <c r="AN9" s="6"/>
      <c r="AO9" s="6"/>
      <c r="AP9" s="6"/>
      <c r="AQ9" s="6"/>
      <c r="AR9" s="6"/>
      <c r="AS9" s="6"/>
      <c r="AT9" s="6"/>
      <c r="AU9" s="6"/>
      <c r="AV9" s="6"/>
      <c r="AW9" s="6"/>
      <c r="AX9" s="6"/>
      <c r="AY9" s="6"/>
      <c r="AZ9" s="6"/>
      <c r="BA9" s="6"/>
      <c r="BB9" s="6"/>
      <c r="BC9" s="6"/>
      <c r="BD9" s="6"/>
      <c r="BE9" s="6"/>
      <c r="BF9" s="6"/>
      <c r="BG9" s="6"/>
      <c r="BH9" s="6"/>
      <c r="BI9" s="6"/>
      <c r="BJ9" s="6"/>
      <c r="BK9" s="6"/>
      <c r="BL9" s="6"/>
      <c r="BM9" s="6"/>
      <c r="BN9" s="6"/>
      <c r="BO9" s="6"/>
      <c r="BP9" s="6"/>
      <c r="BQ9" s="6"/>
      <c r="BR9" s="6"/>
      <c r="BS9" s="6"/>
      <c r="BT9" s="6"/>
      <c r="BU9" s="6"/>
      <c r="BV9" s="6"/>
      <c r="BW9" s="6"/>
      <c r="BX9" s="6"/>
      <c r="BY9" s="6"/>
      <c r="BZ9" s="6"/>
      <c r="CA9" s="6"/>
      <c r="CB9" s="6"/>
      <c r="CC9" s="6"/>
      <c r="CD9" s="6"/>
      <c r="CE9" s="6"/>
      <c r="CF9" s="6"/>
      <c r="CG9" s="6"/>
      <c r="CH9" s="6"/>
      <c r="CI9" s="6"/>
      <c r="CJ9" s="6"/>
      <c r="CK9" s="6"/>
      <c r="CL9" s="6"/>
      <c r="CM9" s="6"/>
      <c r="CN9" s="6"/>
      <c r="CO9" s="6"/>
      <c r="CP9" s="6"/>
      <c r="CQ9" s="6"/>
      <c r="CR9" s="6"/>
      <c r="CS9" s="6"/>
      <c r="CT9" s="6"/>
      <c r="CU9" s="6"/>
      <c r="CV9" s="6"/>
      <c r="CW9" s="6"/>
      <c r="CX9" s="6"/>
      <c r="CY9" s="6"/>
      <c r="CZ9" s="6"/>
      <c r="DA9" s="6"/>
      <c r="DB9" s="6"/>
      <c r="DC9" s="6"/>
      <c r="DD9" s="6"/>
      <c r="DE9" s="6"/>
      <c r="DF9" s="6"/>
      <c r="DG9" s="6"/>
      <c r="DH9" s="6"/>
      <c r="DI9" s="6"/>
      <c r="DJ9" s="6"/>
      <c r="DK9" s="6"/>
      <c r="DL9" s="6"/>
      <c r="DM9" s="6"/>
      <c r="DN9" s="6"/>
      <c r="DO9" s="6"/>
      <c r="DP9" s="6"/>
      <c r="DQ9" s="6"/>
      <c r="DR9" s="6"/>
      <c r="DS9" s="6"/>
      <c r="DT9" s="6"/>
      <c r="DU9" s="6"/>
      <c r="DV9" s="6"/>
      <c r="DW9" s="6"/>
      <c r="DX9" s="6"/>
      <c r="DY9" s="6"/>
      <c r="DZ9" s="6"/>
      <c r="EA9" s="6"/>
      <c r="EB9" s="6"/>
      <c r="EC9" s="6"/>
      <c r="ED9" s="6"/>
      <c r="EE9" s="6"/>
      <c r="EF9" s="6"/>
      <c r="EG9" s="6"/>
      <c r="EH9" s="6"/>
      <c r="EI9" s="6"/>
      <c r="EJ9" s="6"/>
      <c r="EK9" s="6"/>
      <c r="EL9" s="6"/>
      <c r="EM9" s="6"/>
      <c r="EN9" s="6"/>
      <c r="EO9" s="6"/>
      <c r="EP9" s="6"/>
    </row>
    <row r="10" spans="1:146" ht="32.1" customHeight="1">
      <c r="A10" s="195"/>
      <c r="B10" s="38" t="str">
        <f>IF('0'!A1=1,"діяльність транспорту"," transport activities")</f>
        <v>діяльність транспорту</v>
      </c>
      <c r="C10" s="25">
        <v>272</v>
      </c>
      <c r="D10" s="25">
        <v>272.3</v>
      </c>
      <c r="E10" s="25">
        <v>272.5</v>
      </c>
      <c r="F10" s="25">
        <v>272</v>
      </c>
      <c r="G10" s="25">
        <v>321.5</v>
      </c>
      <c r="H10" s="29" t="s">
        <v>0</v>
      </c>
      <c r="I10" s="25">
        <v>293.39999999999998</v>
      </c>
      <c r="J10" s="25">
        <v>288.39999999999998</v>
      </c>
      <c r="K10" s="25">
        <v>269.3</v>
      </c>
      <c r="L10" s="25">
        <v>268.10000000000002</v>
      </c>
      <c r="M10" s="25">
        <v>268.2</v>
      </c>
      <c r="N10" s="25">
        <v>266.7</v>
      </c>
      <c r="O10" s="25">
        <v>280.7</v>
      </c>
      <c r="P10" s="25">
        <v>280.89999999999998</v>
      </c>
      <c r="Q10" s="25">
        <v>282.39999999999998</v>
      </c>
      <c r="R10" s="25">
        <v>282.3</v>
      </c>
      <c r="S10" s="197"/>
      <c r="T10" s="6"/>
      <c r="U10" s="6"/>
      <c r="V10" s="6"/>
      <c r="W10" s="6"/>
      <c r="X10" s="6"/>
      <c r="Y10" s="6"/>
      <c r="Z10" s="6"/>
      <c r="AA10" s="6"/>
      <c r="AB10" s="6"/>
      <c r="AC10" s="6"/>
      <c r="AD10" s="6"/>
      <c r="AE10" s="6"/>
      <c r="AF10" s="6"/>
      <c r="AG10" s="6"/>
      <c r="AH10" s="6"/>
      <c r="AI10" s="6"/>
      <c r="AJ10" s="6"/>
      <c r="AK10" s="6"/>
      <c r="AL10" s="6"/>
      <c r="AM10" s="6"/>
      <c r="AN10" s="6"/>
      <c r="AO10" s="6"/>
      <c r="AP10" s="6"/>
      <c r="AQ10" s="6"/>
      <c r="AR10" s="6"/>
      <c r="AS10" s="6"/>
      <c r="AT10" s="6"/>
      <c r="AU10" s="6"/>
      <c r="AV10" s="6"/>
      <c r="AW10" s="6"/>
      <c r="AX10" s="6"/>
      <c r="AY10" s="6"/>
      <c r="AZ10" s="6"/>
      <c r="BA10" s="6"/>
      <c r="BB10" s="6"/>
      <c r="BC10" s="6"/>
      <c r="BD10" s="6"/>
      <c r="BE10" s="6"/>
      <c r="BF10" s="6"/>
      <c r="BG10" s="6"/>
      <c r="BH10" s="6"/>
      <c r="BI10" s="6"/>
      <c r="BJ10" s="6"/>
      <c r="BK10" s="6"/>
      <c r="BL10" s="6"/>
      <c r="BM10" s="6"/>
      <c r="BN10" s="6"/>
      <c r="BO10" s="6"/>
      <c r="BP10" s="6"/>
      <c r="BQ10" s="6"/>
      <c r="BR10" s="6"/>
      <c r="BS10" s="6"/>
      <c r="BT10" s="6"/>
      <c r="BU10" s="6"/>
      <c r="BV10" s="6"/>
      <c r="BW10" s="6"/>
      <c r="BX10" s="6"/>
      <c r="BY10" s="6"/>
      <c r="BZ10" s="6"/>
      <c r="CA10" s="6"/>
      <c r="CB10" s="6"/>
      <c r="CC10" s="6"/>
      <c r="CD10" s="6"/>
      <c r="CE10" s="6"/>
      <c r="CF10" s="6"/>
      <c r="CG10" s="6"/>
      <c r="CH10" s="6"/>
      <c r="CI10" s="6"/>
      <c r="CJ10" s="6"/>
      <c r="CK10" s="6"/>
      <c r="CL10" s="6"/>
      <c r="CM10" s="6"/>
      <c r="CN10" s="6"/>
      <c r="CO10" s="6"/>
      <c r="CP10" s="6"/>
      <c r="CQ10" s="6"/>
      <c r="CR10" s="6"/>
      <c r="CS10" s="6"/>
      <c r="CT10" s="6"/>
      <c r="CU10" s="6"/>
      <c r="CV10" s="6"/>
      <c r="CW10" s="6"/>
      <c r="CX10" s="6"/>
      <c r="CY10" s="6"/>
      <c r="CZ10" s="6"/>
      <c r="DA10" s="6"/>
      <c r="DB10" s="6"/>
      <c r="DC10" s="6"/>
      <c r="DD10" s="6"/>
      <c r="DE10" s="6"/>
      <c r="DF10" s="6"/>
      <c r="DG10" s="6"/>
      <c r="DH10" s="6"/>
      <c r="DI10" s="6"/>
      <c r="DJ10" s="6"/>
      <c r="DK10" s="6"/>
      <c r="DL10" s="6"/>
      <c r="DM10" s="6"/>
      <c r="DN10" s="6"/>
      <c r="DO10" s="6"/>
      <c r="DP10" s="6"/>
      <c r="DQ10" s="6"/>
      <c r="DR10" s="6"/>
      <c r="DS10" s="6"/>
      <c r="DT10" s="6"/>
      <c r="DU10" s="6"/>
      <c r="DV10" s="6"/>
      <c r="DW10" s="6"/>
      <c r="DX10" s="6"/>
      <c r="DY10" s="6"/>
      <c r="DZ10" s="6"/>
      <c r="EA10" s="6"/>
      <c r="EB10" s="6"/>
      <c r="EC10" s="6"/>
      <c r="ED10" s="6"/>
      <c r="EE10" s="6"/>
      <c r="EF10" s="6"/>
      <c r="EG10" s="6"/>
      <c r="EH10" s="6"/>
      <c r="EI10" s="6"/>
      <c r="EJ10" s="6"/>
      <c r="EK10" s="6"/>
      <c r="EL10" s="6"/>
      <c r="EM10" s="6"/>
      <c r="EN10" s="6"/>
      <c r="EO10" s="6"/>
      <c r="EP10" s="6"/>
    </row>
    <row r="11" spans="1:146" ht="32.1" customHeight="1">
      <c r="A11" s="195"/>
      <c r="B11" s="38" t="str">
        <f>IF('0'!A1=1,"складське господарство та допоміжна діяльність у сфері транспорту","Warehousing and support activities for transportation")</f>
        <v>складське господарство та допоміжна діяльність у сфері транспорту</v>
      </c>
      <c r="C11" s="25">
        <v>448.4</v>
      </c>
      <c r="D11" s="25">
        <v>444.6</v>
      </c>
      <c r="E11" s="25">
        <v>442.3</v>
      </c>
      <c r="F11" s="25">
        <v>439.8</v>
      </c>
      <c r="G11" s="25">
        <v>394.3</v>
      </c>
      <c r="H11" s="29" t="s">
        <v>0</v>
      </c>
      <c r="I11" s="25">
        <v>361.2</v>
      </c>
      <c r="J11" s="25">
        <v>355</v>
      </c>
      <c r="K11" s="25">
        <v>317.60000000000002</v>
      </c>
      <c r="L11" s="25">
        <v>316.5</v>
      </c>
      <c r="M11" s="25">
        <v>319.5</v>
      </c>
      <c r="N11" s="25">
        <v>315.39999999999998</v>
      </c>
      <c r="O11" s="25">
        <v>303.7</v>
      </c>
      <c r="P11" s="25">
        <v>303.10000000000002</v>
      </c>
      <c r="Q11" s="25">
        <v>301.39999999999998</v>
      </c>
      <c r="R11" s="25">
        <v>301</v>
      </c>
      <c r="S11" s="197"/>
      <c r="T11" s="6"/>
      <c r="U11" s="6"/>
      <c r="V11" s="6"/>
      <c r="W11" s="6"/>
      <c r="X11" s="6"/>
      <c r="Y11" s="6"/>
      <c r="Z11" s="6"/>
      <c r="AA11" s="6"/>
      <c r="AB11" s="6"/>
      <c r="AC11" s="6"/>
      <c r="AD11" s="6"/>
      <c r="AE11" s="6"/>
      <c r="AF11" s="6"/>
      <c r="AG11" s="6"/>
      <c r="AH11" s="6"/>
      <c r="AI11" s="6"/>
      <c r="AJ11" s="6"/>
      <c r="AK11" s="6"/>
      <c r="AL11" s="6"/>
      <c r="AM11" s="6"/>
      <c r="AN11" s="6"/>
      <c r="AO11" s="6"/>
      <c r="AP11" s="6"/>
      <c r="AQ11" s="6"/>
      <c r="AR11" s="6"/>
      <c r="AS11" s="6"/>
      <c r="AT11" s="6"/>
      <c r="AU11" s="6"/>
      <c r="AV11" s="6"/>
      <c r="AW11" s="6"/>
      <c r="AX11" s="6"/>
      <c r="AY11" s="6"/>
      <c r="AZ11" s="6"/>
      <c r="BA11" s="6"/>
      <c r="BB11" s="6"/>
      <c r="BC11" s="6"/>
      <c r="BD11" s="6"/>
      <c r="BE11" s="6"/>
      <c r="BF11" s="6"/>
      <c r="BG11" s="6"/>
      <c r="BH11" s="6"/>
      <c r="BI11" s="6"/>
      <c r="BJ11" s="6"/>
      <c r="BK11" s="6"/>
      <c r="BL11" s="6"/>
      <c r="BM11" s="6"/>
      <c r="BN11" s="6"/>
      <c r="BO11" s="6"/>
      <c r="BP11" s="6"/>
      <c r="BQ11" s="6"/>
      <c r="BR11" s="6"/>
      <c r="BS11" s="6"/>
      <c r="BT11" s="6"/>
      <c r="BU11" s="6"/>
      <c r="BV11" s="6"/>
      <c r="BW11" s="6"/>
      <c r="BX11" s="6"/>
      <c r="BY11" s="6"/>
      <c r="BZ11" s="6"/>
      <c r="CA11" s="6"/>
      <c r="CB11" s="6"/>
      <c r="CC11" s="6"/>
      <c r="CD11" s="6"/>
      <c r="CE11" s="6"/>
      <c r="CF11" s="6"/>
      <c r="CG11" s="6"/>
      <c r="CH11" s="6"/>
      <c r="CI11" s="6"/>
      <c r="CJ11" s="6"/>
      <c r="CK11" s="6"/>
      <c r="CL11" s="6"/>
      <c r="CM11" s="6"/>
      <c r="CN11" s="6"/>
      <c r="CO11" s="6"/>
      <c r="CP11" s="6"/>
      <c r="CQ11" s="6"/>
      <c r="CR11" s="6"/>
      <c r="CS11" s="6"/>
      <c r="CT11" s="6"/>
      <c r="CU11" s="6"/>
      <c r="CV11" s="6"/>
      <c r="CW11" s="6"/>
      <c r="CX11" s="6"/>
      <c r="CY11" s="6"/>
      <c r="CZ11" s="6"/>
      <c r="DA11" s="6"/>
      <c r="DB11" s="6"/>
      <c r="DC11" s="6"/>
      <c r="DD11" s="6"/>
      <c r="DE11" s="6"/>
      <c r="DF11" s="6"/>
      <c r="DG11" s="6"/>
      <c r="DH11" s="6"/>
      <c r="DI11" s="6"/>
      <c r="DJ11" s="6"/>
      <c r="DK11" s="6"/>
      <c r="DL11" s="6"/>
      <c r="DM11" s="6"/>
      <c r="DN11" s="6"/>
      <c r="DO11" s="6"/>
      <c r="DP11" s="6"/>
      <c r="DQ11" s="6"/>
      <c r="DR11" s="6"/>
      <c r="DS11" s="6"/>
      <c r="DT11" s="6"/>
      <c r="DU11" s="6"/>
      <c r="DV11" s="6"/>
      <c r="DW11" s="6"/>
      <c r="DX11" s="6"/>
      <c r="DY11" s="6"/>
      <c r="DZ11" s="6"/>
      <c r="EA11" s="6"/>
      <c r="EB11" s="6"/>
      <c r="EC11" s="6"/>
      <c r="ED11" s="6"/>
      <c r="EE11" s="6"/>
      <c r="EF11" s="6"/>
      <c r="EG11" s="6"/>
      <c r="EH11" s="6"/>
      <c r="EI11" s="6"/>
      <c r="EJ11" s="6"/>
      <c r="EK11" s="6"/>
      <c r="EL11" s="6"/>
      <c r="EM11" s="6"/>
      <c r="EN11" s="6"/>
      <c r="EO11" s="6"/>
      <c r="EP11" s="6"/>
    </row>
    <row r="12" spans="1:146" ht="32.1" customHeight="1">
      <c r="A12" s="195"/>
      <c r="B12" s="38" t="str">
        <f>IF('0'!A1=1,"поштова та кур’єрська діяльність","Postal and courier activities")</f>
        <v>поштова та кур’єрська діяльність</v>
      </c>
      <c r="C12" s="25">
        <v>98.3</v>
      </c>
      <c r="D12" s="25">
        <v>97.8</v>
      </c>
      <c r="E12" s="25">
        <v>97.3</v>
      </c>
      <c r="F12" s="25">
        <v>96.8</v>
      </c>
      <c r="G12" s="25">
        <v>96</v>
      </c>
      <c r="H12" s="29" t="s">
        <v>0</v>
      </c>
      <c r="I12" s="25">
        <v>88.3</v>
      </c>
      <c r="J12" s="25">
        <v>87.6</v>
      </c>
      <c r="K12" s="25">
        <v>81.8</v>
      </c>
      <c r="L12" s="25">
        <v>80.7</v>
      </c>
      <c r="M12" s="25">
        <v>80</v>
      </c>
      <c r="N12" s="25">
        <v>79.3</v>
      </c>
      <c r="O12" s="25">
        <v>77.099999999999994</v>
      </c>
      <c r="P12" s="25">
        <v>76.900000000000006</v>
      </c>
      <c r="Q12" s="25">
        <v>76.8</v>
      </c>
      <c r="R12" s="25">
        <v>76.599999999999994</v>
      </c>
      <c r="S12" s="197"/>
      <c r="T12" s="6"/>
      <c r="U12" s="6"/>
      <c r="V12" s="6"/>
      <c r="W12" s="6"/>
      <c r="X12" s="6"/>
      <c r="Y12" s="6"/>
      <c r="Z12" s="6"/>
      <c r="AA12" s="6"/>
      <c r="AB12" s="6"/>
      <c r="AC12" s="6"/>
      <c r="AD12" s="6"/>
      <c r="AE12" s="6"/>
      <c r="AF12" s="6"/>
      <c r="AG12" s="6"/>
      <c r="AH12" s="6"/>
      <c r="AI12" s="6"/>
      <c r="AJ12" s="6"/>
      <c r="AK12" s="6"/>
      <c r="AL12" s="6"/>
      <c r="AM12" s="6"/>
      <c r="AN12" s="6"/>
      <c r="AO12" s="6"/>
      <c r="AP12" s="6"/>
      <c r="AQ12" s="6"/>
      <c r="AR12" s="6"/>
      <c r="AS12" s="6"/>
      <c r="AT12" s="6"/>
      <c r="AU12" s="6"/>
      <c r="AV12" s="6"/>
      <c r="AW12" s="6"/>
      <c r="AX12" s="6"/>
      <c r="AY12" s="6"/>
      <c r="AZ12" s="6"/>
      <c r="BA12" s="6"/>
      <c r="BB12" s="6"/>
      <c r="BC12" s="6"/>
      <c r="BD12" s="6"/>
      <c r="BE12" s="6"/>
      <c r="BF12" s="6"/>
      <c r="BG12" s="6"/>
      <c r="BH12" s="6"/>
      <c r="BI12" s="6"/>
      <c r="BJ12" s="6"/>
      <c r="BK12" s="6"/>
      <c r="BL12" s="6"/>
      <c r="BM12" s="6"/>
      <c r="BN12" s="6"/>
      <c r="BO12" s="6"/>
      <c r="BP12" s="6"/>
      <c r="BQ12" s="6"/>
      <c r="BR12" s="6"/>
      <c r="BS12" s="6"/>
      <c r="BT12" s="6"/>
      <c r="BU12" s="6"/>
      <c r="BV12" s="6"/>
      <c r="BW12" s="6"/>
      <c r="BX12" s="6"/>
      <c r="BY12" s="6"/>
      <c r="BZ12" s="6"/>
      <c r="CA12" s="6"/>
      <c r="CB12" s="6"/>
      <c r="CC12" s="6"/>
      <c r="CD12" s="6"/>
      <c r="CE12" s="6"/>
      <c r="CF12" s="6"/>
      <c r="CG12" s="6"/>
      <c r="CH12" s="6"/>
      <c r="CI12" s="6"/>
      <c r="CJ12" s="6"/>
      <c r="CK12" s="6"/>
      <c r="CL12" s="6"/>
      <c r="CM12" s="6"/>
      <c r="CN12" s="6"/>
      <c r="CO12" s="6"/>
      <c r="CP12" s="6"/>
      <c r="CQ12" s="6"/>
      <c r="CR12" s="6"/>
      <c r="CS12" s="6"/>
      <c r="CT12" s="6"/>
      <c r="CU12" s="6"/>
      <c r="CV12" s="6"/>
      <c r="CW12" s="6"/>
      <c r="CX12" s="6"/>
      <c r="CY12" s="6"/>
      <c r="CZ12" s="6"/>
      <c r="DA12" s="6"/>
      <c r="DB12" s="6"/>
      <c r="DC12" s="6"/>
      <c r="DD12" s="6"/>
      <c r="DE12" s="6"/>
      <c r="DF12" s="6"/>
      <c r="DG12" s="6"/>
      <c r="DH12" s="6"/>
      <c r="DI12" s="6"/>
      <c r="DJ12" s="6"/>
      <c r="DK12" s="6"/>
      <c r="DL12" s="6"/>
      <c r="DM12" s="6"/>
      <c r="DN12" s="6"/>
      <c r="DO12" s="6"/>
      <c r="DP12" s="6"/>
      <c r="DQ12" s="6"/>
      <c r="DR12" s="6"/>
      <c r="DS12" s="6"/>
      <c r="DT12" s="6"/>
      <c r="DU12" s="6"/>
      <c r="DV12" s="6"/>
      <c r="DW12" s="6"/>
      <c r="DX12" s="6"/>
      <c r="DY12" s="6"/>
      <c r="DZ12" s="6"/>
      <c r="EA12" s="6"/>
      <c r="EB12" s="6"/>
      <c r="EC12" s="6"/>
      <c r="ED12" s="6"/>
      <c r="EE12" s="6"/>
      <c r="EF12" s="6"/>
      <c r="EG12" s="6"/>
      <c r="EH12" s="6"/>
      <c r="EI12" s="6"/>
      <c r="EJ12" s="6"/>
      <c r="EK12" s="6"/>
      <c r="EL12" s="6"/>
      <c r="EM12" s="6"/>
      <c r="EN12" s="6"/>
      <c r="EO12" s="6"/>
      <c r="EP12" s="6"/>
    </row>
    <row r="13" spans="1:146" ht="32.1" customHeight="1">
      <c r="A13" s="195"/>
      <c r="B13" s="38" t="str">
        <f>IF('0'!A1=1,"Тимчасове розміщування й  організація харчування","Accommodation and food service activities")</f>
        <v>Тимчасове розміщування й  організація харчування</v>
      </c>
      <c r="C13" s="25">
        <v>104.7</v>
      </c>
      <c r="D13" s="25">
        <v>107.2</v>
      </c>
      <c r="E13" s="25">
        <v>110.3</v>
      </c>
      <c r="F13" s="25">
        <v>107.6</v>
      </c>
      <c r="G13" s="25">
        <v>105</v>
      </c>
      <c r="H13" s="29" t="s">
        <v>0</v>
      </c>
      <c r="I13" s="25">
        <v>89.2</v>
      </c>
      <c r="J13" s="25">
        <v>85.5</v>
      </c>
      <c r="K13" s="25">
        <v>72.900000000000006</v>
      </c>
      <c r="L13" s="25">
        <v>71.900000000000006</v>
      </c>
      <c r="M13" s="25">
        <v>71.5</v>
      </c>
      <c r="N13" s="25">
        <v>71.400000000000006</v>
      </c>
      <c r="O13" s="25">
        <v>73.900000000000006</v>
      </c>
      <c r="P13" s="25">
        <v>75.2</v>
      </c>
      <c r="Q13" s="25">
        <v>75.900000000000006</v>
      </c>
      <c r="R13" s="25">
        <v>75.900000000000006</v>
      </c>
      <c r="S13" s="197"/>
      <c r="T13" s="6"/>
      <c r="U13" s="6"/>
      <c r="V13" s="6"/>
      <c r="W13" s="6"/>
      <c r="X13" s="6"/>
      <c r="Y13" s="6"/>
      <c r="Z13" s="6"/>
      <c r="AA13" s="6"/>
      <c r="AB13" s="6"/>
      <c r="AC13" s="6"/>
      <c r="AD13" s="6"/>
      <c r="AE13" s="6"/>
      <c r="AF13" s="6"/>
      <c r="AG13" s="6"/>
      <c r="AH13" s="6"/>
      <c r="AI13" s="6"/>
      <c r="AJ13" s="6"/>
      <c r="AK13" s="6"/>
      <c r="AL13" s="6"/>
      <c r="AM13" s="6"/>
      <c r="AN13" s="6"/>
      <c r="AO13" s="6"/>
      <c r="AP13" s="6"/>
      <c r="AQ13" s="6"/>
      <c r="AR13" s="6"/>
      <c r="AS13" s="6"/>
      <c r="AT13" s="6"/>
      <c r="AU13" s="6"/>
      <c r="AV13" s="6"/>
      <c r="AW13" s="6"/>
      <c r="AX13" s="6"/>
      <c r="AY13" s="6"/>
      <c r="AZ13" s="6"/>
      <c r="BA13" s="6"/>
      <c r="BB13" s="6"/>
      <c r="BC13" s="6"/>
      <c r="BD13" s="6"/>
      <c r="BE13" s="6"/>
      <c r="BF13" s="6"/>
      <c r="BG13" s="6"/>
      <c r="BH13" s="6"/>
      <c r="BI13" s="6"/>
      <c r="BJ13" s="6"/>
      <c r="BK13" s="6"/>
      <c r="BL13" s="6"/>
      <c r="BM13" s="6"/>
      <c r="BN13" s="6"/>
      <c r="BO13" s="6"/>
      <c r="BP13" s="6"/>
      <c r="BQ13" s="6"/>
      <c r="BR13" s="6"/>
      <c r="BS13" s="6"/>
      <c r="BT13" s="6"/>
      <c r="BU13" s="6"/>
      <c r="BV13" s="6"/>
      <c r="BW13" s="6"/>
      <c r="BX13" s="6"/>
      <c r="BY13" s="6"/>
      <c r="BZ13" s="6"/>
      <c r="CA13" s="6"/>
      <c r="CB13" s="6"/>
      <c r="CC13" s="6"/>
      <c r="CD13" s="6"/>
      <c r="CE13" s="6"/>
      <c r="CF13" s="6"/>
      <c r="CG13" s="6"/>
      <c r="CH13" s="6"/>
      <c r="CI13" s="6"/>
      <c r="CJ13" s="6"/>
      <c r="CK13" s="6"/>
      <c r="CL13" s="6"/>
      <c r="CM13" s="6"/>
      <c r="CN13" s="6"/>
      <c r="CO13" s="6"/>
      <c r="CP13" s="6"/>
      <c r="CQ13" s="6"/>
      <c r="CR13" s="6"/>
      <c r="CS13" s="6"/>
      <c r="CT13" s="6"/>
      <c r="CU13" s="6"/>
      <c r="CV13" s="6"/>
      <c r="CW13" s="6"/>
      <c r="CX13" s="6"/>
      <c r="CY13" s="6"/>
      <c r="CZ13" s="6"/>
      <c r="DA13" s="6"/>
      <c r="DB13" s="6"/>
      <c r="DC13" s="6"/>
      <c r="DD13" s="6"/>
      <c r="DE13" s="6"/>
      <c r="DF13" s="6"/>
      <c r="DG13" s="6"/>
      <c r="DH13" s="6"/>
      <c r="DI13" s="6"/>
      <c r="DJ13" s="6"/>
      <c r="DK13" s="6"/>
      <c r="DL13" s="6"/>
      <c r="DM13" s="6"/>
      <c r="DN13" s="6"/>
      <c r="DO13" s="6"/>
      <c r="DP13" s="6"/>
      <c r="DQ13" s="6"/>
      <c r="DR13" s="6"/>
      <c r="DS13" s="6"/>
      <c r="DT13" s="6"/>
      <c r="DU13" s="6"/>
      <c r="DV13" s="6"/>
      <c r="DW13" s="6"/>
      <c r="DX13" s="6"/>
      <c r="DY13" s="6"/>
      <c r="DZ13" s="6"/>
      <c r="EA13" s="6"/>
      <c r="EB13" s="6"/>
      <c r="EC13" s="6"/>
      <c r="ED13" s="6"/>
      <c r="EE13" s="6"/>
      <c r="EF13" s="6"/>
      <c r="EG13" s="6"/>
      <c r="EH13" s="6"/>
      <c r="EI13" s="6"/>
      <c r="EJ13" s="6"/>
      <c r="EK13" s="6"/>
      <c r="EL13" s="6"/>
      <c r="EM13" s="6"/>
      <c r="EN13" s="6"/>
      <c r="EO13" s="6"/>
      <c r="EP13" s="6"/>
    </row>
    <row r="14" spans="1:146" ht="32.1" customHeight="1">
      <c r="A14" s="195"/>
      <c r="B14" s="38" t="str">
        <f>IF('0'!A1=1,"Інформація та телекомунікації","Information and communication")</f>
        <v>Інформація та телекомунікації</v>
      </c>
      <c r="C14" s="25">
        <v>188</v>
      </c>
      <c r="D14" s="25">
        <v>186.3</v>
      </c>
      <c r="E14" s="25">
        <v>185.3</v>
      </c>
      <c r="F14" s="25">
        <v>184.3</v>
      </c>
      <c r="G14" s="25">
        <v>177.9</v>
      </c>
      <c r="H14" s="29" t="s">
        <v>0</v>
      </c>
      <c r="I14" s="25">
        <v>161.1</v>
      </c>
      <c r="J14" s="25">
        <v>157.30000000000001</v>
      </c>
      <c r="K14" s="25">
        <v>140.69999999999999</v>
      </c>
      <c r="L14" s="25">
        <v>138.30000000000001</v>
      </c>
      <c r="M14" s="25">
        <v>135.5</v>
      </c>
      <c r="N14" s="25">
        <v>134</v>
      </c>
      <c r="O14" s="25">
        <v>125.4</v>
      </c>
      <c r="P14" s="25">
        <v>125.2</v>
      </c>
      <c r="Q14" s="25">
        <v>123.7</v>
      </c>
      <c r="R14" s="25">
        <v>122.3</v>
      </c>
      <c r="S14" s="197"/>
      <c r="T14" s="6"/>
      <c r="U14" s="6"/>
      <c r="V14" s="6"/>
      <c r="W14" s="6"/>
      <c r="X14" s="6"/>
      <c r="Y14" s="6"/>
      <c r="Z14" s="6"/>
      <c r="AA14" s="6"/>
      <c r="AB14" s="6"/>
      <c r="AC14" s="6"/>
      <c r="AD14" s="6"/>
      <c r="AE14" s="6"/>
      <c r="AF14" s="6"/>
      <c r="AG14" s="6"/>
      <c r="AH14" s="6"/>
      <c r="AI14" s="6"/>
      <c r="AJ14" s="6"/>
      <c r="AK14" s="6"/>
      <c r="AL14" s="6"/>
      <c r="AM14" s="6"/>
      <c r="AN14" s="6"/>
      <c r="AO14" s="6"/>
      <c r="AP14" s="6"/>
      <c r="AQ14" s="6"/>
      <c r="AR14" s="6"/>
      <c r="AS14" s="6"/>
      <c r="AT14" s="6"/>
      <c r="AU14" s="6"/>
      <c r="AV14" s="6"/>
      <c r="AW14" s="6"/>
      <c r="AX14" s="6"/>
      <c r="AY14" s="6"/>
      <c r="AZ14" s="6"/>
      <c r="BA14" s="6"/>
      <c r="BB14" s="6"/>
      <c r="BC14" s="6"/>
      <c r="BD14" s="6"/>
      <c r="BE14" s="6"/>
      <c r="BF14" s="6"/>
      <c r="BG14" s="6"/>
      <c r="BH14" s="6"/>
      <c r="BI14" s="6"/>
      <c r="BJ14" s="6"/>
      <c r="BK14" s="6"/>
      <c r="BL14" s="6"/>
      <c r="BM14" s="6"/>
      <c r="BN14" s="6"/>
      <c r="BO14" s="6"/>
      <c r="BP14" s="6"/>
      <c r="BQ14" s="6"/>
      <c r="BR14" s="6"/>
      <c r="BS14" s="6"/>
      <c r="BT14" s="6"/>
      <c r="BU14" s="6"/>
      <c r="BV14" s="6"/>
      <c r="BW14" s="6"/>
      <c r="BX14" s="6"/>
      <c r="BY14" s="6"/>
      <c r="BZ14" s="6"/>
      <c r="CA14" s="6"/>
      <c r="CB14" s="6"/>
      <c r="CC14" s="6"/>
      <c r="CD14" s="6"/>
      <c r="CE14" s="6"/>
      <c r="CF14" s="6"/>
      <c r="CG14" s="6"/>
      <c r="CH14" s="6"/>
      <c r="CI14" s="6"/>
      <c r="CJ14" s="6"/>
      <c r="CK14" s="6"/>
      <c r="CL14" s="6"/>
      <c r="CM14" s="6"/>
      <c r="CN14" s="6"/>
      <c r="CO14" s="6"/>
      <c r="CP14" s="6"/>
      <c r="CQ14" s="6"/>
      <c r="CR14" s="6"/>
      <c r="CS14" s="6"/>
      <c r="CT14" s="6"/>
      <c r="CU14" s="6"/>
      <c r="CV14" s="6"/>
      <c r="CW14" s="6"/>
      <c r="CX14" s="6"/>
      <c r="CY14" s="6"/>
      <c r="CZ14" s="6"/>
      <c r="DA14" s="6"/>
      <c r="DB14" s="6"/>
      <c r="DC14" s="6"/>
      <c r="DD14" s="6"/>
      <c r="DE14" s="6"/>
      <c r="DF14" s="6"/>
      <c r="DG14" s="6"/>
      <c r="DH14" s="6"/>
      <c r="DI14" s="6"/>
      <c r="DJ14" s="6"/>
      <c r="DK14" s="6"/>
      <c r="DL14" s="6"/>
      <c r="DM14" s="6"/>
      <c r="DN14" s="6"/>
      <c r="DO14" s="6"/>
      <c r="DP14" s="6"/>
      <c r="DQ14" s="6"/>
      <c r="DR14" s="6"/>
      <c r="DS14" s="6"/>
      <c r="DT14" s="6"/>
      <c r="DU14" s="6"/>
      <c r="DV14" s="6"/>
      <c r="DW14" s="6"/>
      <c r="DX14" s="6"/>
      <c r="DY14" s="6"/>
      <c r="DZ14" s="6"/>
      <c r="EA14" s="6"/>
      <c r="EB14" s="6"/>
      <c r="EC14" s="6"/>
      <c r="ED14" s="6"/>
      <c r="EE14" s="6"/>
      <c r="EF14" s="6"/>
      <c r="EG14" s="6"/>
      <c r="EH14" s="6"/>
      <c r="EI14" s="6"/>
      <c r="EJ14" s="6"/>
      <c r="EK14" s="6"/>
      <c r="EL14" s="6"/>
      <c r="EM14" s="6"/>
      <c r="EN14" s="6"/>
      <c r="EO14" s="6"/>
      <c r="EP14" s="6"/>
    </row>
    <row r="15" spans="1:146" ht="32.1" customHeight="1">
      <c r="A15" s="195"/>
      <c r="B15" s="38" t="str">
        <f>IF('0'!A1=1,"Фінансова та страхова діяльність","Financial and insurance activities")</f>
        <v>Фінансова та страхова діяльність</v>
      </c>
      <c r="C15" s="25">
        <v>275.3</v>
      </c>
      <c r="D15" s="25">
        <v>274.89999999999998</v>
      </c>
      <c r="E15" s="25">
        <v>274.7</v>
      </c>
      <c r="F15" s="25">
        <v>274.60000000000002</v>
      </c>
      <c r="G15" s="25">
        <v>272.60000000000002</v>
      </c>
      <c r="H15" s="29" t="s">
        <v>0</v>
      </c>
      <c r="I15" s="25">
        <v>248.2</v>
      </c>
      <c r="J15" s="25">
        <v>245.2</v>
      </c>
      <c r="K15" s="25">
        <v>210.9</v>
      </c>
      <c r="L15" s="25">
        <v>202.5</v>
      </c>
      <c r="M15" s="25">
        <v>195.9</v>
      </c>
      <c r="N15" s="25">
        <v>191.5</v>
      </c>
      <c r="O15" s="25">
        <v>178.6</v>
      </c>
      <c r="P15" s="25">
        <v>177</v>
      </c>
      <c r="Q15" s="25">
        <v>175.3</v>
      </c>
      <c r="R15" s="25">
        <v>174.2</v>
      </c>
      <c r="S15" s="197"/>
      <c r="T15" s="6"/>
      <c r="U15" s="6"/>
      <c r="V15" s="6"/>
      <c r="W15" s="6"/>
      <c r="X15" s="6"/>
      <c r="Y15" s="6"/>
      <c r="Z15" s="6"/>
      <c r="AA15" s="6"/>
      <c r="AB15" s="6"/>
      <c r="AC15" s="6"/>
      <c r="AD15" s="6"/>
      <c r="AE15" s="6"/>
      <c r="AF15" s="6"/>
      <c r="AG15" s="6"/>
      <c r="AH15" s="6"/>
      <c r="AI15" s="6"/>
      <c r="AJ15" s="6"/>
      <c r="AK15" s="6"/>
      <c r="AL15" s="6"/>
      <c r="AM15" s="6"/>
      <c r="AN15" s="6"/>
      <c r="AO15" s="6"/>
      <c r="AP15" s="6"/>
      <c r="AQ15" s="6"/>
      <c r="AR15" s="6"/>
      <c r="AS15" s="6"/>
      <c r="AT15" s="6"/>
      <c r="AU15" s="6"/>
      <c r="AV15" s="6"/>
      <c r="AW15" s="6"/>
      <c r="AX15" s="6"/>
      <c r="AY15" s="6"/>
      <c r="AZ15" s="6"/>
      <c r="BA15" s="6"/>
      <c r="BB15" s="6"/>
      <c r="BC15" s="6"/>
      <c r="BD15" s="6"/>
      <c r="BE15" s="6"/>
      <c r="BF15" s="6"/>
      <c r="BG15" s="6"/>
      <c r="BH15" s="6"/>
      <c r="BI15" s="6"/>
      <c r="BJ15" s="6"/>
      <c r="BK15" s="6"/>
      <c r="BL15" s="6"/>
      <c r="BM15" s="6"/>
      <c r="BN15" s="6"/>
      <c r="BO15" s="6"/>
      <c r="BP15" s="6"/>
      <c r="BQ15" s="6"/>
      <c r="BR15" s="6"/>
      <c r="BS15" s="6"/>
      <c r="BT15" s="6"/>
      <c r="BU15" s="6"/>
      <c r="BV15" s="6"/>
      <c r="BW15" s="6"/>
      <c r="BX15" s="6"/>
      <c r="BY15" s="6"/>
      <c r="BZ15" s="6"/>
      <c r="CA15" s="6"/>
      <c r="CB15" s="6"/>
      <c r="CC15" s="6"/>
      <c r="CD15" s="6"/>
      <c r="CE15" s="6"/>
      <c r="CF15" s="6"/>
      <c r="CG15" s="6"/>
      <c r="CH15" s="6"/>
      <c r="CI15" s="6"/>
      <c r="CJ15" s="6"/>
      <c r="CK15" s="6"/>
      <c r="CL15" s="6"/>
      <c r="CM15" s="6"/>
      <c r="CN15" s="6"/>
      <c r="CO15" s="6"/>
      <c r="CP15" s="6"/>
      <c r="CQ15" s="6"/>
      <c r="CR15" s="6"/>
      <c r="CS15" s="6"/>
      <c r="CT15" s="6"/>
      <c r="CU15" s="6"/>
      <c r="CV15" s="6"/>
      <c r="CW15" s="6"/>
      <c r="CX15" s="6"/>
      <c r="CY15" s="6"/>
      <c r="CZ15" s="6"/>
      <c r="DA15" s="6"/>
      <c r="DB15" s="6"/>
      <c r="DC15" s="6"/>
      <c r="DD15" s="6"/>
      <c r="DE15" s="6"/>
      <c r="DF15" s="6"/>
      <c r="DG15" s="6"/>
      <c r="DH15" s="6"/>
      <c r="DI15" s="6"/>
      <c r="DJ15" s="6"/>
      <c r="DK15" s="6"/>
      <c r="DL15" s="6"/>
      <c r="DM15" s="6"/>
      <c r="DN15" s="6"/>
      <c r="DO15" s="6"/>
      <c r="DP15" s="6"/>
      <c r="DQ15" s="6"/>
      <c r="DR15" s="6"/>
      <c r="DS15" s="6"/>
      <c r="DT15" s="6"/>
      <c r="DU15" s="6"/>
      <c r="DV15" s="6"/>
      <c r="DW15" s="6"/>
      <c r="DX15" s="6"/>
      <c r="DY15" s="6"/>
      <c r="DZ15" s="6"/>
      <c r="EA15" s="6"/>
      <c r="EB15" s="6"/>
      <c r="EC15" s="6"/>
      <c r="ED15" s="6"/>
      <c r="EE15" s="6"/>
      <c r="EF15" s="6"/>
      <c r="EG15" s="6"/>
      <c r="EH15" s="6"/>
      <c r="EI15" s="6"/>
      <c r="EJ15" s="6"/>
      <c r="EK15" s="6"/>
      <c r="EL15" s="6"/>
      <c r="EM15" s="6"/>
      <c r="EN15" s="6"/>
      <c r="EO15" s="6"/>
      <c r="EP15" s="6"/>
    </row>
    <row r="16" spans="1:146" ht="32.1" customHeight="1">
      <c r="A16" s="195"/>
      <c r="B16" s="38" t="str">
        <f>IF('0'!A1=1,"Операції з нерухомим майном","Real estate activities")</f>
        <v>Операції з нерухомим майном</v>
      </c>
      <c r="C16" s="25">
        <v>137.4</v>
      </c>
      <c r="D16" s="25">
        <v>136.1</v>
      </c>
      <c r="E16" s="25">
        <v>133.30000000000001</v>
      </c>
      <c r="F16" s="25">
        <v>132.1</v>
      </c>
      <c r="G16" s="25">
        <v>116.8</v>
      </c>
      <c r="H16" s="29" t="s">
        <v>0</v>
      </c>
      <c r="I16" s="25">
        <v>103.9</v>
      </c>
      <c r="J16" s="25">
        <v>102.6</v>
      </c>
      <c r="K16" s="25">
        <v>93.5</v>
      </c>
      <c r="L16" s="25">
        <v>92.2</v>
      </c>
      <c r="M16" s="25">
        <v>92.3</v>
      </c>
      <c r="N16" s="25">
        <v>91.9</v>
      </c>
      <c r="O16" s="25">
        <v>88.6</v>
      </c>
      <c r="P16" s="25">
        <v>87.6</v>
      </c>
      <c r="Q16" s="25">
        <v>85.5</v>
      </c>
      <c r="R16" s="25">
        <v>85</v>
      </c>
      <c r="S16" s="197"/>
      <c r="T16" s="6"/>
      <c r="U16" s="6"/>
      <c r="V16" s="6"/>
      <c r="W16" s="6"/>
      <c r="X16" s="6"/>
      <c r="Y16" s="6"/>
      <c r="Z16" s="6"/>
      <c r="AA16" s="6"/>
      <c r="AB16" s="6"/>
      <c r="AC16" s="6"/>
      <c r="AD16" s="6"/>
      <c r="AE16" s="6"/>
      <c r="AF16" s="6"/>
      <c r="AG16" s="6"/>
      <c r="AH16" s="6"/>
      <c r="AI16" s="6"/>
      <c r="AJ16" s="6"/>
      <c r="AK16" s="6"/>
      <c r="AL16" s="6"/>
      <c r="AM16" s="6"/>
      <c r="AN16" s="6"/>
      <c r="AO16" s="6"/>
      <c r="AP16" s="6"/>
      <c r="AQ16" s="6"/>
      <c r="AR16" s="6"/>
      <c r="AS16" s="6"/>
      <c r="AT16" s="6"/>
      <c r="AU16" s="6"/>
      <c r="AV16" s="6"/>
      <c r="AW16" s="6"/>
      <c r="AX16" s="6"/>
      <c r="AY16" s="6"/>
      <c r="AZ16" s="6"/>
      <c r="BA16" s="6"/>
      <c r="BB16" s="6"/>
      <c r="BC16" s="6"/>
      <c r="BD16" s="6"/>
      <c r="BE16" s="6"/>
      <c r="BF16" s="6"/>
      <c r="BG16" s="6"/>
      <c r="BH16" s="6"/>
      <c r="BI16" s="6"/>
      <c r="BJ16" s="6"/>
      <c r="BK16" s="6"/>
      <c r="BL16" s="6"/>
      <c r="BM16" s="6"/>
      <c r="BN16" s="6"/>
      <c r="BO16" s="6"/>
      <c r="BP16" s="6"/>
      <c r="BQ16" s="6"/>
      <c r="BR16" s="6"/>
      <c r="BS16" s="6"/>
      <c r="BT16" s="6"/>
      <c r="BU16" s="6"/>
      <c r="BV16" s="6"/>
      <c r="BW16" s="6"/>
      <c r="BX16" s="6"/>
      <c r="BY16" s="6"/>
      <c r="BZ16" s="6"/>
      <c r="CA16" s="6"/>
      <c r="CB16" s="6"/>
      <c r="CC16" s="6"/>
      <c r="CD16" s="6"/>
      <c r="CE16" s="6"/>
      <c r="CF16" s="6"/>
      <c r="CG16" s="6"/>
      <c r="CH16" s="6"/>
      <c r="CI16" s="6"/>
      <c r="CJ16" s="6"/>
      <c r="CK16" s="6"/>
      <c r="CL16" s="6"/>
      <c r="CM16" s="6"/>
      <c r="CN16" s="6"/>
      <c r="CO16" s="6"/>
      <c r="CP16" s="6"/>
      <c r="CQ16" s="6"/>
      <c r="CR16" s="6"/>
      <c r="CS16" s="6"/>
      <c r="CT16" s="6"/>
      <c r="CU16" s="6"/>
      <c r="CV16" s="6"/>
      <c r="CW16" s="6"/>
      <c r="CX16" s="6"/>
      <c r="CY16" s="6"/>
      <c r="CZ16" s="6"/>
      <c r="DA16" s="6"/>
      <c r="DB16" s="6"/>
      <c r="DC16" s="6"/>
      <c r="DD16" s="6"/>
      <c r="DE16" s="6"/>
      <c r="DF16" s="6"/>
      <c r="DG16" s="6"/>
      <c r="DH16" s="6"/>
      <c r="DI16" s="6"/>
      <c r="DJ16" s="6"/>
      <c r="DK16" s="6"/>
      <c r="DL16" s="6"/>
      <c r="DM16" s="6"/>
      <c r="DN16" s="6"/>
      <c r="DO16" s="6"/>
      <c r="DP16" s="6"/>
      <c r="DQ16" s="6"/>
      <c r="DR16" s="6"/>
      <c r="DS16" s="6"/>
      <c r="DT16" s="6"/>
      <c r="DU16" s="6"/>
      <c r="DV16" s="6"/>
      <c r="DW16" s="6"/>
      <c r="DX16" s="6"/>
      <c r="DY16" s="6"/>
      <c r="DZ16" s="6"/>
      <c r="EA16" s="6"/>
      <c r="EB16" s="6"/>
      <c r="EC16" s="6"/>
      <c r="ED16" s="6"/>
      <c r="EE16" s="6"/>
      <c r="EF16" s="6"/>
      <c r="EG16" s="6"/>
      <c r="EH16" s="6"/>
      <c r="EI16" s="6"/>
      <c r="EJ16" s="6"/>
      <c r="EK16" s="6"/>
      <c r="EL16" s="6"/>
      <c r="EM16" s="6"/>
      <c r="EN16" s="6"/>
      <c r="EO16" s="6"/>
      <c r="EP16" s="6"/>
    </row>
    <row r="17" spans="1:169" ht="32.1" customHeight="1">
      <c r="A17" s="195"/>
      <c r="B17" s="38" t="str">
        <f>IF('0'!A1=1,"Професійна, наукова та технічна  діяльність","Professional, scientific and technical activities")</f>
        <v>Професійна, наукова та технічна  діяльність</v>
      </c>
      <c r="C17" s="25">
        <v>324.2</v>
      </c>
      <c r="D17" s="25">
        <v>322.5</v>
      </c>
      <c r="E17" s="25">
        <v>320.7</v>
      </c>
      <c r="F17" s="25">
        <v>319</v>
      </c>
      <c r="G17" s="25">
        <v>304.2</v>
      </c>
      <c r="H17" s="29" t="s">
        <v>0</v>
      </c>
      <c r="I17" s="25">
        <v>279.5</v>
      </c>
      <c r="J17" s="25">
        <v>276.10000000000002</v>
      </c>
      <c r="K17" s="25">
        <v>251.4</v>
      </c>
      <c r="L17" s="25">
        <v>247.5</v>
      </c>
      <c r="M17" s="25">
        <v>244.1</v>
      </c>
      <c r="N17" s="25">
        <v>240.1</v>
      </c>
      <c r="O17" s="25">
        <v>232.4</v>
      </c>
      <c r="P17" s="25">
        <v>231.9</v>
      </c>
      <c r="Q17" s="25">
        <v>230.4</v>
      </c>
      <c r="R17" s="25">
        <v>230.5</v>
      </c>
      <c r="S17" s="197"/>
      <c r="T17" s="6"/>
      <c r="U17" s="6"/>
      <c r="V17" s="6"/>
      <c r="W17" s="6"/>
      <c r="X17" s="6"/>
      <c r="Y17" s="6"/>
      <c r="Z17" s="6"/>
      <c r="AA17" s="6"/>
      <c r="AB17" s="6"/>
      <c r="AC17" s="6"/>
      <c r="AD17" s="6"/>
      <c r="AE17" s="6"/>
      <c r="AF17" s="6"/>
      <c r="AG17" s="6"/>
      <c r="AH17" s="6"/>
      <c r="AI17" s="6"/>
      <c r="AJ17" s="6"/>
      <c r="AK17" s="6"/>
      <c r="AL17" s="6"/>
      <c r="AM17" s="6"/>
      <c r="AN17" s="6"/>
      <c r="AO17" s="6"/>
      <c r="AP17" s="6"/>
      <c r="AQ17" s="6"/>
      <c r="AR17" s="6"/>
      <c r="AS17" s="6"/>
      <c r="AT17" s="6"/>
      <c r="AU17" s="6"/>
      <c r="AV17" s="6"/>
      <c r="AW17" s="6"/>
      <c r="AX17" s="6"/>
      <c r="AY17" s="6"/>
      <c r="AZ17" s="6"/>
      <c r="BA17" s="6"/>
      <c r="BB17" s="6"/>
      <c r="BC17" s="6"/>
      <c r="BD17" s="6"/>
      <c r="BE17" s="6"/>
      <c r="BF17" s="6"/>
      <c r="BG17" s="6"/>
      <c r="BH17" s="6"/>
      <c r="BI17" s="6"/>
      <c r="BJ17" s="6"/>
      <c r="BK17" s="6"/>
      <c r="BL17" s="6"/>
      <c r="BM17" s="6"/>
      <c r="BN17" s="6"/>
      <c r="BO17" s="6"/>
      <c r="BP17" s="6"/>
      <c r="BQ17" s="6"/>
      <c r="BR17" s="6"/>
      <c r="BS17" s="6"/>
      <c r="BT17" s="6"/>
      <c r="BU17" s="6"/>
      <c r="BV17" s="6"/>
      <c r="BW17" s="6"/>
      <c r="BX17" s="6"/>
      <c r="BY17" s="6"/>
      <c r="BZ17" s="6"/>
      <c r="CA17" s="6"/>
      <c r="CB17" s="6"/>
      <c r="CC17" s="6"/>
      <c r="CD17" s="6"/>
      <c r="CE17" s="6"/>
      <c r="CF17" s="6"/>
      <c r="CG17" s="6"/>
      <c r="CH17" s="6"/>
      <c r="CI17" s="6"/>
      <c r="CJ17" s="6"/>
      <c r="CK17" s="6"/>
      <c r="CL17" s="6"/>
      <c r="CM17" s="6"/>
      <c r="CN17" s="6"/>
      <c r="CO17" s="6"/>
      <c r="CP17" s="6"/>
      <c r="CQ17" s="6"/>
      <c r="CR17" s="6"/>
      <c r="CS17" s="6"/>
      <c r="CT17" s="6"/>
      <c r="CU17" s="6"/>
      <c r="CV17" s="6"/>
      <c r="CW17" s="6"/>
      <c r="CX17" s="6"/>
      <c r="CY17" s="6"/>
      <c r="CZ17" s="6"/>
      <c r="DA17" s="6"/>
      <c r="DB17" s="6"/>
      <c r="DC17" s="6"/>
      <c r="DD17" s="6"/>
      <c r="DE17" s="6"/>
      <c r="DF17" s="6"/>
      <c r="DG17" s="6"/>
      <c r="DH17" s="6"/>
      <c r="DI17" s="6"/>
      <c r="DJ17" s="6"/>
      <c r="DK17" s="6"/>
      <c r="DL17" s="6"/>
      <c r="DM17" s="6"/>
      <c r="DN17" s="6"/>
      <c r="DO17" s="6"/>
      <c r="DP17" s="6"/>
      <c r="DQ17" s="6"/>
      <c r="DR17" s="6"/>
      <c r="DS17" s="6"/>
      <c r="DT17" s="6"/>
      <c r="DU17" s="6"/>
      <c r="DV17" s="6"/>
      <c r="DW17" s="6"/>
      <c r="DX17" s="6"/>
      <c r="DY17" s="6"/>
      <c r="DZ17" s="6"/>
      <c r="EA17" s="6"/>
      <c r="EB17" s="6"/>
      <c r="EC17" s="6"/>
      <c r="ED17" s="6"/>
      <c r="EE17" s="6"/>
      <c r="EF17" s="6"/>
      <c r="EG17" s="6"/>
      <c r="EH17" s="6"/>
      <c r="EI17" s="6"/>
      <c r="EJ17" s="6"/>
      <c r="EK17" s="6"/>
      <c r="EL17" s="6"/>
      <c r="EM17" s="6"/>
      <c r="EN17" s="6"/>
      <c r="EO17" s="6"/>
      <c r="EP17" s="6"/>
    </row>
    <row r="18" spans="1:169" ht="32.1" customHeight="1">
      <c r="A18" s="195"/>
      <c r="B18" s="38" t="str">
        <f>IF('0'!A1=1,"з неї наукові дослідження та розробки","of which scientific research and development")</f>
        <v>з неї наукові дослідження та розробки</v>
      </c>
      <c r="C18" s="25">
        <v>116.5</v>
      </c>
      <c r="D18" s="25">
        <v>115.8</v>
      </c>
      <c r="E18" s="25">
        <v>115.3</v>
      </c>
      <c r="F18" s="25">
        <v>114.7</v>
      </c>
      <c r="G18" s="25">
        <v>110.5</v>
      </c>
      <c r="H18" s="29" t="s">
        <v>0</v>
      </c>
      <c r="I18" s="25">
        <v>104.9</v>
      </c>
      <c r="J18" s="25">
        <v>104</v>
      </c>
      <c r="K18" s="25">
        <v>99.1</v>
      </c>
      <c r="L18" s="25">
        <v>97.7</v>
      </c>
      <c r="M18" s="25">
        <v>97.1</v>
      </c>
      <c r="N18" s="25">
        <v>96.8</v>
      </c>
      <c r="O18" s="25">
        <v>92.5</v>
      </c>
      <c r="P18" s="25">
        <v>91.7</v>
      </c>
      <c r="Q18" s="25">
        <v>91</v>
      </c>
      <c r="R18" s="25">
        <v>90.5</v>
      </c>
      <c r="S18" s="197"/>
      <c r="T18" s="6"/>
      <c r="U18" s="6"/>
      <c r="V18" s="6"/>
      <c r="W18" s="6"/>
      <c r="X18" s="6"/>
      <c r="Y18" s="6"/>
      <c r="Z18" s="6"/>
      <c r="AA18" s="6"/>
      <c r="AB18" s="6"/>
      <c r="AC18" s="6"/>
      <c r="AD18" s="6"/>
      <c r="AE18" s="6"/>
      <c r="AF18" s="6"/>
      <c r="AG18" s="6"/>
      <c r="AH18" s="6"/>
      <c r="AI18" s="6"/>
      <c r="AJ18" s="6"/>
      <c r="AK18" s="6"/>
      <c r="AL18" s="6"/>
      <c r="AM18" s="6"/>
      <c r="AN18" s="6"/>
      <c r="AO18" s="6"/>
      <c r="AP18" s="6"/>
      <c r="AQ18" s="6"/>
      <c r="AR18" s="6"/>
      <c r="AS18" s="6"/>
      <c r="AT18" s="6"/>
      <c r="AU18" s="6"/>
      <c r="AV18" s="6"/>
      <c r="AW18" s="6"/>
      <c r="AX18" s="6"/>
      <c r="AY18" s="6"/>
      <c r="AZ18" s="6"/>
      <c r="BA18" s="6"/>
      <c r="BB18" s="6"/>
      <c r="BC18" s="6"/>
      <c r="BD18" s="6"/>
      <c r="BE18" s="6"/>
      <c r="BF18" s="6"/>
      <c r="BG18" s="6"/>
      <c r="BH18" s="6"/>
      <c r="BI18" s="6"/>
      <c r="BJ18" s="6"/>
      <c r="BK18" s="6"/>
      <c r="BL18" s="6"/>
      <c r="BM18" s="6"/>
      <c r="BN18" s="6"/>
      <c r="BO18" s="6"/>
      <c r="BP18" s="6"/>
      <c r="BQ18" s="6"/>
      <c r="BR18" s="6"/>
      <c r="BS18" s="6"/>
      <c r="BT18" s="6"/>
      <c r="BU18" s="6"/>
      <c r="BV18" s="6"/>
      <c r="BW18" s="6"/>
      <c r="BX18" s="6"/>
      <c r="BY18" s="6"/>
      <c r="BZ18" s="6"/>
      <c r="CA18" s="6"/>
      <c r="CB18" s="6"/>
      <c r="CC18" s="6"/>
      <c r="CD18" s="6"/>
      <c r="CE18" s="6"/>
      <c r="CF18" s="6"/>
      <c r="CG18" s="6"/>
      <c r="CH18" s="6"/>
      <c r="CI18" s="6"/>
      <c r="CJ18" s="6"/>
      <c r="CK18" s="6"/>
      <c r="CL18" s="6"/>
      <c r="CM18" s="6"/>
      <c r="CN18" s="6"/>
      <c r="CO18" s="6"/>
      <c r="CP18" s="6"/>
      <c r="CQ18" s="6"/>
      <c r="CR18" s="6"/>
      <c r="CS18" s="6"/>
      <c r="CT18" s="6"/>
      <c r="CU18" s="6"/>
      <c r="CV18" s="6"/>
      <c r="CW18" s="6"/>
      <c r="CX18" s="6"/>
      <c r="CY18" s="6"/>
      <c r="CZ18" s="6"/>
      <c r="DA18" s="6"/>
      <c r="DB18" s="6"/>
      <c r="DC18" s="6"/>
      <c r="DD18" s="6"/>
      <c r="DE18" s="6"/>
      <c r="DF18" s="6"/>
      <c r="DG18" s="6"/>
      <c r="DH18" s="6"/>
      <c r="DI18" s="6"/>
      <c r="DJ18" s="6"/>
      <c r="DK18" s="6"/>
      <c r="DL18" s="6"/>
      <c r="DM18" s="6"/>
      <c r="DN18" s="6"/>
      <c r="DO18" s="6"/>
      <c r="DP18" s="6"/>
      <c r="DQ18" s="6"/>
      <c r="DR18" s="6"/>
      <c r="DS18" s="6"/>
      <c r="DT18" s="6"/>
      <c r="DU18" s="6"/>
      <c r="DV18" s="6"/>
      <c r="DW18" s="6"/>
      <c r="DX18" s="6"/>
      <c r="DY18" s="6"/>
      <c r="DZ18" s="6"/>
      <c r="EA18" s="6"/>
      <c r="EB18" s="6"/>
      <c r="EC18" s="6"/>
      <c r="ED18" s="6"/>
      <c r="EE18" s="6"/>
      <c r="EF18" s="6"/>
      <c r="EG18" s="6"/>
      <c r="EH18" s="6"/>
      <c r="EI18" s="6"/>
      <c r="EJ18" s="6"/>
      <c r="EK18" s="6"/>
      <c r="EL18" s="6"/>
      <c r="EM18" s="6"/>
      <c r="EN18" s="6"/>
      <c r="EO18" s="6"/>
      <c r="EP18" s="6"/>
    </row>
    <row r="19" spans="1:169" ht="32.1" customHeight="1">
      <c r="A19" s="195"/>
      <c r="B19" s="38" t="str">
        <f>IF('0'!A1=1,"Діяльність у сфері адміністративного  та допоміжного обслуговування","Administrative and support service activities")</f>
        <v>Діяльність у сфері адміністративного  та допоміжного обслуговування</v>
      </c>
      <c r="C19" s="25">
        <v>239.1</v>
      </c>
      <c r="D19" s="25">
        <v>239.2</v>
      </c>
      <c r="E19" s="25">
        <v>238.5</v>
      </c>
      <c r="F19" s="25">
        <v>237.5</v>
      </c>
      <c r="G19" s="25">
        <v>261.89999999999998</v>
      </c>
      <c r="H19" s="29" t="s">
        <v>0</v>
      </c>
      <c r="I19" s="25">
        <v>238.5</v>
      </c>
      <c r="J19" s="25">
        <v>232</v>
      </c>
      <c r="K19" s="25">
        <v>206.5</v>
      </c>
      <c r="L19" s="25">
        <v>199.6</v>
      </c>
      <c r="M19" s="25">
        <v>195.6</v>
      </c>
      <c r="N19" s="25">
        <v>192.4</v>
      </c>
      <c r="O19" s="25">
        <v>192.2</v>
      </c>
      <c r="P19" s="25">
        <v>191</v>
      </c>
      <c r="Q19" s="25">
        <v>189.7</v>
      </c>
      <c r="R19" s="25">
        <v>188.5</v>
      </c>
      <c r="S19" s="197"/>
      <c r="T19" s="6"/>
      <c r="U19" s="6"/>
      <c r="V19" s="6"/>
      <c r="W19" s="6"/>
      <c r="X19" s="6"/>
      <c r="Y19" s="6"/>
      <c r="Z19" s="6"/>
      <c r="AA19" s="6"/>
      <c r="AB19" s="6"/>
      <c r="AC19" s="6"/>
      <c r="AD19" s="6"/>
      <c r="AE19" s="6"/>
      <c r="AF19" s="6"/>
      <c r="AG19" s="6"/>
      <c r="AH19" s="6"/>
      <c r="AI19" s="6"/>
      <c r="AJ19" s="6"/>
      <c r="AK19" s="6"/>
      <c r="AL19" s="6"/>
      <c r="AM19" s="6"/>
      <c r="AN19" s="6"/>
      <c r="AO19" s="6"/>
      <c r="AP19" s="6"/>
      <c r="AQ19" s="6"/>
      <c r="AR19" s="6"/>
      <c r="AS19" s="6"/>
      <c r="AT19" s="6"/>
      <c r="AU19" s="6"/>
      <c r="AV19" s="6"/>
      <c r="AW19" s="6"/>
      <c r="AX19" s="6"/>
      <c r="AY19" s="6"/>
      <c r="AZ19" s="6"/>
      <c r="BA19" s="6"/>
      <c r="BB19" s="6"/>
      <c r="BC19" s="6"/>
      <c r="BD19" s="6"/>
      <c r="BE19" s="6"/>
      <c r="BF19" s="6"/>
      <c r="BG19" s="6"/>
      <c r="BH19" s="6"/>
      <c r="BI19" s="6"/>
      <c r="BJ19" s="6"/>
      <c r="BK19" s="6"/>
      <c r="BL19" s="6"/>
      <c r="BM19" s="6"/>
      <c r="BN19" s="6"/>
      <c r="BO19" s="6"/>
      <c r="BP19" s="6"/>
      <c r="BQ19" s="6"/>
      <c r="BR19" s="6"/>
      <c r="BS19" s="6"/>
      <c r="BT19" s="6"/>
      <c r="BU19" s="6"/>
      <c r="BV19" s="6"/>
      <c r="BW19" s="6"/>
      <c r="BX19" s="6"/>
      <c r="BY19" s="6"/>
      <c r="BZ19" s="6"/>
      <c r="CA19" s="6"/>
      <c r="CB19" s="6"/>
      <c r="CC19" s="6"/>
      <c r="CD19" s="6"/>
      <c r="CE19" s="6"/>
      <c r="CF19" s="6"/>
      <c r="CG19" s="6"/>
      <c r="CH19" s="6"/>
      <c r="CI19" s="6"/>
      <c r="CJ19" s="6"/>
      <c r="CK19" s="6"/>
      <c r="CL19" s="6"/>
      <c r="CM19" s="6"/>
      <c r="CN19" s="6"/>
      <c r="CO19" s="6"/>
      <c r="CP19" s="6"/>
      <c r="CQ19" s="6"/>
      <c r="CR19" s="6"/>
      <c r="CS19" s="6"/>
      <c r="CT19" s="6"/>
      <c r="CU19" s="6"/>
      <c r="CV19" s="6"/>
      <c r="CW19" s="6"/>
      <c r="CX19" s="6"/>
      <c r="CY19" s="6"/>
      <c r="CZ19" s="6"/>
      <c r="DA19" s="6"/>
      <c r="DB19" s="6"/>
      <c r="DC19" s="6"/>
      <c r="DD19" s="6"/>
      <c r="DE19" s="6"/>
      <c r="DF19" s="6"/>
      <c r="DG19" s="6"/>
      <c r="DH19" s="6"/>
      <c r="DI19" s="6"/>
      <c r="DJ19" s="6"/>
      <c r="DK19" s="6"/>
      <c r="DL19" s="6"/>
      <c r="DM19" s="6"/>
      <c r="DN19" s="6"/>
      <c r="DO19" s="6"/>
      <c r="DP19" s="6"/>
      <c r="DQ19" s="6"/>
      <c r="DR19" s="6"/>
      <c r="DS19" s="6"/>
      <c r="DT19" s="6"/>
      <c r="DU19" s="6"/>
      <c r="DV19" s="6"/>
      <c r="DW19" s="6"/>
      <c r="DX19" s="6"/>
      <c r="DY19" s="6"/>
      <c r="DZ19" s="6"/>
      <c r="EA19" s="6"/>
      <c r="EB19" s="6"/>
      <c r="EC19" s="6"/>
      <c r="ED19" s="6"/>
      <c r="EE19" s="6"/>
      <c r="EF19" s="6"/>
      <c r="EG19" s="6"/>
      <c r="EH19" s="6"/>
      <c r="EI19" s="6"/>
      <c r="EJ19" s="6"/>
      <c r="EK19" s="6"/>
      <c r="EL19" s="6"/>
      <c r="EM19" s="6"/>
      <c r="EN19" s="6"/>
      <c r="EO19" s="6"/>
      <c r="EP19" s="6"/>
    </row>
    <row r="20" spans="1:169" ht="32.1" customHeight="1">
      <c r="A20" s="195"/>
      <c r="B20" s="38" t="str">
        <f>IF('0'!A1=1,"Державне управління й оборона; обов’язкове соціальне страхування","Public administration and defence; compulsory social security")</f>
        <v>Державне управління й оборона; обов’язкове соціальне страхування</v>
      </c>
      <c r="C20" s="25">
        <v>605.20000000000005</v>
      </c>
      <c r="D20" s="25">
        <v>601.29999999999995</v>
      </c>
      <c r="E20" s="25">
        <v>592.4</v>
      </c>
      <c r="F20" s="25">
        <v>590.29999999999995</v>
      </c>
      <c r="G20" s="25">
        <v>598.70000000000005</v>
      </c>
      <c r="H20" s="29" t="s">
        <v>0</v>
      </c>
      <c r="I20" s="25">
        <v>533.6</v>
      </c>
      <c r="J20" s="25">
        <v>528.70000000000005</v>
      </c>
      <c r="K20" s="25">
        <v>501.1</v>
      </c>
      <c r="L20" s="25">
        <v>495.2</v>
      </c>
      <c r="M20" s="25">
        <v>487</v>
      </c>
      <c r="N20" s="25">
        <v>483.8</v>
      </c>
      <c r="O20" s="25">
        <v>470.8</v>
      </c>
      <c r="P20" s="25">
        <v>467.7</v>
      </c>
      <c r="Q20" s="25">
        <v>464.2</v>
      </c>
      <c r="R20" s="25">
        <v>463.4</v>
      </c>
      <c r="S20" s="197"/>
      <c r="T20" s="6"/>
      <c r="U20" s="6"/>
      <c r="V20" s="6"/>
      <c r="W20" s="6"/>
      <c r="X20" s="6"/>
      <c r="Y20" s="6"/>
      <c r="Z20" s="6"/>
      <c r="AA20" s="6"/>
      <c r="AB20" s="6"/>
      <c r="AC20" s="6"/>
      <c r="AD20" s="6"/>
      <c r="AE20" s="6"/>
      <c r="AF20" s="6"/>
      <c r="AG20" s="6"/>
      <c r="AH20" s="6"/>
      <c r="AI20" s="6"/>
      <c r="AJ20" s="6"/>
      <c r="AK20" s="6"/>
      <c r="AL20" s="6"/>
      <c r="AM20" s="6"/>
      <c r="AN20" s="6"/>
      <c r="AO20" s="6"/>
      <c r="AP20" s="6"/>
      <c r="AQ20" s="6"/>
      <c r="AR20" s="6"/>
      <c r="AS20" s="6"/>
      <c r="AT20" s="6"/>
      <c r="AU20" s="6"/>
      <c r="AV20" s="6"/>
      <c r="AW20" s="6"/>
      <c r="AX20" s="6"/>
      <c r="AY20" s="6"/>
      <c r="AZ20" s="6"/>
      <c r="BA20" s="6"/>
      <c r="BB20" s="6"/>
      <c r="BC20" s="6"/>
      <c r="BD20" s="6"/>
      <c r="BE20" s="6"/>
      <c r="BF20" s="6"/>
      <c r="BG20" s="6"/>
      <c r="BH20" s="6"/>
      <c r="BI20" s="6"/>
      <c r="BJ20" s="6"/>
      <c r="BK20" s="6"/>
      <c r="BL20" s="6"/>
      <c r="BM20" s="6"/>
      <c r="BN20" s="6"/>
      <c r="BO20" s="6"/>
      <c r="BP20" s="6"/>
      <c r="BQ20" s="6"/>
      <c r="BR20" s="6"/>
      <c r="BS20" s="6"/>
      <c r="BT20" s="6"/>
      <c r="BU20" s="6"/>
      <c r="BV20" s="6"/>
      <c r="BW20" s="6"/>
      <c r="BX20" s="6"/>
      <c r="BY20" s="6"/>
      <c r="BZ20" s="6"/>
      <c r="CA20" s="6"/>
      <c r="CB20" s="6"/>
      <c r="CC20" s="6"/>
      <c r="CD20" s="6"/>
      <c r="CE20" s="6"/>
      <c r="CF20" s="6"/>
      <c r="CG20" s="6"/>
      <c r="CH20" s="6"/>
      <c r="CI20" s="6"/>
      <c r="CJ20" s="6"/>
      <c r="CK20" s="6"/>
      <c r="CL20" s="6"/>
      <c r="CM20" s="6"/>
      <c r="CN20" s="6"/>
      <c r="CO20" s="6"/>
      <c r="CP20" s="6"/>
      <c r="CQ20" s="6"/>
      <c r="CR20" s="6"/>
      <c r="CS20" s="6"/>
      <c r="CT20" s="6"/>
      <c r="CU20" s="6"/>
      <c r="CV20" s="6"/>
      <c r="CW20" s="6"/>
      <c r="CX20" s="6"/>
      <c r="CY20" s="6"/>
      <c r="CZ20" s="6"/>
      <c r="DA20" s="6"/>
      <c r="DB20" s="6"/>
      <c r="DC20" s="6"/>
      <c r="DD20" s="6"/>
      <c r="DE20" s="6"/>
      <c r="DF20" s="6"/>
      <c r="DG20" s="6"/>
      <c r="DH20" s="6"/>
      <c r="DI20" s="6"/>
      <c r="DJ20" s="6"/>
      <c r="DK20" s="6"/>
      <c r="DL20" s="6"/>
      <c r="DM20" s="6"/>
      <c r="DN20" s="6"/>
      <c r="DO20" s="6"/>
      <c r="DP20" s="6"/>
      <c r="DQ20" s="6"/>
      <c r="DR20" s="6"/>
      <c r="DS20" s="6"/>
      <c r="DT20" s="6"/>
      <c r="DU20" s="6"/>
      <c r="DV20" s="6"/>
      <c r="DW20" s="6"/>
      <c r="DX20" s="6"/>
      <c r="DY20" s="6"/>
      <c r="DZ20" s="6"/>
      <c r="EA20" s="6"/>
      <c r="EB20" s="6"/>
      <c r="EC20" s="6"/>
      <c r="ED20" s="6"/>
      <c r="EE20" s="6"/>
      <c r="EF20" s="6"/>
      <c r="EG20" s="6"/>
      <c r="EH20" s="6"/>
      <c r="EI20" s="6"/>
      <c r="EJ20" s="6"/>
      <c r="EK20" s="6"/>
      <c r="EL20" s="6"/>
      <c r="EM20" s="6"/>
      <c r="EN20" s="6"/>
      <c r="EO20" s="6"/>
      <c r="EP20" s="6"/>
    </row>
    <row r="21" spans="1:169" ht="32.1" customHeight="1">
      <c r="A21" s="195"/>
      <c r="B21" s="38" t="str">
        <f>IF('0'!A1=1,"Освіта","Education")</f>
        <v>Освіта</v>
      </c>
      <c r="C21" s="25">
        <v>1661.8</v>
      </c>
      <c r="D21" s="25">
        <v>1648.4</v>
      </c>
      <c r="E21" s="25">
        <v>1636.4</v>
      </c>
      <c r="F21" s="25">
        <v>1642.4</v>
      </c>
      <c r="G21" s="25">
        <v>1658.4</v>
      </c>
      <c r="H21" s="29" t="s">
        <v>0</v>
      </c>
      <c r="I21" s="25">
        <v>1522.2</v>
      </c>
      <c r="J21" s="25">
        <v>1498.9</v>
      </c>
      <c r="K21" s="25">
        <v>1454.8</v>
      </c>
      <c r="L21" s="25">
        <v>1443</v>
      </c>
      <c r="M21" s="25">
        <v>1429.1</v>
      </c>
      <c r="N21" s="25">
        <v>1434.1</v>
      </c>
      <c r="O21" s="25">
        <v>1407.2</v>
      </c>
      <c r="P21" s="25">
        <v>1396.1</v>
      </c>
      <c r="Q21" s="25">
        <v>1385.7</v>
      </c>
      <c r="R21" s="25">
        <v>1392.6</v>
      </c>
      <c r="S21" s="197"/>
      <c r="T21" s="6"/>
      <c r="U21" s="6"/>
      <c r="V21" s="6"/>
      <c r="W21" s="6"/>
      <c r="X21" s="6"/>
      <c r="Y21" s="6"/>
      <c r="Z21" s="6"/>
      <c r="AA21" s="6"/>
      <c r="AB21" s="6"/>
      <c r="AC21" s="6"/>
      <c r="AD21" s="6"/>
      <c r="AE21" s="6"/>
      <c r="AF21" s="6"/>
      <c r="AG21" s="6"/>
      <c r="AH21" s="6"/>
      <c r="AI21" s="6"/>
      <c r="AJ21" s="6"/>
      <c r="AK21" s="6"/>
      <c r="AL21" s="6"/>
      <c r="AM21" s="6"/>
      <c r="AN21" s="6"/>
      <c r="AO21" s="6"/>
      <c r="AP21" s="6"/>
      <c r="AQ21" s="6"/>
      <c r="AR21" s="6"/>
      <c r="AS21" s="6"/>
      <c r="AT21" s="6"/>
      <c r="AU21" s="6"/>
      <c r="AV21" s="6"/>
      <c r="AW21" s="6"/>
      <c r="AX21" s="6"/>
      <c r="AY21" s="6"/>
      <c r="AZ21" s="6"/>
      <c r="BA21" s="6"/>
      <c r="BB21" s="6"/>
      <c r="BC21" s="6"/>
      <c r="BD21" s="6"/>
      <c r="BE21" s="6"/>
      <c r="BF21" s="6"/>
      <c r="BG21" s="6"/>
      <c r="BH21" s="6"/>
      <c r="BI21" s="6"/>
      <c r="BJ21" s="6"/>
      <c r="BK21" s="6"/>
      <c r="BL21" s="6"/>
      <c r="BM21" s="6"/>
      <c r="BN21" s="6"/>
      <c r="BO21" s="6"/>
      <c r="BP21" s="6"/>
      <c r="BQ21" s="6"/>
      <c r="BR21" s="6"/>
      <c r="BS21" s="6"/>
      <c r="BT21" s="6"/>
      <c r="BU21" s="6"/>
      <c r="BV21" s="6"/>
      <c r="BW21" s="6"/>
      <c r="BX21" s="6"/>
      <c r="BY21" s="6"/>
      <c r="BZ21" s="6"/>
      <c r="CA21" s="6"/>
      <c r="CB21" s="6"/>
      <c r="CC21" s="6"/>
      <c r="CD21" s="6"/>
      <c r="CE21" s="6"/>
      <c r="CF21" s="6"/>
      <c r="CG21" s="6"/>
      <c r="CH21" s="6"/>
      <c r="CI21" s="6"/>
      <c r="CJ21" s="6"/>
      <c r="CK21" s="6"/>
      <c r="CL21" s="6"/>
      <c r="CM21" s="6"/>
      <c r="CN21" s="6"/>
      <c r="CO21" s="6"/>
      <c r="CP21" s="6"/>
      <c r="CQ21" s="6"/>
      <c r="CR21" s="6"/>
      <c r="CS21" s="6"/>
      <c r="CT21" s="6"/>
      <c r="CU21" s="6"/>
      <c r="CV21" s="6"/>
      <c r="CW21" s="6"/>
      <c r="CX21" s="6"/>
      <c r="CY21" s="6"/>
      <c r="CZ21" s="6"/>
      <c r="DA21" s="6"/>
      <c r="DB21" s="6"/>
      <c r="DC21" s="6"/>
      <c r="DD21" s="6"/>
      <c r="DE21" s="6"/>
      <c r="DF21" s="6"/>
      <c r="DG21" s="6"/>
      <c r="DH21" s="6"/>
      <c r="DI21" s="6"/>
      <c r="DJ21" s="6"/>
      <c r="DK21" s="6"/>
      <c r="DL21" s="6"/>
      <c r="DM21" s="6"/>
      <c r="DN21" s="6"/>
      <c r="DO21" s="6"/>
      <c r="DP21" s="6"/>
      <c r="DQ21" s="6"/>
      <c r="DR21" s="6"/>
      <c r="DS21" s="6"/>
      <c r="DT21" s="6"/>
      <c r="DU21" s="6"/>
      <c r="DV21" s="6"/>
      <c r="DW21" s="6"/>
      <c r="DX21" s="6"/>
      <c r="DY21" s="6"/>
      <c r="DZ21" s="6"/>
      <c r="EA21" s="6"/>
      <c r="EB21" s="6"/>
      <c r="EC21" s="6"/>
      <c r="ED21" s="6"/>
      <c r="EE21" s="6"/>
      <c r="EF21" s="6"/>
      <c r="EG21" s="6"/>
      <c r="EH21" s="6"/>
      <c r="EI21" s="6"/>
      <c r="EJ21" s="6"/>
      <c r="EK21" s="6"/>
      <c r="EL21" s="6"/>
      <c r="EM21" s="6"/>
      <c r="EN21" s="6"/>
      <c r="EO21" s="6"/>
      <c r="EP21" s="6"/>
    </row>
    <row r="22" spans="1:169" ht="32.1" customHeight="1">
      <c r="A22" s="195"/>
      <c r="B22" s="38" t="str">
        <f>IF('0'!A1=1,"Охорона здоров’я та надання  соціальної допомоги","Human health and social work activities")</f>
        <v>Охорона здоров’я та надання  соціальної допомоги</v>
      </c>
      <c r="C22" s="25">
        <v>1183.0999999999999</v>
      </c>
      <c r="D22" s="25">
        <v>1187.0999999999999</v>
      </c>
      <c r="E22" s="25">
        <v>1195.0999999999999</v>
      </c>
      <c r="F22" s="25">
        <v>1195.0999999999999</v>
      </c>
      <c r="G22" s="25">
        <v>1201.5999999999999</v>
      </c>
      <c r="H22" s="29" t="s">
        <v>0</v>
      </c>
      <c r="I22" s="25">
        <v>1087.5</v>
      </c>
      <c r="J22" s="25">
        <v>1065.3</v>
      </c>
      <c r="K22" s="25">
        <v>990.8</v>
      </c>
      <c r="L22" s="25">
        <v>987.3</v>
      </c>
      <c r="M22" s="25">
        <v>984.9</v>
      </c>
      <c r="N22" s="25">
        <v>983.8</v>
      </c>
      <c r="O22" s="25">
        <v>975.1</v>
      </c>
      <c r="P22" s="25">
        <v>972</v>
      </c>
      <c r="Q22" s="25">
        <v>972.7</v>
      </c>
      <c r="R22" s="25">
        <v>971.6</v>
      </c>
      <c r="S22" s="197"/>
      <c r="T22" s="6"/>
      <c r="U22" s="6"/>
      <c r="V22" s="6"/>
      <c r="W22" s="6"/>
      <c r="X22" s="6"/>
      <c r="Y22" s="6"/>
      <c r="Z22" s="6"/>
      <c r="AA22" s="6"/>
      <c r="AB22" s="6"/>
      <c r="AC22" s="6"/>
      <c r="AD22" s="6"/>
      <c r="AE22" s="6"/>
      <c r="AF22" s="6"/>
      <c r="AG22" s="6"/>
      <c r="AH22" s="6"/>
      <c r="AI22" s="6"/>
      <c r="AJ22" s="6"/>
      <c r="AK22" s="6"/>
      <c r="AL22" s="6"/>
      <c r="AM22" s="6"/>
      <c r="AN22" s="6"/>
      <c r="AO22" s="6"/>
      <c r="AP22" s="6"/>
      <c r="AQ22" s="6"/>
      <c r="AR22" s="6"/>
      <c r="AS22" s="6"/>
      <c r="AT22" s="6"/>
      <c r="AU22" s="6"/>
      <c r="AV22" s="6"/>
      <c r="AW22" s="6"/>
      <c r="AX22" s="6"/>
      <c r="AY22" s="6"/>
      <c r="AZ22" s="6"/>
      <c r="BA22" s="6"/>
      <c r="BB22" s="6"/>
      <c r="BC22" s="6"/>
      <c r="BD22" s="6"/>
      <c r="BE22" s="6"/>
      <c r="BF22" s="6"/>
      <c r="BG22" s="6"/>
      <c r="BH22" s="6"/>
      <c r="BI22" s="6"/>
      <c r="BJ22" s="6"/>
      <c r="BK22" s="6"/>
      <c r="BL22" s="6"/>
      <c r="BM22" s="6"/>
      <c r="BN22" s="6"/>
      <c r="BO22" s="6"/>
      <c r="BP22" s="6"/>
      <c r="BQ22" s="6"/>
      <c r="BR22" s="6"/>
      <c r="BS22" s="6"/>
      <c r="BT22" s="6"/>
      <c r="BU22" s="6"/>
      <c r="BV22" s="6"/>
      <c r="BW22" s="6"/>
      <c r="BX22" s="6"/>
      <c r="BY22" s="6"/>
      <c r="BZ22" s="6"/>
      <c r="CA22" s="6"/>
      <c r="CB22" s="6"/>
      <c r="CC22" s="6"/>
      <c r="CD22" s="6"/>
      <c r="CE22" s="6"/>
      <c r="CF22" s="6"/>
      <c r="CG22" s="6"/>
      <c r="CH22" s="6"/>
      <c r="CI22" s="6"/>
      <c r="CJ22" s="6"/>
      <c r="CK22" s="6"/>
      <c r="CL22" s="6"/>
      <c r="CM22" s="6"/>
      <c r="CN22" s="6"/>
      <c r="CO22" s="6"/>
      <c r="CP22" s="6"/>
      <c r="CQ22" s="6"/>
      <c r="CR22" s="6"/>
      <c r="CS22" s="6"/>
      <c r="CT22" s="6"/>
      <c r="CU22" s="6"/>
      <c r="CV22" s="6"/>
      <c r="CW22" s="6"/>
      <c r="CX22" s="6"/>
      <c r="CY22" s="6"/>
      <c r="CZ22" s="6"/>
      <c r="DA22" s="6"/>
      <c r="DB22" s="6"/>
      <c r="DC22" s="6"/>
      <c r="DD22" s="6"/>
      <c r="DE22" s="6"/>
      <c r="DF22" s="6"/>
      <c r="DG22" s="6"/>
      <c r="DH22" s="6"/>
      <c r="DI22" s="6"/>
      <c r="DJ22" s="6"/>
      <c r="DK22" s="6"/>
      <c r="DL22" s="6"/>
      <c r="DM22" s="6"/>
      <c r="DN22" s="6"/>
      <c r="DO22" s="6"/>
      <c r="DP22" s="6"/>
      <c r="DQ22" s="6"/>
      <c r="DR22" s="6"/>
      <c r="DS22" s="6"/>
      <c r="DT22" s="6"/>
      <c r="DU22" s="6"/>
      <c r="DV22" s="6"/>
      <c r="DW22" s="6"/>
      <c r="DX22" s="6"/>
      <c r="DY22" s="6"/>
      <c r="DZ22" s="6"/>
      <c r="EA22" s="6"/>
      <c r="EB22" s="6"/>
      <c r="EC22" s="6"/>
      <c r="ED22" s="6"/>
      <c r="EE22" s="6"/>
      <c r="EF22" s="6"/>
      <c r="EG22" s="6"/>
      <c r="EH22" s="6"/>
      <c r="EI22" s="6"/>
      <c r="EJ22" s="6"/>
      <c r="EK22" s="6"/>
      <c r="EL22" s="6"/>
      <c r="EM22" s="6"/>
      <c r="EN22" s="6"/>
      <c r="EO22" s="6"/>
      <c r="EP22" s="6"/>
    </row>
    <row r="23" spans="1:169" ht="32.1" customHeight="1">
      <c r="A23" s="195"/>
      <c r="B23" s="38" t="str">
        <f>IF('0'!A1=1,"з них охорона здоров’я  ","of which human health")</f>
        <v xml:space="preserve">з них охорона здоров’я  </v>
      </c>
      <c r="C23" s="25">
        <v>1058.0999999999999</v>
      </c>
      <c r="D23" s="25">
        <v>1061.9000000000001</v>
      </c>
      <c r="E23" s="25">
        <v>1069.9000000000001</v>
      </c>
      <c r="F23" s="25">
        <v>1069.5999999999999</v>
      </c>
      <c r="G23" s="25">
        <v>1067.4000000000001</v>
      </c>
      <c r="H23" s="29" t="s">
        <v>0</v>
      </c>
      <c r="I23" s="25">
        <v>966.6</v>
      </c>
      <c r="J23" s="25">
        <v>946.6</v>
      </c>
      <c r="K23" s="25">
        <v>886.3</v>
      </c>
      <c r="L23" s="25">
        <v>882.5</v>
      </c>
      <c r="M23" s="25">
        <v>880.4</v>
      </c>
      <c r="N23" s="25">
        <v>879.7</v>
      </c>
      <c r="O23" s="25">
        <v>869.1</v>
      </c>
      <c r="P23" s="25">
        <v>866.2</v>
      </c>
      <c r="Q23" s="25">
        <v>866.9</v>
      </c>
      <c r="R23" s="25">
        <v>865.7</v>
      </c>
      <c r="S23" s="197"/>
      <c r="T23" s="6"/>
      <c r="U23" s="6"/>
      <c r="V23" s="6"/>
      <c r="W23" s="6"/>
      <c r="X23" s="6"/>
      <c r="Y23" s="6"/>
      <c r="Z23" s="6"/>
      <c r="AA23" s="6"/>
      <c r="AB23" s="6"/>
      <c r="AC23" s="6"/>
      <c r="AD23" s="6"/>
      <c r="AE23" s="6"/>
      <c r="AF23" s="6"/>
      <c r="AG23" s="6"/>
      <c r="AH23" s="6"/>
      <c r="AI23" s="6"/>
      <c r="AJ23" s="6"/>
      <c r="AK23" s="6"/>
      <c r="AL23" s="6"/>
      <c r="AM23" s="6"/>
      <c r="AN23" s="6"/>
      <c r="AO23" s="6"/>
      <c r="AP23" s="6"/>
      <c r="AQ23" s="6"/>
      <c r="AR23" s="6"/>
      <c r="AS23" s="6"/>
      <c r="AT23" s="6"/>
      <c r="AU23" s="6"/>
      <c r="AV23" s="6"/>
      <c r="AW23" s="6"/>
      <c r="AX23" s="6"/>
      <c r="AY23" s="6"/>
      <c r="AZ23" s="6"/>
      <c r="BA23" s="6"/>
      <c r="BB23" s="6"/>
      <c r="BC23" s="6"/>
      <c r="BD23" s="6"/>
      <c r="BE23" s="6"/>
      <c r="BF23" s="6"/>
      <c r="BG23" s="6"/>
      <c r="BH23" s="6"/>
      <c r="BI23" s="6"/>
      <c r="BJ23" s="6"/>
      <c r="BK23" s="6"/>
      <c r="BL23" s="6"/>
      <c r="BM23" s="6"/>
      <c r="BN23" s="6"/>
      <c r="BO23" s="6"/>
      <c r="BP23" s="6"/>
      <c r="BQ23" s="6"/>
      <c r="BR23" s="6"/>
      <c r="BS23" s="6"/>
      <c r="BT23" s="6"/>
      <c r="BU23" s="6"/>
      <c r="BV23" s="6"/>
      <c r="BW23" s="6"/>
      <c r="BX23" s="6"/>
      <c r="BY23" s="6"/>
      <c r="BZ23" s="6"/>
      <c r="CA23" s="6"/>
      <c r="CB23" s="6"/>
      <c r="CC23" s="6"/>
      <c r="CD23" s="6"/>
      <c r="CE23" s="6"/>
      <c r="CF23" s="6"/>
      <c r="CG23" s="6"/>
      <c r="CH23" s="6"/>
      <c r="CI23" s="6"/>
      <c r="CJ23" s="6"/>
      <c r="CK23" s="6"/>
      <c r="CL23" s="6"/>
      <c r="CM23" s="6"/>
      <c r="CN23" s="6"/>
      <c r="CO23" s="6"/>
      <c r="CP23" s="6"/>
      <c r="CQ23" s="6"/>
      <c r="CR23" s="6"/>
      <c r="CS23" s="6"/>
      <c r="CT23" s="6"/>
      <c r="CU23" s="6"/>
      <c r="CV23" s="6"/>
      <c r="CW23" s="6"/>
      <c r="CX23" s="6"/>
      <c r="CY23" s="6"/>
      <c r="CZ23" s="6"/>
      <c r="DA23" s="6"/>
      <c r="DB23" s="6"/>
      <c r="DC23" s="6"/>
      <c r="DD23" s="6"/>
      <c r="DE23" s="6"/>
      <c r="DF23" s="6"/>
      <c r="DG23" s="6"/>
      <c r="DH23" s="6"/>
      <c r="DI23" s="6"/>
      <c r="DJ23" s="6"/>
      <c r="DK23" s="6"/>
      <c r="DL23" s="6"/>
      <c r="DM23" s="6"/>
      <c r="DN23" s="6"/>
      <c r="DO23" s="6"/>
      <c r="DP23" s="6"/>
      <c r="DQ23" s="6"/>
      <c r="DR23" s="6"/>
      <c r="DS23" s="6"/>
      <c r="DT23" s="6"/>
      <c r="DU23" s="6"/>
      <c r="DV23" s="6"/>
      <c r="DW23" s="6"/>
      <c r="DX23" s="6"/>
      <c r="DY23" s="6"/>
      <c r="DZ23" s="6"/>
      <c r="EA23" s="6"/>
      <c r="EB23" s="6"/>
      <c r="EC23" s="6"/>
      <c r="ED23" s="6"/>
      <c r="EE23" s="6"/>
      <c r="EF23" s="6"/>
      <c r="EG23" s="6"/>
      <c r="EH23" s="6"/>
      <c r="EI23" s="6"/>
      <c r="EJ23" s="6"/>
      <c r="EK23" s="6"/>
      <c r="EL23" s="6"/>
      <c r="EM23" s="6"/>
      <c r="EN23" s="6"/>
      <c r="EO23" s="6"/>
      <c r="EP23" s="6"/>
    </row>
    <row r="24" spans="1:169" ht="32.1" customHeight="1">
      <c r="A24" s="195"/>
      <c r="B24" s="38" t="str">
        <f>IF('0'!A1=1,"Мистецтво, спорт, розваги та відпочинок","Arts, sport, entertainment and recreation")</f>
        <v>Мистецтво, спорт, розваги та відпочинок</v>
      </c>
      <c r="C24" s="25">
        <v>175.6</v>
      </c>
      <c r="D24" s="25">
        <v>175.7</v>
      </c>
      <c r="E24" s="25">
        <v>175</v>
      </c>
      <c r="F24" s="25">
        <v>175.6</v>
      </c>
      <c r="G24" s="25">
        <v>184.6</v>
      </c>
      <c r="H24" s="29" t="s">
        <v>0</v>
      </c>
      <c r="I24" s="25">
        <v>173.1</v>
      </c>
      <c r="J24" s="25">
        <v>172</v>
      </c>
      <c r="K24" s="25">
        <v>164.9</v>
      </c>
      <c r="L24" s="25">
        <v>163.4</v>
      </c>
      <c r="M24" s="25">
        <v>161.80000000000001</v>
      </c>
      <c r="N24" s="25">
        <v>161.4</v>
      </c>
      <c r="O24" s="25">
        <v>155.19999999999999</v>
      </c>
      <c r="P24" s="25">
        <v>155.5</v>
      </c>
      <c r="Q24" s="25">
        <v>154.4</v>
      </c>
      <c r="R24" s="25">
        <v>154.9</v>
      </c>
      <c r="S24" s="197"/>
      <c r="T24" s="6"/>
      <c r="U24" s="6"/>
      <c r="V24" s="6"/>
      <c r="W24" s="6"/>
      <c r="X24" s="6"/>
      <c r="Y24" s="6"/>
      <c r="Z24" s="6"/>
      <c r="AA24" s="6"/>
      <c r="AB24" s="6"/>
      <c r="AC24" s="6"/>
      <c r="AD24" s="6"/>
      <c r="AE24" s="6"/>
      <c r="AF24" s="6"/>
      <c r="AG24" s="6"/>
      <c r="AH24" s="6"/>
      <c r="AI24" s="6"/>
      <c r="AJ24" s="6"/>
      <c r="AK24" s="6"/>
      <c r="AL24" s="6"/>
      <c r="AM24" s="6"/>
      <c r="AN24" s="6"/>
      <c r="AO24" s="6"/>
      <c r="AP24" s="6"/>
      <c r="AQ24" s="6"/>
      <c r="AR24" s="6"/>
      <c r="AS24" s="6"/>
      <c r="AT24" s="6"/>
      <c r="AU24" s="6"/>
      <c r="AV24" s="6"/>
      <c r="AW24" s="6"/>
      <c r="AX24" s="6"/>
      <c r="AY24" s="6"/>
      <c r="AZ24" s="6"/>
      <c r="BA24" s="6"/>
      <c r="BB24" s="6"/>
      <c r="BC24" s="6"/>
      <c r="BD24" s="6"/>
      <c r="BE24" s="6"/>
      <c r="BF24" s="6"/>
      <c r="BG24" s="6"/>
      <c r="BH24" s="6"/>
      <c r="BI24" s="6"/>
      <c r="BJ24" s="6"/>
      <c r="BK24" s="6"/>
      <c r="BL24" s="6"/>
      <c r="BM24" s="6"/>
      <c r="BN24" s="6"/>
      <c r="BO24" s="6"/>
      <c r="BP24" s="6"/>
      <c r="BQ24" s="6"/>
      <c r="BR24" s="6"/>
      <c r="BS24" s="6"/>
      <c r="BT24" s="6"/>
      <c r="BU24" s="6"/>
      <c r="BV24" s="6"/>
      <c r="BW24" s="6"/>
      <c r="BX24" s="6"/>
      <c r="BY24" s="6"/>
      <c r="BZ24" s="6"/>
      <c r="CA24" s="6"/>
      <c r="CB24" s="6"/>
      <c r="CC24" s="6"/>
      <c r="CD24" s="6"/>
      <c r="CE24" s="6"/>
      <c r="CF24" s="6"/>
      <c r="CG24" s="6"/>
      <c r="CH24" s="6"/>
      <c r="CI24" s="6"/>
      <c r="CJ24" s="6"/>
      <c r="CK24" s="6"/>
      <c r="CL24" s="6"/>
      <c r="CM24" s="6"/>
      <c r="CN24" s="6"/>
      <c r="CO24" s="6"/>
      <c r="CP24" s="6"/>
      <c r="CQ24" s="6"/>
      <c r="CR24" s="6"/>
      <c r="CS24" s="6"/>
      <c r="CT24" s="6"/>
      <c r="CU24" s="6"/>
      <c r="CV24" s="6"/>
      <c r="CW24" s="6"/>
      <c r="CX24" s="6"/>
      <c r="CY24" s="6"/>
      <c r="CZ24" s="6"/>
      <c r="DA24" s="6"/>
      <c r="DB24" s="6"/>
      <c r="DC24" s="6"/>
      <c r="DD24" s="6"/>
      <c r="DE24" s="6"/>
      <c r="DF24" s="6"/>
      <c r="DG24" s="6"/>
      <c r="DH24" s="6"/>
      <c r="DI24" s="6"/>
      <c r="DJ24" s="6"/>
      <c r="DK24" s="6"/>
      <c r="DL24" s="6"/>
      <c r="DM24" s="6"/>
      <c r="DN24" s="6"/>
      <c r="DO24" s="6"/>
      <c r="DP24" s="6"/>
      <c r="DQ24" s="6"/>
      <c r="DR24" s="6"/>
      <c r="DS24" s="6"/>
      <c r="DT24" s="6"/>
      <c r="DU24" s="6"/>
      <c r="DV24" s="6"/>
      <c r="DW24" s="6"/>
      <c r="DX24" s="6"/>
      <c r="DY24" s="6"/>
      <c r="DZ24" s="6"/>
      <c r="EA24" s="6"/>
      <c r="EB24" s="6"/>
      <c r="EC24" s="6"/>
      <c r="ED24" s="6"/>
      <c r="EE24" s="6"/>
      <c r="EF24" s="6"/>
      <c r="EG24" s="6"/>
      <c r="EH24" s="6"/>
      <c r="EI24" s="6"/>
      <c r="EJ24" s="6"/>
      <c r="EK24" s="6"/>
      <c r="EL24" s="6"/>
      <c r="EM24" s="6"/>
      <c r="EN24" s="6"/>
      <c r="EO24" s="6"/>
      <c r="EP24" s="6"/>
    </row>
    <row r="25" spans="1:169" ht="32.1" customHeight="1">
      <c r="A25" s="195"/>
      <c r="B25" s="38" t="str">
        <f>IF('0'!A1=1,"діяльність у сфері творчості, мистецтва та розваг","arts, entertainment and recreation activities")</f>
        <v>діяльність у сфері творчості, мистецтва та розваг</v>
      </c>
      <c r="C25" s="25">
        <v>88.3</v>
      </c>
      <c r="D25" s="25">
        <v>87.8</v>
      </c>
      <c r="E25" s="25">
        <v>87.3</v>
      </c>
      <c r="F25" s="25">
        <v>87.8</v>
      </c>
      <c r="G25" s="25">
        <v>93.6</v>
      </c>
      <c r="H25" s="29" t="s">
        <v>0</v>
      </c>
      <c r="I25" s="25">
        <v>90.1</v>
      </c>
      <c r="J25" s="25">
        <v>89.5</v>
      </c>
      <c r="K25" s="25">
        <v>85.8</v>
      </c>
      <c r="L25" s="25">
        <v>86.2</v>
      </c>
      <c r="M25" s="25">
        <v>85.1</v>
      </c>
      <c r="N25" s="25">
        <v>85.2</v>
      </c>
      <c r="O25" s="25">
        <v>84.8</v>
      </c>
      <c r="P25" s="25">
        <v>84.7</v>
      </c>
      <c r="Q25" s="25">
        <v>83.8</v>
      </c>
      <c r="R25" s="25">
        <v>84.4</v>
      </c>
      <c r="S25" s="197"/>
      <c r="T25" s="6"/>
      <c r="U25" s="6"/>
      <c r="V25" s="6"/>
      <c r="W25" s="6"/>
      <c r="X25" s="6"/>
      <c r="Y25" s="6"/>
      <c r="Z25" s="6"/>
      <c r="AA25" s="6"/>
      <c r="AB25" s="6"/>
      <c r="AC25" s="6"/>
      <c r="AD25" s="6"/>
      <c r="AE25" s="6"/>
      <c r="AF25" s="6"/>
      <c r="AG25" s="6"/>
      <c r="AH25" s="6"/>
      <c r="AI25" s="6"/>
      <c r="AJ25" s="6"/>
      <c r="AK25" s="6"/>
      <c r="AL25" s="6"/>
      <c r="AM25" s="6"/>
      <c r="AN25" s="6"/>
      <c r="AO25" s="6"/>
      <c r="AP25" s="6"/>
      <c r="AQ25" s="6"/>
      <c r="AR25" s="6"/>
      <c r="AS25" s="6"/>
      <c r="AT25" s="6"/>
      <c r="AU25" s="6"/>
      <c r="AV25" s="6"/>
      <c r="AW25" s="6"/>
      <c r="AX25" s="6"/>
      <c r="AY25" s="6"/>
      <c r="AZ25" s="6"/>
      <c r="BA25" s="6"/>
      <c r="BB25" s="6"/>
      <c r="BC25" s="6"/>
      <c r="BD25" s="6"/>
      <c r="BE25" s="6"/>
      <c r="BF25" s="6"/>
      <c r="BG25" s="6"/>
      <c r="BH25" s="6"/>
      <c r="BI25" s="6"/>
      <c r="BJ25" s="6"/>
      <c r="BK25" s="6"/>
      <c r="BL25" s="6"/>
      <c r="BM25" s="6"/>
      <c r="BN25" s="6"/>
      <c r="BO25" s="6"/>
      <c r="BP25" s="6"/>
      <c r="BQ25" s="6"/>
      <c r="BR25" s="6"/>
      <c r="BS25" s="6"/>
      <c r="BT25" s="6"/>
      <c r="BU25" s="6"/>
      <c r="BV25" s="6"/>
      <c r="BW25" s="6"/>
      <c r="BX25" s="6"/>
      <c r="BY25" s="6"/>
      <c r="BZ25" s="6"/>
      <c r="CA25" s="6"/>
      <c r="CB25" s="6"/>
      <c r="CC25" s="6"/>
      <c r="CD25" s="6"/>
      <c r="CE25" s="6"/>
      <c r="CF25" s="6"/>
      <c r="CG25" s="6"/>
      <c r="CH25" s="6"/>
      <c r="CI25" s="6"/>
      <c r="CJ25" s="6"/>
      <c r="CK25" s="6"/>
      <c r="CL25" s="6"/>
      <c r="CM25" s="6"/>
      <c r="CN25" s="6"/>
      <c r="CO25" s="6"/>
      <c r="CP25" s="6"/>
      <c r="CQ25" s="6"/>
      <c r="CR25" s="6"/>
      <c r="CS25" s="6"/>
      <c r="CT25" s="6"/>
      <c r="CU25" s="6"/>
      <c r="CV25" s="6"/>
      <c r="CW25" s="6"/>
      <c r="CX25" s="6"/>
      <c r="CY25" s="6"/>
      <c r="CZ25" s="6"/>
      <c r="DA25" s="6"/>
      <c r="DB25" s="6"/>
      <c r="DC25" s="6"/>
      <c r="DD25" s="6"/>
      <c r="DE25" s="6"/>
      <c r="DF25" s="6"/>
      <c r="DG25" s="6"/>
      <c r="DH25" s="6"/>
      <c r="DI25" s="6"/>
      <c r="DJ25" s="6"/>
      <c r="DK25" s="6"/>
      <c r="DL25" s="6"/>
      <c r="DM25" s="6"/>
      <c r="DN25" s="6"/>
      <c r="DO25" s="6"/>
      <c r="DP25" s="6"/>
      <c r="DQ25" s="6"/>
      <c r="DR25" s="6"/>
      <c r="DS25" s="6"/>
      <c r="DT25" s="6"/>
      <c r="DU25" s="6"/>
      <c r="DV25" s="6"/>
      <c r="DW25" s="6"/>
      <c r="DX25" s="6"/>
      <c r="DY25" s="6"/>
      <c r="DZ25" s="6"/>
      <c r="EA25" s="6"/>
      <c r="EB25" s="6"/>
      <c r="EC25" s="6"/>
      <c r="ED25" s="6"/>
      <c r="EE25" s="6"/>
      <c r="EF25" s="6"/>
      <c r="EG25" s="6"/>
      <c r="EH25" s="6"/>
      <c r="EI25" s="6"/>
      <c r="EJ25" s="6"/>
      <c r="EK25" s="6"/>
      <c r="EL25" s="6"/>
      <c r="EM25" s="6"/>
      <c r="EN25" s="6"/>
      <c r="EO25" s="6"/>
      <c r="EP25" s="6"/>
    </row>
    <row r="26" spans="1:169" ht="32.1" customHeight="1">
      <c r="A26" s="195"/>
      <c r="B26" s="38" t="str">
        <f>IF('0'!A1=1,"функціювання бібліотек, архівів, музеїв та інших закладів культури","Libraries, archives, museums and other cultural activities")</f>
        <v>функціювання бібліотек, архівів, музеїв та інших закладів культури</v>
      </c>
      <c r="C26" s="25">
        <v>53</v>
      </c>
      <c r="D26" s="25">
        <v>53</v>
      </c>
      <c r="E26" s="25">
        <v>53</v>
      </c>
      <c r="F26" s="25">
        <v>53.2</v>
      </c>
      <c r="G26" s="25">
        <v>55</v>
      </c>
      <c r="H26" s="29" t="s">
        <v>0</v>
      </c>
      <c r="I26" s="25">
        <v>50.4</v>
      </c>
      <c r="J26" s="25">
        <v>50.5</v>
      </c>
      <c r="K26" s="25">
        <v>50.2</v>
      </c>
      <c r="L26" s="25">
        <v>48.5</v>
      </c>
      <c r="M26" s="25">
        <v>48.3</v>
      </c>
      <c r="N26" s="25">
        <v>48.2</v>
      </c>
      <c r="O26" s="25">
        <v>46.9</v>
      </c>
      <c r="P26" s="25">
        <v>46.6</v>
      </c>
      <c r="Q26" s="25">
        <v>46.4</v>
      </c>
      <c r="R26" s="25">
        <v>46.5</v>
      </c>
      <c r="S26" s="197"/>
      <c r="T26" s="6"/>
      <c r="U26" s="6"/>
      <c r="V26" s="6"/>
      <c r="W26" s="6"/>
      <c r="X26" s="6"/>
      <c r="Y26" s="6"/>
      <c r="Z26" s="6"/>
      <c r="AA26" s="6"/>
      <c r="AB26" s="6"/>
      <c r="AC26" s="6"/>
      <c r="AD26" s="6"/>
      <c r="AE26" s="6"/>
      <c r="AF26" s="6"/>
      <c r="AG26" s="6"/>
      <c r="AH26" s="6"/>
      <c r="AI26" s="6"/>
      <c r="AJ26" s="6"/>
      <c r="AK26" s="6"/>
      <c r="AL26" s="6"/>
      <c r="AM26" s="6"/>
      <c r="AN26" s="6"/>
      <c r="AO26" s="6"/>
      <c r="AP26" s="6"/>
      <c r="AQ26" s="6"/>
      <c r="AR26" s="6"/>
      <c r="AS26" s="6"/>
      <c r="AT26" s="6"/>
      <c r="AU26" s="6"/>
      <c r="AV26" s="6"/>
      <c r="AW26" s="6"/>
      <c r="AX26" s="6"/>
      <c r="AY26" s="6"/>
      <c r="AZ26" s="6"/>
      <c r="BA26" s="6"/>
      <c r="BB26" s="6"/>
      <c r="BC26" s="6"/>
      <c r="BD26" s="6"/>
      <c r="BE26" s="6"/>
      <c r="BF26" s="6"/>
      <c r="BG26" s="6"/>
      <c r="BH26" s="6"/>
      <c r="BI26" s="6"/>
      <c r="BJ26" s="6"/>
      <c r="BK26" s="6"/>
      <c r="BL26" s="6"/>
      <c r="BM26" s="6"/>
      <c r="BN26" s="6"/>
      <c r="BO26" s="6"/>
      <c r="BP26" s="6"/>
      <c r="BQ26" s="6"/>
      <c r="BR26" s="6"/>
      <c r="BS26" s="6"/>
      <c r="BT26" s="6"/>
      <c r="BU26" s="6"/>
      <c r="BV26" s="6"/>
      <c r="BW26" s="6"/>
      <c r="BX26" s="6"/>
      <c r="BY26" s="6"/>
      <c r="BZ26" s="6"/>
      <c r="CA26" s="6"/>
      <c r="CB26" s="6"/>
      <c r="CC26" s="6"/>
      <c r="CD26" s="6"/>
      <c r="CE26" s="6"/>
      <c r="CF26" s="6"/>
      <c r="CG26" s="6"/>
      <c r="CH26" s="6"/>
      <c r="CI26" s="6"/>
      <c r="CJ26" s="6"/>
      <c r="CK26" s="6"/>
      <c r="CL26" s="6"/>
      <c r="CM26" s="6"/>
      <c r="CN26" s="6"/>
      <c r="CO26" s="6"/>
      <c r="CP26" s="6"/>
      <c r="CQ26" s="6"/>
      <c r="CR26" s="6"/>
      <c r="CS26" s="6"/>
      <c r="CT26" s="6"/>
      <c r="CU26" s="6"/>
      <c r="CV26" s="6"/>
      <c r="CW26" s="6"/>
      <c r="CX26" s="6"/>
      <c r="CY26" s="6"/>
      <c r="CZ26" s="6"/>
      <c r="DA26" s="6"/>
      <c r="DB26" s="6"/>
      <c r="DC26" s="6"/>
      <c r="DD26" s="6"/>
      <c r="DE26" s="6"/>
      <c r="DF26" s="6"/>
      <c r="DG26" s="6"/>
      <c r="DH26" s="6"/>
      <c r="DI26" s="6"/>
      <c r="DJ26" s="6"/>
      <c r="DK26" s="6"/>
      <c r="DL26" s="6"/>
      <c r="DM26" s="6"/>
      <c r="DN26" s="6"/>
      <c r="DO26" s="6"/>
      <c r="DP26" s="6"/>
      <c r="DQ26" s="6"/>
      <c r="DR26" s="6"/>
      <c r="DS26" s="6"/>
      <c r="DT26" s="6"/>
      <c r="DU26" s="6"/>
      <c r="DV26" s="6"/>
      <c r="DW26" s="6"/>
      <c r="DX26" s="6"/>
      <c r="DY26" s="6"/>
      <c r="DZ26" s="6"/>
      <c r="EA26" s="6"/>
      <c r="EB26" s="6"/>
      <c r="EC26" s="6"/>
      <c r="ED26" s="6"/>
      <c r="EE26" s="6"/>
      <c r="EF26" s="6"/>
      <c r="EG26" s="6"/>
      <c r="EH26" s="6"/>
      <c r="EI26" s="6"/>
      <c r="EJ26" s="6"/>
      <c r="EK26" s="6"/>
      <c r="EL26" s="6"/>
      <c r="EM26" s="6"/>
      <c r="EN26" s="6"/>
      <c r="EO26" s="6"/>
      <c r="EP26" s="6"/>
    </row>
    <row r="27" spans="1:169" ht="32.1" customHeight="1">
      <c r="A27" s="196"/>
      <c r="B27" s="39" t="str">
        <f>IF('0'!A1=1,"Надання інших видів послуг","Other service activities")</f>
        <v>Надання інших видів послуг</v>
      </c>
      <c r="C27" s="25">
        <v>48.3</v>
      </c>
      <c r="D27" s="25">
        <v>48</v>
      </c>
      <c r="E27" s="25">
        <v>47.5</v>
      </c>
      <c r="F27" s="25">
        <v>47.3</v>
      </c>
      <c r="G27" s="25">
        <v>42.6</v>
      </c>
      <c r="H27" s="29" t="s">
        <v>0</v>
      </c>
      <c r="I27" s="25">
        <v>38</v>
      </c>
      <c r="J27" s="25">
        <v>36.700000000000003</v>
      </c>
      <c r="K27" s="25">
        <v>31.6</v>
      </c>
      <c r="L27" s="25">
        <v>31.3</v>
      </c>
      <c r="M27" s="25">
        <v>31.1</v>
      </c>
      <c r="N27" s="25">
        <v>30.9</v>
      </c>
      <c r="O27" s="25">
        <v>30.4</v>
      </c>
      <c r="P27" s="25">
        <v>30.4</v>
      </c>
      <c r="Q27" s="25">
        <v>30.6</v>
      </c>
      <c r="R27" s="25">
        <v>30.5</v>
      </c>
      <c r="S27" s="197"/>
      <c r="T27" s="6"/>
      <c r="U27" s="6"/>
      <c r="V27" s="6"/>
      <c r="W27" s="6"/>
      <c r="X27" s="6"/>
      <c r="Y27" s="6"/>
      <c r="Z27" s="6"/>
      <c r="AA27" s="6"/>
      <c r="AB27" s="6"/>
      <c r="AC27" s="6"/>
      <c r="AD27" s="6"/>
      <c r="AE27" s="6"/>
      <c r="AF27" s="6"/>
      <c r="AG27" s="6"/>
      <c r="AH27" s="6"/>
      <c r="AI27" s="6"/>
      <c r="AJ27" s="6"/>
      <c r="AK27" s="6"/>
      <c r="AL27" s="6"/>
      <c r="AM27" s="6"/>
      <c r="AN27" s="6"/>
      <c r="AO27" s="6"/>
      <c r="AP27" s="6"/>
      <c r="AQ27" s="6"/>
      <c r="AR27" s="6"/>
      <c r="AS27" s="6"/>
      <c r="AT27" s="6"/>
      <c r="AU27" s="6"/>
      <c r="AV27" s="6"/>
      <c r="AW27" s="6"/>
      <c r="AX27" s="6"/>
      <c r="AY27" s="6"/>
      <c r="AZ27" s="6"/>
      <c r="BA27" s="6"/>
      <c r="BB27" s="6"/>
      <c r="BC27" s="6"/>
      <c r="BD27" s="6"/>
      <c r="BE27" s="6"/>
      <c r="BF27" s="6"/>
      <c r="BG27" s="6"/>
      <c r="BH27" s="6"/>
      <c r="BI27" s="6"/>
      <c r="BJ27" s="6"/>
      <c r="BK27" s="6"/>
      <c r="BL27" s="6"/>
      <c r="BM27" s="6"/>
      <c r="BN27" s="6"/>
      <c r="BO27" s="6"/>
      <c r="BP27" s="6"/>
      <c r="BQ27" s="6"/>
      <c r="BR27" s="6"/>
      <c r="BS27" s="6"/>
      <c r="BT27" s="6"/>
      <c r="BU27" s="6"/>
      <c r="BV27" s="6"/>
      <c r="BW27" s="6"/>
      <c r="BX27" s="6"/>
      <c r="BY27" s="6"/>
      <c r="BZ27" s="6"/>
      <c r="CA27" s="6"/>
      <c r="CB27" s="6"/>
      <c r="CC27" s="6"/>
      <c r="CD27" s="6"/>
      <c r="CE27" s="6"/>
      <c r="CF27" s="6"/>
      <c r="CG27" s="6"/>
      <c r="CH27" s="6"/>
      <c r="CI27" s="6"/>
      <c r="CJ27" s="6"/>
      <c r="CK27" s="6"/>
      <c r="CL27" s="6"/>
      <c r="CM27" s="6"/>
      <c r="CN27" s="6"/>
      <c r="CO27" s="6"/>
      <c r="CP27" s="6"/>
      <c r="CQ27" s="6"/>
      <c r="CR27" s="6"/>
      <c r="CS27" s="6"/>
      <c r="CT27" s="6"/>
      <c r="CU27" s="6"/>
      <c r="CV27" s="6"/>
      <c r="CW27" s="6"/>
      <c r="CX27" s="6"/>
      <c r="CY27" s="6"/>
      <c r="CZ27" s="6"/>
      <c r="DA27" s="6"/>
      <c r="DB27" s="6"/>
      <c r="DC27" s="6"/>
      <c r="DD27" s="6"/>
      <c r="DE27" s="6"/>
      <c r="DF27" s="6"/>
      <c r="DG27" s="6"/>
      <c r="DH27" s="6"/>
      <c r="DI27" s="6"/>
      <c r="DJ27" s="6"/>
      <c r="DK27" s="6"/>
      <c r="DL27" s="6"/>
      <c r="DM27" s="6"/>
      <c r="DN27" s="6"/>
      <c r="DO27" s="6"/>
      <c r="DP27" s="6"/>
      <c r="DQ27" s="6"/>
      <c r="DR27" s="6"/>
      <c r="DS27" s="6"/>
      <c r="DT27" s="6"/>
      <c r="DU27" s="6"/>
      <c r="DV27" s="6"/>
      <c r="DW27" s="6"/>
      <c r="DX27" s="6"/>
      <c r="DY27" s="6"/>
      <c r="DZ27" s="6"/>
      <c r="EA27" s="6"/>
      <c r="EB27" s="6"/>
      <c r="EC27" s="6"/>
      <c r="ED27" s="6"/>
      <c r="EE27" s="6"/>
      <c r="EF27" s="6"/>
      <c r="EG27" s="6"/>
      <c r="EH27" s="6"/>
      <c r="EI27" s="6"/>
      <c r="EJ27" s="6"/>
      <c r="EK27" s="6"/>
      <c r="EL27" s="6"/>
      <c r="EM27" s="6"/>
      <c r="EN27" s="6"/>
      <c r="EO27" s="6"/>
      <c r="EP27" s="6"/>
    </row>
    <row r="28" spans="1:169" ht="15" customHeight="1">
      <c r="A28" s="16"/>
      <c r="B28" s="16"/>
      <c r="M28" s="6"/>
      <c r="N28" s="6"/>
      <c r="O28" s="6"/>
      <c r="P28" s="6"/>
      <c r="Q28" s="6"/>
      <c r="R28" s="6"/>
      <c r="S28" s="6"/>
      <c r="T28" s="6"/>
      <c r="U28" s="6"/>
      <c r="V28" s="6"/>
      <c r="W28" s="6"/>
      <c r="X28" s="6"/>
      <c r="Y28" s="6"/>
      <c r="Z28" s="6"/>
      <c r="AA28" s="6"/>
      <c r="AB28" s="6"/>
      <c r="AC28" s="6"/>
      <c r="AD28" s="6"/>
      <c r="AE28" s="6"/>
      <c r="AF28" s="6"/>
      <c r="AG28" s="6"/>
      <c r="AH28" s="6"/>
      <c r="AI28" s="6"/>
      <c r="AJ28" s="6"/>
      <c r="AK28" s="6"/>
      <c r="AL28" s="6"/>
      <c r="AM28" s="6"/>
      <c r="AN28" s="6"/>
      <c r="AO28" s="6"/>
      <c r="AP28" s="6"/>
      <c r="AQ28" s="6"/>
      <c r="AR28" s="6"/>
      <c r="AS28" s="6"/>
      <c r="AT28" s="6"/>
      <c r="AU28" s="6"/>
      <c r="AV28" s="6"/>
      <c r="AW28" s="6"/>
      <c r="AX28" s="6"/>
      <c r="AY28" s="6"/>
      <c r="AZ28" s="6"/>
      <c r="BA28" s="6"/>
      <c r="BB28" s="6"/>
      <c r="BC28" s="6"/>
      <c r="BD28" s="6"/>
      <c r="BE28" s="6"/>
      <c r="BF28" s="6"/>
      <c r="BG28" s="6"/>
      <c r="BH28" s="6"/>
      <c r="BI28" s="6"/>
      <c r="BJ28" s="6"/>
      <c r="BK28" s="6"/>
      <c r="BL28" s="6"/>
      <c r="BM28" s="6"/>
      <c r="BN28" s="6"/>
      <c r="BO28" s="6"/>
      <c r="BP28" s="6"/>
      <c r="BQ28" s="6"/>
      <c r="BR28" s="6"/>
      <c r="BS28" s="6"/>
      <c r="BT28" s="6"/>
      <c r="BU28" s="6"/>
      <c r="BV28" s="6"/>
      <c r="BW28" s="6"/>
      <c r="BX28" s="6"/>
      <c r="BY28" s="6"/>
      <c r="BZ28" s="6"/>
      <c r="CA28" s="6"/>
      <c r="CB28" s="6"/>
      <c r="CC28" s="6"/>
      <c r="CD28" s="6"/>
      <c r="CE28" s="6"/>
      <c r="CF28" s="6"/>
      <c r="CG28" s="6"/>
      <c r="CH28" s="6"/>
      <c r="CI28" s="6"/>
      <c r="CJ28" s="6"/>
      <c r="CK28" s="6"/>
      <c r="CL28" s="6"/>
      <c r="CM28" s="6"/>
      <c r="CN28" s="6"/>
      <c r="CO28" s="6"/>
      <c r="CP28" s="6"/>
      <c r="CQ28" s="6"/>
      <c r="CR28" s="6"/>
      <c r="CS28" s="6"/>
      <c r="CT28" s="6"/>
      <c r="CU28" s="6"/>
      <c r="CV28" s="6"/>
      <c r="CW28" s="6"/>
      <c r="CX28" s="6"/>
      <c r="CY28" s="6"/>
      <c r="CZ28" s="6"/>
      <c r="DA28" s="6"/>
      <c r="DB28" s="6"/>
      <c r="DC28" s="6"/>
      <c r="DD28" s="6"/>
      <c r="DE28" s="6"/>
      <c r="DF28" s="6"/>
      <c r="DG28" s="6"/>
      <c r="DH28" s="6"/>
      <c r="DI28" s="6"/>
      <c r="DJ28" s="6"/>
      <c r="DK28" s="6"/>
      <c r="DL28" s="6"/>
      <c r="DM28" s="6"/>
      <c r="DN28" s="6"/>
      <c r="DO28" s="6"/>
      <c r="DP28" s="6"/>
      <c r="DQ28" s="6"/>
      <c r="DR28" s="6"/>
      <c r="DS28" s="6"/>
      <c r="DT28" s="6"/>
      <c r="DU28" s="6"/>
      <c r="DV28" s="6"/>
      <c r="DW28" s="6"/>
      <c r="DX28" s="6"/>
      <c r="DY28" s="6"/>
      <c r="DZ28" s="6"/>
      <c r="EA28" s="6"/>
      <c r="EB28" s="6"/>
      <c r="EC28" s="6"/>
      <c r="ED28" s="6"/>
      <c r="EE28" s="6"/>
      <c r="EF28" s="6"/>
      <c r="EG28" s="6"/>
      <c r="EH28" s="6"/>
      <c r="EI28" s="6"/>
      <c r="EJ28" s="6"/>
      <c r="EK28" s="6"/>
      <c r="EL28" s="6"/>
      <c r="EM28" s="6"/>
      <c r="EN28" s="6"/>
      <c r="EO28" s="6"/>
      <c r="EP28" s="6"/>
    </row>
    <row r="29" spans="1:169" s="7" customFormat="1" ht="15" customHeight="1">
      <c r="A29" s="17" t="str">
        <f>IF('0'!A1=1,"Починаючи з січня 2013 року Державна служба статистики України представляє інформацію про кількість, робочий час та оплату праці найманих працівників відповідно до Класифікації видів економічної діяльності (ДК 009:2010)","Starting with January 2013, the State Statistics Service of Ukraine has been presenting information on the staff number, working hours and labor remuneration according to the Classification of Economic Activities (SC 009:2010)")</f>
        <v>Починаючи з січня 2013 року Державна служба статистики України представляє інформацію про кількість, робочий час та оплату праці найманих працівників відповідно до Класифікації видів економічної діяльності (ДК 009:2010)</v>
      </c>
      <c r="B29" s="18"/>
      <c r="C29" s="8"/>
      <c r="D29" s="8"/>
      <c r="E29" s="8"/>
      <c r="F29" s="8"/>
      <c r="G29" s="8"/>
      <c r="H29" s="8"/>
      <c r="I29" s="8"/>
      <c r="J29" s="8"/>
    </row>
    <row r="30" spans="1:169" s="7" customFormat="1" ht="15" customHeight="1">
      <c r="A30" s="19" t="str">
        <f>IF('0'!A1=1,"Дані наведено по юридичних особах та відокремлених підрозділах юридичних осіб із кількістю найманих працівників 10 і більше осіб","Data are given by legal persons and detached units of legal persons with 10 and more employees.")</f>
        <v>Дані наведено по юридичних особах та відокремлених підрозділах юридичних осіб із кількістю найманих працівників 10 і більше осіб</v>
      </c>
      <c r="B30" s="18"/>
      <c r="C30" s="8"/>
      <c r="D30" s="8"/>
      <c r="E30" s="8"/>
      <c r="F30" s="8"/>
      <c r="G30" s="8"/>
      <c r="H30" s="8"/>
      <c r="I30" s="8"/>
      <c r="J30" s="8"/>
    </row>
    <row r="31" spans="1:169" s="9" customFormat="1" ht="15" customHeight="1">
      <c r="A31" s="19" t="str">
        <f>IF('0'!A1=1,"*Починаючи з III кварталу 2014 року дані наведено без урахування тимчасово окупованої території Автономної Республіки Крим, м. Севастополя,  а з I кварталу 2015 року також без частини зони проведення антитерористичної операції.","*Since III quarter 2014 excluding the temporarily occupied territory of the Autonomous Republic of Crimea and the city of Sevastopol, since I quarter 2015 excluding part of the anti-terrorist operation zone.")</f>
        <v>*Починаючи з III кварталу 2014 року дані наведено без урахування тимчасово окупованої території Автономної Республіки Крим, м. Севастополя,  а з I кварталу 2015 року також без частини зони проведення антитерористичної операції.</v>
      </c>
      <c r="B31" s="20"/>
      <c r="C31" s="10"/>
      <c r="D31" s="10"/>
      <c r="E31" s="10"/>
      <c r="F31" s="10"/>
      <c r="G31" s="10"/>
      <c r="H31" s="10"/>
      <c r="I31" s="10"/>
      <c r="J31" s="10"/>
      <c r="K31" s="10"/>
      <c r="L31" s="10"/>
      <c r="M31" s="10"/>
      <c r="N31" s="10"/>
      <c r="O31" s="10"/>
      <c r="P31" s="10"/>
      <c r="Q31" s="10"/>
      <c r="R31" s="10"/>
      <c r="S31" s="10"/>
      <c r="T31" s="10"/>
      <c r="U31" s="10"/>
      <c r="V31" s="10"/>
      <c r="W31" s="10"/>
      <c r="X31" s="10"/>
      <c r="Y31" s="10"/>
      <c r="Z31" s="10"/>
      <c r="AA31" s="10"/>
      <c r="AB31" s="10"/>
      <c r="AC31" s="10"/>
      <c r="AD31" s="10"/>
      <c r="AE31" s="10"/>
      <c r="AF31" s="10"/>
      <c r="AG31" s="10"/>
      <c r="AH31" s="10"/>
      <c r="AI31" s="10"/>
      <c r="AJ31" s="10"/>
      <c r="AK31" s="10"/>
      <c r="AL31" s="10"/>
      <c r="AM31" s="10"/>
      <c r="AN31" s="10"/>
      <c r="AO31" s="10"/>
      <c r="AP31" s="10"/>
      <c r="AQ31" s="10"/>
      <c r="AR31" s="10"/>
      <c r="AS31" s="7"/>
      <c r="AT31" s="7"/>
      <c r="AU31" s="7"/>
      <c r="AV31" s="7"/>
      <c r="AW31" s="7"/>
      <c r="AX31" s="11"/>
      <c r="AY31" s="11"/>
    </row>
    <row r="32" spans="1:169" s="9" customFormat="1" ht="15" customHeight="1">
      <c r="A32" s="19" t="str">
        <f>IF('0'!A1=1,"**Починаючи з III кварталу 2014 року дані можуть бути уточнені.","**Since III quarter 2014 the data can be corrected .")</f>
        <v>**Починаючи з III кварталу 2014 року дані можуть бути уточнені.</v>
      </c>
      <c r="B32" s="20"/>
      <c r="C32" s="10"/>
      <c r="D32" s="10"/>
      <c r="E32" s="10"/>
      <c r="F32" s="10"/>
      <c r="G32" s="10"/>
      <c r="H32" s="10"/>
      <c r="I32" s="10"/>
      <c r="J32" s="10"/>
      <c r="K32" s="10"/>
      <c r="L32" s="10"/>
      <c r="M32" s="10"/>
      <c r="N32" s="10"/>
      <c r="O32" s="10"/>
      <c r="P32" s="10"/>
      <c r="Q32" s="10"/>
      <c r="R32" s="10"/>
      <c r="S32" s="10"/>
      <c r="T32" s="10"/>
      <c r="U32" s="10"/>
      <c r="V32" s="10"/>
      <c r="W32" s="10"/>
      <c r="X32" s="10"/>
      <c r="Y32" s="10"/>
      <c r="Z32" s="10"/>
      <c r="AA32" s="10"/>
      <c r="AB32" s="10"/>
      <c r="AC32" s="10"/>
      <c r="AD32" s="10"/>
      <c r="AE32" s="10"/>
      <c r="AF32" s="10"/>
      <c r="AG32" s="10"/>
      <c r="AH32" s="10"/>
      <c r="AI32" s="10"/>
      <c r="AJ32" s="10"/>
      <c r="AK32" s="10"/>
      <c r="AL32" s="10"/>
      <c r="AM32" s="10"/>
      <c r="AN32" s="10"/>
      <c r="AO32" s="10"/>
      <c r="AP32" s="10"/>
      <c r="AQ32" s="10"/>
      <c r="AR32" s="10"/>
      <c r="AS32" s="10"/>
      <c r="AT32" s="10"/>
      <c r="AU32" s="10"/>
      <c r="AV32" s="10"/>
      <c r="AW32" s="10"/>
      <c r="AX32" s="10"/>
      <c r="AY32" s="10"/>
      <c r="AZ32" s="10"/>
      <c r="BA32" s="10"/>
      <c r="BB32" s="10"/>
      <c r="BC32" s="10"/>
      <c r="BD32" s="10"/>
      <c r="BE32" s="10"/>
      <c r="BF32" s="10"/>
      <c r="BG32" s="10"/>
      <c r="BH32" s="10"/>
      <c r="BI32" s="10"/>
      <c r="BJ32" s="10"/>
      <c r="BK32" s="10"/>
      <c r="BL32" s="10"/>
      <c r="BM32" s="10"/>
      <c r="BN32" s="10"/>
      <c r="BO32" s="10"/>
      <c r="BP32" s="10"/>
      <c r="BQ32" s="10"/>
      <c r="BR32" s="10"/>
      <c r="BS32" s="10"/>
      <c r="BT32" s="10"/>
      <c r="BU32" s="10"/>
      <c r="BV32" s="10"/>
      <c r="BW32" s="10"/>
      <c r="BX32" s="10"/>
      <c r="BY32" s="10"/>
      <c r="BZ32" s="10"/>
      <c r="CA32" s="10"/>
      <c r="CB32" s="10"/>
      <c r="CC32" s="10"/>
      <c r="CD32" s="10"/>
      <c r="CE32" s="10"/>
      <c r="CF32" s="10"/>
      <c r="CG32" s="10"/>
      <c r="CH32" s="10"/>
      <c r="CI32" s="10"/>
      <c r="CJ32" s="10"/>
      <c r="CK32" s="10"/>
      <c r="CL32" s="10"/>
      <c r="CM32" s="10"/>
      <c r="CN32" s="10"/>
      <c r="CO32" s="10"/>
      <c r="CP32" s="10"/>
      <c r="CQ32" s="10"/>
      <c r="CR32" s="10"/>
      <c r="CS32" s="10"/>
      <c r="CT32" s="10"/>
      <c r="CU32" s="10"/>
      <c r="CV32" s="10"/>
      <c r="CW32" s="10"/>
      <c r="CX32" s="10"/>
      <c r="CY32" s="10"/>
      <c r="CZ32" s="10"/>
      <c r="DA32" s="10"/>
      <c r="DB32" s="10"/>
      <c r="DC32" s="10"/>
      <c r="DD32" s="10"/>
      <c r="DE32" s="10"/>
      <c r="DF32" s="10"/>
      <c r="DG32" s="10"/>
      <c r="DH32" s="10"/>
      <c r="DI32" s="10"/>
      <c r="DJ32" s="10"/>
      <c r="DK32" s="10"/>
      <c r="DL32" s="10"/>
      <c r="DM32" s="10"/>
      <c r="DN32" s="10"/>
      <c r="DO32" s="10"/>
      <c r="DP32" s="10"/>
      <c r="DQ32" s="10"/>
      <c r="DR32" s="10"/>
      <c r="DS32" s="10"/>
      <c r="DT32" s="10"/>
      <c r="DU32" s="10"/>
      <c r="DV32" s="10"/>
      <c r="DW32" s="10"/>
      <c r="DX32" s="10"/>
      <c r="DY32" s="10"/>
      <c r="DZ32" s="10"/>
      <c r="EA32" s="10"/>
      <c r="EB32" s="10"/>
      <c r="EC32" s="10"/>
      <c r="ED32" s="10"/>
      <c r="EE32" s="10"/>
      <c r="EF32" s="10"/>
      <c r="EG32" s="10"/>
      <c r="EH32" s="10"/>
      <c r="EI32" s="10"/>
      <c r="EJ32" s="10"/>
      <c r="EK32" s="10"/>
      <c r="EL32" s="10"/>
      <c r="EM32" s="10"/>
      <c r="EN32" s="10"/>
      <c r="EO32" s="10"/>
      <c r="EP32" s="10"/>
      <c r="EQ32" s="10"/>
      <c r="ER32" s="10"/>
      <c r="ES32" s="10"/>
      <c r="ET32" s="10"/>
      <c r="EU32" s="10"/>
      <c r="EV32" s="10"/>
      <c r="EW32" s="10"/>
      <c r="EX32" s="10"/>
      <c r="EY32" s="10"/>
      <c r="EZ32" s="10"/>
      <c r="FA32" s="10"/>
      <c r="FB32" s="10"/>
      <c r="FC32" s="10"/>
      <c r="FD32" s="10"/>
      <c r="FE32" s="10"/>
      <c r="FF32" s="10"/>
      <c r="FG32" s="10"/>
      <c r="FH32" s="10"/>
      <c r="FI32" s="7"/>
      <c r="FJ32" s="7"/>
      <c r="FK32" s="7"/>
      <c r="FL32" s="7"/>
      <c r="FM32" s="7"/>
    </row>
  </sheetData>
  <sheetProtection algorithmName="SHA-512" hashValue="RvU+aqJQVXitPGqfAUtMKX26TRYLxAvJlH8/tmaZqksjiTwRRzhsxYaXjlIT2oK3uE8s7HhAJmX7gA0zr7mh1g==" saltValue="V0KOxIrbLwPZsj3+wGpBMg==" spinCount="100000" sheet="1" objects="1" scenarios="1"/>
  <mergeCells count="3">
    <mergeCell ref="A3:B3"/>
    <mergeCell ref="A4:A27"/>
    <mergeCell ref="S3:S27"/>
  </mergeCells>
  <hyperlinks>
    <hyperlink ref="A1" location="'0'!A1" display="'0'!A1"/>
  </hyperlinks>
  <pageMargins left="0.7" right="0.7" top="0.75" bottom="0.75" header="0.3" footer="0.3"/>
  <pageSetup paperSize="9" orientation="portrait" horizontalDpi="4294967294"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3"/>
  <dimension ref="A1:FQ31"/>
  <sheetViews>
    <sheetView showGridLines="0" zoomScale="86" zoomScaleNormal="86" workbookViewId="0">
      <pane xSplit="2" topLeftCell="AP1" activePane="topRight" state="frozen"/>
      <selection activeCell="B1" sqref="B1"/>
      <selection pane="topRight"/>
    </sheetView>
  </sheetViews>
  <sheetFormatPr defaultColWidth="9.33203125" defaultRowHeight="12.75"/>
  <cols>
    <col min="1" max="1" width="10.33203125" style="3" customWidth="1"/>
    <col min="2" max="2" width="45.83203125" style="3" customWidth="1"/>
    <col min="3" max="46" width="12.83203125" style="3" customWidth="1"/>
    <col min="47" max="16384" width="9.33203125" style="3"/>
  </cols>
  <sheetData>
    <row r="1" spans="1:47" ht="24" customHeight="1">
      <c r="A1" s="1" t="str">
        <f>IF('0'!A1=1,"до змісту","to title")</f>
        <v>до змісту</v>
      </c>
      <c r="B1" s="2"/>
    </row>
    <row r="2" spans="1:47" s="6" customFormat="1" ht="33.75" customHeight="1">
      <c r="A2" s="4"/>
      <c r="B2" s="5"/>
      <c r="C2" s="166" t="s">
        <v>19</v>
      </c>
      <c r="D2" s="166" t="s">
        <v>20</v>
      </c>
      <c r="E2" s="166" t="s">
        <v>21</v>
      </c>
      <c r="F2" s="166" t="s">
        <v>22</v>
      </c>
      <c r="G2" s="166" t="s">
        <v>23</v>
      </c>
      <c r="H2" s="166" t="s">
        <v>24</v>
      </c>
      <c r="I2" s="166" t="s">
        <v>25</v>
      </c>
      <c r="J2" s="166" t="s">
        <v>26</v>
      </c>
      <c r="K2" s="166" t="s">
        <v>27</v>
      </c>
      <c r="L2" s="166" t="s">
        <v>28</v>
      </c>
      <c r="M2" s="166" t="s">
        <v>29</v>
      </c>
      <c r="N2" s="166" t="s">
        <v>30</v>
      </c>
      <c r="O2" s="166" t="s">
        <v>31</v>
      </c>
      <c r="P2" s="166" t="s">
        <v>32</v>
      </c>
      <c r="Q2" s="166" t="s">
        <v>33</v>
      </c>
      <c r="R2" s="166" t="s">
        <v>34</v>
      </c>
      <c r="S2" s="166" t="s">
        <v>35</v>
      </c>
      <c r="T2" s="166" t="s">
        <v>36</v>
      </c>
      <c r="U2" s="166" t="s">
        <v>37</v>
      </c>
      <c r="V2" s="166" t="s">
        <v>38</v>
      </c>
      <c r="W2" s="166" t="s">
        <v>39</v>
      </c>
      <c r="X2" s="166" t="s">
        <v>40</v>
      </c>
      <c r="Y2" s="166" t="s">
        <v>41</v>
      </c>
      <c r="Z2" s="166" t="s">
        <v>42</v>
      </c>
      <c r="AA2" s="166" t="s">
        <v>43</v>
      </c>
      <c r="AB2" s="166" t="s">
        <v>44</v>
      </c>
      <c r="AC2" s="166" t="s">
        <v>45</v>
      </c>
      <c r="AD2" s="166" t="s">
        <v>46</v>
      </c>
      <c r="AE2" s="166" t="s">
        <v>47</v>
      </c>
      <c r="AF2" s="166" t="s">
        <v>48</v>
      </c>
      <c r="AG2" s="166" t="s">
        <v>49</v>
      </c>
      <c r="AH2" s="166" t="s">
        <v>50</v>
      </c>
      <c r="AI2" s="166" t="s">
        <v>51</v>
      </c>
      <c r="AJ2" s="166" t="s">
        <v>52</v>
      </c>
      <c r="AK2" s="166" t="s">
        <v>53</v>
      </c>
      <c r="AL2" s="166" t="s">
        <v>54</v>
      </c>
      <c r="AM2" s="166" t="s">
        <v>55</v>
      </c>
      <c r="AN2" s="166" t="s">
        <v>56</v>
      </c>
      <c r="AO2" s="166" t="s">
        <v>57</v>
      </c>
      <c r="AP2" s="166" t="s">
        <v>58</v>
      </c>
      <c r="AQ2" s="166" t="s">
        <v>59</v>
      </c>
      <c r="AR2" s="166" t="s">
        <v>60</v>
      </c>
      <c r="AS2" s="166" t="s">
        <v>61</v>
      </c>
      <c r="AT2" s="166" t="s">
        <v>62</v>
      </c>
    </row>
    <row r="3" spans="1:47" ht="39.75" customHeight="1">
      <c r="A3" s="192" t="str">
        <f>IF('0'!A1=1,"Середньооблікова кількість штатних працівників (тис. осіб) КВЕД 2005","Average staff numbers (thousands person) CTEA 2005")</f>
        <v>Середньооблікова кількість штатних працівників (тис. осіб) КВЕД 2005</v>
      </c>
      <c r="B3" s="193"/>
      <c r="C3" s="21">
        <v>12382.6</v>
      </c>
      <c r="D3" s="22">
        <v>12349.4</v>
      </c>
      <c r="E3" s="21">
        <v>12308.9</v>
      </c>
      <c r="F3" s="21">
        <v>12235.3</v>
      </c>
      <c r="G3" s="21">
        <v>11801.6</v>
      </c>
      <c r="H3" s="21">
        <v>11793.1</v>
      </c>
      <c r="I3" s="21">
        <v>11765.3</v>
      </c>
      <c r="J3" s="21">
        <v>11711.5</v>
      </c>
      <c r="K3" s="23">
        <v>11280.7</v>
      </c>
      <c r="L3" s="23">
        <v>11312.6</v>
      </c>
      <c r="M3" s="23">
        <v>11324.2</v>
      </c>
      <c r="N3" s="21">
        <v>11361.1</v>
      </c>
      <c r="O3" s="23">
        <v>11312</v>
      </c>
      <c r="P3" s="23">
        <v>11339.2</v>
      </c>
      <c r="Q3" s="23">
        <v>11380.4</v>
      </c>
      <c r="R3" s="23">
        <v>11387.6</v>
      </c>
      <c r="S3" s="21">
        <v>11342.9</v>
      </c>
      <c r="T3" s="23">
        <v>11394.3</v>
      </c>
      <c r="U3" s="23">
        <v>11428.3</v>
      </c>
      <c r="V3" s="23">
        <v>11433.4</v>
      </c>
      <c r="W3" s="23">
        <v>11358.5</v>
      </c>
      <c r="X3" s="23">
        <v>11389.8</v>
      </c>
      <c r="Y3" s="23">
        <v>11411.1</v>
      </c>
      <c r="Z3" s="23">
        <v>11413.2</v>
      </c>
      <c r="AA3" s="23">
        <v>11444.3</v>
      </c>
      <c r="AB3" s="23">
        <v>11461.3</v>
      </c>
      <c r="AC3" s="23">
        <v>11451.7</v>
      </c>
      <c r="AD3" s="23">
        <v>11389.5</v>
      </c>
      <c r="AE3" s="23">
        <v>10852.7</v>
      </c>
      <c r="AF3" s="23">
        <v>10783.5</v>
      </c>
      <c r="AG3" s="23">
        <v>10715.2</v>
      </c>
      <c r="AH3" s="23">
        <v>10653.3</v>
      </c>
      <c r="AI3" s="21">
        <v>10734.1</v>
      </c>
      <c r="AJ3" s="21">
        <v>10732.7</v>
      </c>
      <c r="AK3" s="21">
        <v>10792.3</v>
      </c>
      <c r="AL3" s="23">
        <v>10758.5</v>
      </c>
      <c r="AM3" s="21">
        <v>10556.4</v>
      </c>
      <c r="AN3" s="21">
        <v>10573.3</v>
      </c>
      <c r="AO3" s="21">
        <v>10566.9</v>
      </c>
      <c r="AP3" s="23">
        <v>10556</v>
      </c>
      <c r="AQ3" s="23">
        <v>10630.9</v>
      </c>
      <c r="AR3" s="23">
        <v>10629.1</v>
      </c>
      <c r="AS3" s="23">
        <v>10618.2</v>
      </c>
      <c r="AT3" s="23">
        <v>10589</v>
      </c>
    </row>
    <row r="4" spans="1:47" ht="30" customHeight="1">
      <c r="A4" s="194" t="str">
        <f>IF('0'!A1=1,"За видами економічної діяльності КВЕД 2005","By types of economic activity CTEA 2005")</f>
        <v>За видами економічної діяльності КВЕД 2005</v>
      </c>
      <c r="B4" s="12" t="str">
        <f>IF('0'!A1=1,"Сільське господарство, мисливство та пов'язані з ними послуги","Agriculture, hunting and related services")</f>
        <v>Сільське господарство, мисливство та пов'язані з ними послуги</v>
      </c>
      <c r="C4" s="24">
        <v>1838.4</v>
      </c>
      <c r="D4" s="24">
        <v>1835.5</v>
      </c>
      <c r="E4" s="24">
        <v>1827.1</v>
      </c>
      <c r="F4" s="24">
        <v>1773.9</v>
      </c>
      <c r="G4" s="24">
        <v>1493.8</v>
      </c>
      <c r="H4" s="24">
        <v>1495.1</v>
      </c>
      <c r="I4" s="24">
        <v>1481.6</v>
      </c>
      <c r="J4" s="25">
        <v>1436</v>
      </c>
      <c r="K4" s="25">
        <v>1181.0999999999999</v>
      </c>
      <c r="L4" s="25">
        <v>1192.3</v>
      </c>
      <c r="M4" s="25">
        <v>1197.7</v>
      </c>
      <c r="N4" s="24">
        <v>1173.5</v>
      </c>
      <c r="O4" s="26">
        <v>1021.7</v>
      </c>
      <c r="P4" s="26">
        <v>1045.3</v>
      </c>
      <c r="Q4" s="26">
        <v>1059.4000000000001</v>
      </c>
      <c r="R4" s="25">
        <v>1037.7</v>
      </c>
      <c r="S4" s="24">
        <v>874.9</v>
      </c>
      <c r="T4" s="25">
        <v>908</v>
      </c>
      <c r="U4" s="25">
        <v>927.2</v>
      </c>
      <c r="V4" s="25">
        <v>911.2</v>
      </c>
      <c r="W4" s="25">
        <v>757.6</v>
      </c>
      <c r="X4" s="26">
        <v>782.9</v>
      </c>
      <c r="Y4" s="25">
        <v>794.6</v>
      </c>
      <c r="Z4" s="25">
        <v>779.3</v>
      </c>
      <c r="AA4" s="25">
        <v>666.2</v>
      </c>
      <c r="AB4" s="25">
        <v>693.3</v>
      </c>
      <c r="AC4" s="25">
        <v>711.3</v>
      </c>
      <c r="AD4" s="25">
        <v>699.5</v>
      </c>
      <c r="AE4" s="26">
        <v>572</v>
      </c>
      <c r="AF4" s="26">
        <v>608.5</v>
      </c>
      <c r="AG4" s="26">
        <v>630.4</v>
      </c>
      <c r="AH4" s="25">
        <v>625.5</v>
      </c>
      <c r="AI4" s="24">
        <v>545.29999999999995</v>
      </c>
      <c r="AJ4" s="24">
        <v>580.6</v>
      </c>
      <c r="AK4" s="24">
        <v>601.20000000000005</v>
      </c>
      <c r="AL4" s="25">
        <v>595</v>
      </c>
      <c r="AM4" s="25">
        <v>506</v>
      </c>
      <c r="AN4" s="24">
        <v>543.20000000000005</v>
      </c>
      <c r="AO4" s="24">
        <v>563.5</v>
      </c>
      <c r="AP4" s="25">
        <v>561.20000000000005</v>
      </c>
      <c r="AQ4" s="25">
        <v>517.5</v>
      </c>
      <c r="AR4" s="25">
        <v>559.70000000000005</v>
      </c>
      <c r="AS4" s="25">
        <v>580</v>
      </c>
      <c r="AT4" s="25">
        <v>575.70000000000005</v>
      </c>
      <c r="AU4" s="6"/>
    </row>
    <row r="5" spans="1:47" ht="30" customHeight="1">
      <c r="A5" s="195"/>
      <c r="B5" s="13" t="str">
        <f>IF('0'!A1=1,"Лісове господарство та пов'язані з ним послуги","forestry and related services")</f>
        <v>Лісове господарство та пов'язані з ним послуги</v>
      </c>
      <c r="C5" s="24">
        <v>100.6</v>
      </c>
      <c r="D5" s="24">
        <v>102.4</v>
      </c>
      <c r="E5" s="24">
        <v>102.1</v>
      </c>
      <c r="F5" s="24">
        <v>101.5</v>
      </c>
      <c r="G5" s="24">
        <v>97.2</v>
      </c>
      <c r="H5" s="24">
        <v>99.4</v>
      </c>
      <c r="I5" s="24">
        <v>99.2</v>
      </c>
      <c r="J5" s="24">
        <v>98.7</v>
      </c>
      <c r="K5" s="25">
        <v>96.8</v>
      </c>
      <c r="L5" s="25">
        <v>99.8</v>
      </c>
      <c r="M5" s="25">
        <v>99.9</v>
      </c>
      <c r="N5" s="24">
        <v>99.3</v>
      </c>
      <c r="O5" s="26">
        <v>95.9</v>
      </c>
      <c r="P5" s="26">
        <v>99.1</v>
      </c>
      <c r="Q5" s="26">
        <v>99.3</v>
      </c>
      <c r="R5" s="25">
        <v>98.2</v>
      </c>
      <c r="S5" s="24">
        <v>92.2</v>
      </c>
      <c r="T5" s="25">
        <v>94.8</v>
      </c>
      <c r="U5" s="25">
        <v>94.8</v>
      </c>
      <c r="V5" s="25">
        <v>93.5</v>
      </c>
      <c r="W5" s="25">
        <v>88.6</v>
      </c>
      <c r="X5" s="26">
        <v>90.2</v>
      </c>
      <c r="Y5" s="25">
        <v>89.9</v>
      </c>
      <c r="Z5" s="25">
        <v>88.9</v>
      </c>
      <c r="AA5" s="25">
        <v>84.6</v>
      </c>
      <c r="AB5" s="25">
        <v>85.8</v>
      </c>
      <c r="AC5" s="25">
        <v>85.2</v>
      </c>
      <c r="AD5" s="25">
        <v>83.3</v>
      </c>
      <c r="AE5" s="26">
        <v>71.8</v>
      </c>
      <c r="AF5" s="26">
        <v>73.3</v>
      </c>
      <c r="AG5" s="26">
        <v>73.5</v>
      </c>
      <c r="AH5" s="25">
        <v>73.2</v>
      </c>
      <c r="AI5" s="24">
        <v>70.400000000000006</v>
      </c>
      <c r="AJ5" s="24">
        <v>71.5</v>
      </c>
      <c r="AK5" s="24">
        <v>70.900000000000006</v>
      </c>
      <c r="AL5" s="25">
        <v>69.8</v>
      </c>
      <c r="AM5" s="24">
        <v>65.599999999999994</v>
      </c>
      <c r="AN5" s="25">
        <v>67</v>
      </c>
      <c r="AO5" s="25">
        <v>67.099999999999994</v>
      </c>
      <c r="AP5" s="25">
        <v>66.8</v>
      </c>
      <c r="AQ5" s="25">
        <v>66.599999999999994</v>
      </c>
      <c r="AR5" s="25">
        <v>68.2</v>
      </c>
      <c r="AS5" s="25">
        <v>68.3</v>
      </c>
      <c r="AT5" s="25">
        <v>67.599999999999994</v>
      </c>
      <c r="AU5" s="6"/>
    </row>
    <row r="6" spans="1:47" ht="30" customHeight="1">
      <c r="A6" s="195"/>
      <c r="B6" s="13" t="str">
        <f>IF('0'!A1=1,"Рибальство, рибництво","Fishing, fishery")</f>
        <v>Рибальство, рибництво</v>
      </c>
      <c r="C6" s="24">
        <v>25.3</v>
      </c>
      <c r="D6" s="24">
        <v>25.6</v>
      </c>
      <c r="E6" s="24">
        <v>25.9</v>
      </c>
      <c r="F6" s="24">
        <v>25.5</v>
      </c>
      <c r="G6" s="24">
        <v>23.6</v>
      </c>
      <c r="H6" s="24">
        <v>23.7</v>
      </c>
      <c r="I6" s="24">
        <v>23.4</v>
      </c>
      <c r="J6" s="24">
        <v>23.1</v>
      </c>
      <c r="K6" s="25">
        <v>19.899999999999999</v>
      </c>
      <c r="L6" s="25">
        <v>19.8</v>
      </c>
      <c r="M6" s="25">
        <v>19.600000000000001</v>
      </c>
      <c r="N6" s="24">
        <v>19.2</v>
      </c>
      <c r="O6" s="26">
        <v>17.100000000000001</v>
      </c>
      <c r="P6" s="26">
        <v>17.100000000000001</v>
      </c>
      <c r="Q6" s="26">
        <v>17</v>
      </c>
      <c r="R6" s="25">
        <v>16.399999999999999</v>
      </c>
      <c r="S6" s="24">
        <v>14.7</v>
      </c>
      <c r="T6" s="25">
        <v>15.2</v>
      </c>
      <c r="U6" s="25">
        <v>14.9</v>
      </c>
      <c r="V6" s="25">
        <v>14.7</v>
      </c>
      <c r="W6" s="25">
        <v>13.1</v>
      </c>
      <c r="X6" s="26">
        <v>12.8</v>
      </c>
      <c r="Y6" s="25">
        <v>12.7</v>
      </c>
      <c r="Z6" s="25">
        <v>12.5</v>
      </c>
      <c r="AA6" s="25">
        <v>10.8</v>
      </c>
      <c r="AB6" s="25">
        <v>10.8</v>
      </c>
      <c r="AC6" s="25">
        <v>10.8</v>
      </c>
      <c r="AD6" s="25">
        <v>10.7</v>
      </c>
      <c r="AE6" s="26">
        <v>9.3000000000000007</v>
      </c>
      <c r="AF6" s="26">
        <v>9.5</v>
      </c>
      <c r="AG6" s="26">
        <v>9.5</v>
      </c>
      <c r="AH6" s="25">
        <v>9.5</v>
      </c>
      <c r="AI6" s="24">
        <v>8.1</v>
      </c>
      <c r="AJ6" s="24">
        <v>8.1999999999999993</v>
      </c>
      <c r="AK6" s="24">
        <v>8.5</v>
      </c>
      <c r="AL6" s="25">
        <v>8.4</v>
      </c>
      <c r="AM6" s="24">
        <v>7.1</v>
      </c>
      <c r="AN6" s="24">
        <v>7.1</v>
      </c>
      <c r="AO6" s="24">
        <v>7.2</v>
      </c>
      <c r="AP6" s="25">
        <v>7.1</v>
      </c>
      <c r="AQ6" s="25">
        <v>5.7</v>
      </c>
      <c r="AR6" s="25">
        <v>5.8</v>
      </c>
      <c r="AS6" s="25">
        <v>5.9</v>
      </c>
      <c r="AT6" s="25">
        <v>5.9</v>
      </c>
      <c r="AU6" s="6"/>
    </row>
    <row r="7" spans="1:47" ht="30" customHeight="1">
      <c r="A7" s="195"/>
      <c r="B7" s="13" t="str">
        <f>IF('0'!A1=1,"Промисловість","Industrial production")</f>
        <v>Промисловість</v>
      </c>
      <c r="C7" s="24">
        <v>3648.8</v>
      </c>
      <c r="D7" s="24">
        <v>3620.5</v>
      </c>
      <c r="E7" s="24">
        <v>3598.1</v>
      </c>
      <c r="F7" s="24">
        <v>3578.1</v>
      </c>
      <c r="G7" s="24">
        <v>3450.2</v>
      </c>
      <c r="H7" s="24">
        <v>3435.3</v>
      </c>
      <c r="I7" s="24">
        <v>3424.5</v>
      </c>
      <c r="J7" s="24">
        <v>3415.6</v>
      </c>
      <c r="K7" s="25">
        <v>3394.4</v>
      </c>
      <c r="L7" s="25">
        <v>3398.9</v>
      </c>
      <c r="M7" s="25">
        <v>3405.4</v>
      </c>
      <c r="N7" s="24">
        <v>3408.3</v>
      </c>
      <c r="O7" s="26">
        <v>3425.7</v>
      </c>
      <c r="P7" s="26">
        <v>3418.1</v>
      </c>
      <c r="Q7" s="26">
        <v>3419.2</v>
      </c>
      <c r="R7" s="25">
        <v>3415.8</v>
      </c>
      <c r="S7" s="24">
        <v>3385.9</v>
      </c>
      <c r="T7" s="25">
        <v>3376.2</v>
      </c>
      <c r="U7" s="25">
        <v>3368</v>
      </c>
      <c r="V7" s="25">
        <v>3361.9</v>
      </c>
      <c r="W7" s="25">
        <v>3310</v>
      </c>
      <c r="X7" s="26">
        <v>3297.7</v>
      </c>
      <c r="Y7" s="25">
        <v>3291.7</v>
      </c>
      <c r="Z7" s="25">
        <v>3287.4</v>
      </c>
      <c r="AA7" s="25">
        <v>3250.4</v>
      </c>
      <c r="AB7" s="25">
        <v>3236</v>
      </c>
      <c r="AC7" s="25">
        <v>3218</v>
      </c>
      <c r="AD7" s="25">
        <v>3187.9</v>
      </c>
      <c r="AE7" s="26">
        <v>2949.5</v>
      </c>
      <c r="AF7" s="26">
        <v>2906.8</v>
      </c>
      <c r="AG7" s="26">
        <v>2875.4</v>
      </c>
      <c r="AH7" s="25">
        <v>2851.3</v>
      </c>
      <c r="AI7" s="24">
        <v>2848.5</v>
      </c>
      <c r="AJ7" s="24">
        <v>2841.3</v>
      </c>
      <c r="AK7" s="24">
        <v>2846.7</v>
      </c>
      <c r="AL7" s="25">
        <v>2841.8</v>
      </c>
      <c r="AM7" s="24">
        <v>2811.7</v>
      </c>
      <c r="AN7" s="24">
        <v>2810.1</v>
      </c>
      <c r="AO7" s="24">
        <v>2808.4</v>
      </c>
      <c r="AP7" s="25">
        <v>2800.4</v>
      </c>
      <c r="AQ7" s="25">
        <v>2801.2</v>
      </c>
      <c r="AR7" s="25">
        <v>2786.9</v>
      </c>
      <c r="AS7" s="25">
        <v>2776.6</v>
      </c>
      <c r="AT7" s="25">
        <v>2763.5</v>
      </c>
      <c r="AU7" s="6"/>
    </row>
    <row r="8" spans="1:47" ht="30" customHeight="1">
      <c r="A8" s="195"/>
      <c r="B8" s="13" t="str">
        <f>IF('0'!A1=1,"Будівництво","Construction")</f>
        <v>Будівництво</v>
      </c>
      <c r="C8" s="24">
        <v>467.3</v>
      </c>
      <c r="D8" s="24">
        <v>463.8</v>
      </c>
      <c r="E8" s="24">
        <v>458.8</v>
      </c>
      <c r="F8" s="24">
        <v>453.2</v>
      </c>
      <c r="G8" s="24">
        <v>426.8</v>
      </c>
      <c r="H8" s="24">
        <v>430.7</v>
      </c>
      <c r="I8" s="24">
        <v>432.1</v>
      </c>
      <c r="J8" s="24">
        <v>430.7</v>
      </c>
      <c r="K8" s="25">
        <v>430.4</v>
      </c>
      <c r="L8" s="25">
        <v>437.9</v>
      </c>
      <c r="M8" s="25">
        <v>440.5</v>
      </c>
      <c r="N8" s="24">
        <v>440.9</v>
      </c>
      <c r="O8" s="26">
        <v>454.5</v>
      </c>
      <c r="P8" s="26">
        <v>455.8</v>
      </c>
      <c r="Q8" s="26">
        <v>459.9</v>
      </c>
      <c r="R8" s="25">
        <v>460.6</v>
      </c>
      <c r="S8" s="25">
        <v>464</v>
      </c>
      <c r="T8" s="25">
        <v>470.4</v>
      </c>
      <c r="U8" s="25">
        <v>474.6</v>
      </c>
      <c r="V8" s="25">
        <v>477</v>
      </c>
      <c r="W8" s="25">
        <v>491.6</v>
      </c>
      <c r="X8" s="26">
        <v>496.6</v>
      </c>
      <c r="Y8" s="25">
        <v>500.4</v>
      </c>
      <c r="Z8" s="25">
        <v>499.9</v>
      </c>
      <c r="AA8" s="25">
        <v>509.8</v>
      </c>
      <c r="AB8" s="25">
        <v>511.5</v>
      </c>
      <c r="AC8" s="25">
        <v>508.9</v>
      </c>
      <c r="AD8" s="25">
        <v>497.5</v>
      </c>
      <c r="AE8" s="26">
        <v>417.5</v>
      </c>
      <c r="AF8" s="26">
        <v>407.5</v>
      </c>
      <c r="AG8" s="26">
        <v>395.2</v>
      </c>
      <c r="AH8" s="25">
        <v>385</v>
      </c>
      <c r="AI8" s="24">
        <v>391.6</v>
      </c>
      <c r="AJ8" s="24">
        <v>385.3</v>
      </c>
      <c r="AK8" s="24">
        <v>389.7</v>
      </c>
      <c r="AL8" s="25">
        <v>380.1</v>
      </c>
      <c r="AM8" s="24">
        <v>341.6</v>
      </c>
      <c r="AN8" s="24">
        <v>341.7</v>
      </c>
      <c r="AO8" s="24">
        <v>337.6</v>
      </c>
      <c r="AP8" s="25">
        <v>335.7</v>
      </c>
      <c r="AQ8" s="25">
        <v>332.3</v>
      </c>
      <c r="AR8" s="25">
        <v>330.2</v>
      </c>
      <c r="AS8" s="25">
        <v>327.10000000000002</v>
      </c>
      <c r="AT8" s="25">
        <v>322.2</v>
      </c>
      <c r="AU8" s="6"/>
    </row>
    <row r="9" spans="1:47" ht="30" customHeight="1">
      <c r="A9" s="195"/>
      <c r="B9" s="13" t="str">
        <f>IF('0'!A1=1,"Торгівля; ремонту автомобілів, побутових виробів та предметів особистого вжитку ","Trade; repair of motor vehicles, household appliances and personal demand items")</f>
        <v xml:space="preserve">Торгівля; ремонту автомобілів, побутових виробів та предметів особистого вжитку </v>
      </c>
      <c r="C9" s="24">
        <v>570.6</v>
      </c>
      <c r="D9" s="24">
        <v>574.70000000000005</v>
      </c>
      <c r="E9" s="24">
        <v>572.20000000000005</v>
      </c>
      <c r="F9" s="24">
        <v>571.1</v>
      </c>
      <c r="G9" s="24">
        <v>566.79999999999995</v>
      </c>
      <c r="H9" s="24">
        <v>565.6</v>
      </c>
      <c r="I9" s="24">
        <v>564.1</v>
      </c>
      <c r="J9" s="24">
        <v>562.6</v>
      </c>
      <c r="K9" s="25">
        <v>575.5</v>
      </c>
      <c r="L9" s="25">
        <v>582.79999999999995</v>
      </c>
      <c r="M9" s="25">
        <v>584.4</v>
      </c>
      <c r="N9" s="25">
        <v>590</v>
      </c>
      <c r="O9" s="26">
        <v>637.79999999999995</v>
      </c>
      <c r="P9" s="26">
        <v>648.9</v>
      </c>
      <c r="Q9" s="26">
        <v>664</v>
      </c>
      <c r="R9" s="25">
        <v>676.4</v>
      </c>
      <c r="S9" s="24">
        <v>744.5</v>
      </c>
      <c r="T9" s="25">
        <v>757</v>
      </c>
      <c r="U9" s="25">
        <v>768.3</v>
      </c>
      <c r="V9" s="25">
        <v>780.6</v>
      </c>
      <c r="W9" s="27">
        <v>845.7</v>
      </c>
      <c r="X9" s="26">
        <v>856.9</v>
      </c>
      <c r="Y9" s="25">
        <v>866.3</v>
      </c>
      <c r="Z9" s="25">
        <v>873.6</v>
      </c>
      <c r="AA9" s="25">
        <v>949</v>
      </c>
      <c r="AB9" s="25">
        <v>951.4</v>
      </c>
      <c r="AC9" s="25">
        <v>953.3</v>
      </c>
      <c r="AD9" s="25">
        <v>947</v>
      </c>
      <c r="AE9" s="26">
        <v>891.9</v>
      </c>
      <c r="AF9" s="26">
        <v>873.3</v>
      </c>
      <c r="AG9" s="26">
        <v>859.8</v>
      </c>
      <c r="AH9" s="25">
        <v>852.4</v>
      </c>
      <c r="AI9" s="24">
        <v>897.7</v>
      </c>
      <c r="AJ9" s="24">
        <v>893.6</v>
      </c>
      <c r="AK9" s="24">
        <v>907.9</v>
      </c>
      <c r="AL9" s="25">
        <v>904.1</v>
      </c>
      <c r="AM9" s="25">
        <v>916</v>
      </c>
      <c r="AN9" s="24">
        <v>915.7</v>
      </c>
      <c r="AO9" s="24">
        <v>912.7</v>
      </c>
      <c r="AP9" s="25">
        <v>912.3</v>
      </c>
      <c r="AQ9" s="25">
        <v>986</v>
      </c>
      <c r="AR9" s="25">
        <v>984.3</v>
      </c>
      <c r="AS9" s="25">
        <v>983.3</v>
      </c>
      <c r="AT9" s="25">
        <v>981.4</v>
      </c>
      <c r="AU9" s="6"/>
    </row>
    <row r="10" spans="1:47" ht="30" customHeight="1">
      <c r="A10" s="195"/>
      <c r="B10" s="13" t="str">
        <f>IF('0'!A1=1,"з них роздрібна торгівля  побутовими товарами  та їх ремонт","of which retail trade and repair of household goods")</f>
        <v>з них роздрібна торгівля  побутовими товарами  та їх ремонт</v>
      </c>
      <c r="C10" s="24">
        <v>293.10000000000002</v>
      </c>
      <c r="D10" s="25">
        <v>288.3</v>
      </c>
      <c r="E10" s="24">
        <v>283.89999999999998</v>
      </c>
      <c r="F10" s="24">
        <v>281.5</v>
      </c>
      <c r="G10" s="24">
        <v>264.10000000000002</v>
      </c>
      <c r="H10" s="25">
        <v>262</v>
      </c>
      <c r="I10" s="24">
        <v>259.39999999999998</v>
      </c>
      <c r="J10" s="24">
        <v>257.89999999999998</v>
      </c>
      <c r="K10" s="25">
        <v>256.39999999999998</v>
      </c>
      <c r="L10" s="25">
        <v>256.3</v>
      </c>
      <c r="M10" s="25">
        <v>254.7</v>
      </c>
      <c r="N10" s="24">
        <v>255.2</v>
      </c>
      <c r="O10" s="26">
        <v>262.5</v>
      </c>
      <c r="P10" s="26">
        <v>263.2</v>
      </c>
      <c r="Q10" s="26">
        <v>266.2</v>
      </c>
      <c r="R10" s="25">
        <v>271.2</v>
      </c>
      <c r="S10" s="24">
        <v>287.8</v>
      </c>
      <c r="T10" s="25">
        <v>292.7</v>
      </c>
      <c r="U10" s="25">
        <v>295.5</v>
      </c>
      <c r="V10" s="28" t="s">
        <v>0</v>
      </c>
      <c r="W10" s="28" t="s">
        <v>0</v>
      </c>
      <c r="X10" s="28" t="s">
        <v>0</v>
      </c>
      <c r="Y10" s="28" t="s">
        <v>0</v>
      </c>
      <c r="Z10" s="28" t="s">
        <v>0</v>
      </c>
      <c r="AA10" s="28" t="s">
        <v>0</v>
      </c>
      <c r="AB10" s="28" t="s">
        <v>0</v>
      </c>
      <c r="AC10" s="28" t="s">
        <v>0</v>
      </c>
      <c r="AD10" s="28" t="s">
        <v>0</v>
      </c>
      <c r="AE10" s="28" t="s">
        <v>0</v>
      </c>
      <c r="AF10" s="28" t="s">
        <v>0</v>
      </c>
      <c r="AG10" s="28" t="s">
        <v>0</v>
      </c>
      <c r="AH10" s="28" t="s">
        <v>0</v>
      </c>
      <c r="AI10" s="28" t="s">
        <v>0</v>
      </c>
      <c r="AJ10" s="28" t="s">
        <v>0</v>
      </c>
      <c r="AK10" s="28" t="s">
        <v>0</v>
      </c>
      <c r="AL10" s="28" t="s">
        <v>0</v>
      </c>
      <c r="AM10" s="28" t="s">
        <v>0</v>
      </c>
      <c r="AN10" s="28" t="s">
        <v>0</v>
      </c>
      <c r="AO10" s="28" t="s">
        <v>0</v>
      </c>
      <c r="AP10" s="28" t="s">
        <v>0</v>
      </c>
      <c r="AQ10" s="28" t="s">
        <v>0</v>
      </c>
      <c r="AR10" s="28" t="s">
        <v>0</v>
      </c>
      <c r="AS10" s="28" t="s">
        <v>0</v>
      </c>
      <c r="AT10" s="28" t="s">
        <v>0</v>
      </c>
      <c r="AU10" s="6"/>
    </row>
    <row r="11" spans="1:47" ht="30" customHeight="1">
      <c r="A11" s="195"/>
      <c r="B11" s="13" t="str">
        <f>IF('0'!A1=1,"Діяльність готелів та ресторанів","Activity of hotels and restaurants")</f>
        <v>Діяльність готелів та ресторанів</v>
      </c>
      <c r="C11" s="24">
        <v>84.2</v>
      </c>
      <c r="D11" s="25">
        <v>85.1</v>
      </c>
      <c r="E11" s="24">
        <v>86.5</v>
      </c>
      <c r="F11" s="24">
        <v>86.6</v>
      </c>
      <c r="G11" s="25">
        <v>80</v>
      </c>
      <c r="H11" s="25">
        <v>82</v>
      </c>
      <c r="I11" s="24">
        <v>82.7</v>
      </c>
      <c r="J11" s="24">
        <v>81.2</v>
      </c>
      <c r="K11" s="25">
        <v>75.900000000000006</v>
      </c>
      <c r="L11" s="25">
        <v>77.900000000000006</v>
      </c>
      <c r="M11" s="25">
        <v>79</v>
      </c>
      <c r="N11" s="24">
        <v>78.3</v>
      </c>
      <c r="O11" s="26">
        <v>78</v>
      </c>
      <c r="P11" s="26">
        <v>80.8</v>
      </c>
      <c r="Q11" s="26">
        <v>82.1</v>
      </c>
      <c r="R11" s="25">
        <v>82.2</v>
      </c>
      <c r="S11" s="24">
        <v>80.599999999999994</v>
      </c>
      <c r="T11" s="25">
        <v>83.3</v>
      </c>
      <c r="U11" s="25">
        <v>86.1</v>
      </c>
      <c r="V11" s="25">
        <v>85.9</v>
      </c>
      <c r="W11" s="25">
        <v>84.2</v>
      </c>
      <c r="X11" s="26">
        <v>87.2</v>
      </c>
      <c r="Y11" s="25">
        <v>89</v>
      </c>
      <c r="Z11" s="25">
        <v>88.3</v>
      </c>
      <c r="AA11" s="25">
        <v>91</v>
      </c>
      <c r="AB11" s="25">
        <v>93.8</v>
      </c>
      <c r="AC11" s="25">
        <v>95.2</v>
      </c>
      <c r="AD11" s="25">
        <v>94.4</v>
      </c>
      <c r="AE11" s="26">
        <v>90.2</v>
      </c>
      <c r="AF11" s="26">
        <v>91.3</v>
      </c>
      <c r="AG11" s="26">
        <v>92.2</v>
      </c>
      <c r="AH11" s="25">
        <v>90.4</v>
      </c>
      <c r="AI11" s="24">
        <v>104.8</v>
      </c>
      <c r="AJ11" s="24">
        <v>108.1</v>
      </c>
      <c r="AK11" s="24">
        <v>111.5</v>
      </c>
      <c r="AL11" s="25">
        <v>109.5</v>
      </c>
      <c r="AM11" s="24">
        <v>102.7</v>
      </c>
      <c r="AN11" s="24">
        <v>104.5</v>
      </c>
      <c r="AO11" s="24">
        <v>105.9</v>
      </c>
      <c r="AP11" s="25">
        <v>104.9</v>
      </c>
      <c r="AQ11" s="24">
        <v>106.3</v>
      </c>
      <c r="AR11" s="25">
        <v>108.8</v>
      </c>
      <c r="AS11" s="25">
        <v>110.4</v>
      </c>
      <c r="AT11" s="25">
        <v>108.7</v>
      </c>
      <c r="AU11" s="6"/>
    </row>
    <row r="12" spans="1:47" ht="30" customHeight="1">
      <c r="A12" s="195"/>
      <c r="B12" s="13" t="str">
        <f>IF('0'!A1=1,"Діяльність транспорту та зв'язку","Activity of transport and communications")</f>
        <v>Діяльність транспорту та зв'язку</v>
      </c>
      <c r="C12" s="24">
        <v>1021.8</v>
      </c>
      <c r="D12" s="24">
        <v>1021.7</v>
      </c>
      <c r="E12" s="24">
        <v>1020.2</v>
      </c>
      <c r="F12" s="24">
        <v>1014.2</v>
      </c>
      <c r="G12" s="24">
        <v>1001.7</v>
      </c>
      <c r="H12" s="24">
        <v>999.6</v>
      </c>
      <c r="I12" s="24">
        <v>998.2</v>
      </c>
      <c r="J12" s="24">
        <v>994.4</v>
      </c>
      <c r="K12" s="25">
        <v>983</v>
      </c>
      <c r="L12" s="25">
        <v>982.7</v>
      </c>
      <c r="M12" s="25">
        <v>982.1</v>
      </c>
      <c r="N12" s="24">
        <v>980.7</v>
      </c>
      <c r="O12" s="26">
        <v>984.4</v>
      </c>
      <c r="P12" s="26">
        <v>984.6</v>
      </c>
      <c r="Q12" s="26">
        <v>988.8</v>
      </c>
      <c r="R12" s="25">
        <v>991.9</v>
      </c>
      <c r="S12" s="24">
        <v>994.9</v>
      </c>
      <c r="T12" s="25">
        <v>995.7</v>
      </c>
      <c r="U12" s="25">
        <v>995.6</v>
      </c>
      <c r="V12" s="25">
        <v>991.2</v>
      </c>
      <c r="W12" s="25">
        <v>981.8</v>
      </c>
      <c r="X12" s="26">
        <v>979.6</v>
      </c>
      <c r="Y12" s="25">
        <v>979.4</v>
      </c>
      <c r="Z12" s="25">
        <v>977.2</v>
      </c>
      <c r="AA12" s="25">
        <v>976.7</v>
      </c>
      <c r="AB12" s="25">
        <v>977</v>
      </c>
      <c r="AC12" s="25">
        <v>977.2</v>
      </c>
      <c r="AD12" s="25">
        <v>974</v>
      </c>
      <c r="AE12" s="26">
        <v>953.4</v>
      </c>
      <c r="AF12" s="26">
        <v>948</v>
      </c>
      <c r="AG12" s="26">
        <v>942.1</v>
      </c>
      <c r="AH12" s="25">
        <v>935.5</v>
      </c>
      <c r="AI12" s="24">
        <v>952.4</v>
      </c>
      <c r="AJ12" s="24">
        <v>947.9</v>
      </c>
      <c r="AK12" s="24">
        <v>948.1</v>
      </c>
      <c r="AL12" s="25">
        <v>945.2</v>
      </c>
      <c r="AM12" s="24">
        <v>933.9</v>
      </c>
      <c r="AN12" s="24">
        <v>930.1</v>
      </c>
      <c r="AO12" s="24">
        <v>927.8</v>
      </c>
      <c r="AP12" s="25">
        <v>925.7</v>
      </c>
      <c r="AQ12" s="24">
        <v>936.2</v>
      </c>
      <c r="AR12" s="24">
        <v>934.2</v>
      </c>
      <c r="AS12" s="25">
        <v>933.6</v>
      </c>
      <c r="AT12" s="25">
        <v>931.5</v>
      </c>
      <c r="AU12" s="6"/>
    </row>
    <row r="13" spans="1:47" ht="30" customHeight="1">
      <c r="A13" s="195"/>
      <c r="B13" s="13" t="str">
        <f>IF('0'!A1=1,"діяльність наземного транспорту","аctivity of surface transport")</f>
        <v>діяльність наземного транспорту</v>
      </c>
      <c r="C13" s="24">
        <v>427.1</v>
      </c>
      <c r="D13" s="24">
        <v>419.9</v>
      </c>
      <c r="E13" s="24">
        <v>417.3</v>
      </c>
      <c r="F13" s="24">
        <v>414.8</v>
      </c>
      <c r="G13" s="24">
        <v>398.6</v>
      </c>
      <c r="H13" s="24">
        <v>399.4</v>
      </c>
      <c r="I13" s="24">
        <v>397.1</v>
      </c>
      <c r="J13" s="24">
        <v>395.1</v>
      </c>
      <c r="K13" s="25">
        <v>379.6</v>
      </c>
      <c r="L13" s="25">
        <v>377.7</v>
      </c>
      <c r="M13" s="25">
        <v>375.6</v>
      </c>
      <c r="N13" s="24">
        <v>374.2</v>
      </c>
      <c r="O13" s="26">
        <v>367.4</v>
      </c>
      <c r="P13" s="26">
        <v>366.4</v>
      </c>
      <c r="Q13" s="26">
        <v>366.8</v>
      </c>
      <c r="R13" s="25">
        <v>367.8</v>
      </c>
      <c r="S13" s="24">
        <v>352.3</v>
      </c>
      <c r="T13" s="25">
        <v>351.4</v>
      </c>
      <c r="U13" s="25">
        <v>351.3</v>
      </c>
      <c r="V13" s="25">
        <v>348.9</v>
      </c>
      <c r="W13" s="25">
        <v>341</v>
      </c>
      <c r="X13" s="26">
        <v>340</v>
      </c>
      <c r="Y13" s="25">
        <v>339.3</v>
      </c>
      <c r="Z13" s="25">
        <v>337.8</v>
      </c>
      <c r="AA13" s="25">
        <v>321.10000000000002</v>
      </c>
      <c r="AB13" s="25">
        <v>318.8</v>
      </c>
      <c r="AC13" s="25">
        <v>318.10000000000002</v>
      </c>
      <c r="AD13" s="25">
        <v>312</v>
      </c>
      <c r="AE13" s="26">
        <v>299.3</v>
      </c>
      <c r="AF13" s="26">
        <v>297.5</v>
      </c>
      <c r="AG13" s="26">
        <v>295.10000000000002</v>
      </c>
      <c r="AH13" s="25">
        <v>292.60000000000002</v>
      </c>
      <c r="AI13" s="28" t="s">
        <v>0</v>
      </c>
      <c r="AJ13" s="28" t="s">
        <v>0</v>
      </c>
      <c r="AK13" s="28" t="s">
        <v>0</v>
      </c>
      <c r="AL13" s="29" t="s">
        <v>0</v>
      </c>
      <c r="AM13" s="28" t="s">
        <v>0</v>
      </c>
      <c r="AN13" s="28" t="s">
        <v>0</v>
      </c>
      <c r="AO13" s="28" t="s">
        <v>0</v>
      </c>
      <c r="AP13" s="29" t="s">
        <v>0</v>
      </c>
      <c r="AQ13" s="29" t="s">
        <v>0</v>
      </c>
      <c r="AR13" s="29" t="s">
        <v>0</v>
      </c>
      <c r="AS13" s="29" t="s">
        <v>0</v>
      </c>
      <c r="AT13" s="29" t="s">
        <v>0</v>
      </c>
      <c r="AU13" s="6"/>
    </row>
    <row r="14" spans="1:47" ht="30" customHeight="1">
      <c r="A14" s="195"/>
      <c r="B14" s="13" t="str">
        <f>IF('0'!A1=1,"діяльність водного транспорту","аctivity of water transport")</f>
        <v>діяльність водного транспорту</v>
      </c>
      <c r="C14" s="24">
        <v>31.2</v>
      </c>
      <c r="D14" s="24">
        <v>31.1</v>
      </c>
      <c r="E14" s="24">
        <v>30.9</v>
      </c>
      <c r="F14" s="24">
        <v>30.6</v>
      </c>
      <c r="G14" s="24">
        <v>27.8</v>
      </c>
      <c r="H14" s="24">
        <v>27.4</v>
      </c>
      <c r="I14" s="24">
        <v>27.1</v>
      </c>
      <c r="J14" s="24">
        <v>26.9</v>
      </c>
      <c r="K14" s="25">
        <v>16.600000000000001</v>
      </c>
      <c r="L14" s="25">
        <v>16.600000000000001</v>
      </c>
      <c r="M14" s="25">
        <v>16.7</v>
      </c>
      <c r="N14" s="24">
        <v>16.600000000000001</v>
      </c>
      <c r="O14" s="26">
        <v>16.399999999999999</v>
      </c>
      <c r="P14" s="26">
        <v>16.5</v>
      </c>
      <c r="Q14" s="26">
        <v>16.5</v>
      </c>
      <c r="R14" s="25">
        <v>16.5</v>
      </c>
      <c r="S14" s="24">
        <v>16.399999999999999</v>
      </c>
      <c r="T14" s="25">
        <v>15.4</v>
      </c>
      <c r="U14" s="25">
        <v>16.3</v>
      </c>
      <c r="V14" s="25">
        <v>16.100000000000001</v>
      </c>
      <c r="W14" s="25">
        <v>15.5</v>
      </c>
      <c r="X14" s="26">
        <v>15.4</v>
      </c>
      <c r="Y14" s="25">
        <v>15.3</v>
      </c>
      <c r="Z14" s="25">
        <v>15.1</v>
      </c>
      <c r="AA14" s="25">
        <v>14.3</v>
      </c>
      <c r="AB14" s="25">
        <v>14.1</v>
      </c>
      <c r="AC14" s="25">
        <v>13.9</v>
      </c>
      <c r="AD14" s="25">
        <v>13.7</v>
      </c>
      <c r="AE14" s="26">
        <v>12.8</v>
      </c>
      <c r="AF14" s="26">
        <v>12.4</v>
      </c>
      <c r="AG14" s="26">
        <v>12.1</v>
      </c>
      <c r="AH14" s="25">
        <v>11.8</v>
      </c>
      <c r="AI14" s="28" t="s">
        <v>0</v>
      </c>
      <c r="AJ14" s="28" t="s">
        <v>0</v>
      </c>
      <c r="AK14" s="28" t="s">
        <v>0</v>
      </c>
      <c r="AL14" s="29" t="s">
        <v>0</v>
      </c>
      <c r="AM14" s="28" t="s">
        <v>0</v>
      </c>
      <c r="AN14" s="28" t="s">
        <v>0</v>
      </c>
      <c r="AO14" s="28" t="s">
        <v>0</v>
      </c>
      <c r="AP14" s="29" t="s">
        <v>0</v>
      </c>
      <c r="AQ14" s="29" t="s">
        <v>0</v>
      </c>
      <c r="AR14" s="29" t="s">
        <v>0</v>
      </c>
      <c r="AS14" s="29" t="s">
        <v>0</v>
      </c>
      <c r="AT14" s="29" t="s">
        <v>0</v>
      </c>
      <c r="AU14" s="6"/>
    </row>
    <row r="15" spans="1:47" ht="30" customHeight="1">
      <c r="A15" s="195"/>
      <c r="B15" s="13" t="str">
        <f>IF('0'!A1=1,"діяльність авіаційного транспорту","аctivity of air transport")</f>
        <v>діяльність авіаційного транспорту</v>
      </c>
      <c r="C15" s="24">
        <v>12.2</v>
      </c>
      <c r="D15" s="25">
        <v>12</v>
      </c>
      <c r="E15" s="25">
        <v>12</v>
      </c>
      <c r="F15" s="24">
        <v>11.9</v>
      </c>
      <c r="G15" s="24">
        <v>11.8</v>
      </c>
      <c r="H15" s="24">
        <v>12.1</v>
      </c>
      <c r="I15" s="25">
        <v>12</v>
      </c>
      <c r="J15" s="25">
        <v>12</v>
      </c>
      <c r="K15" s="25">
        <v>11.9</v>
      </c>
      <c r="L15" s="25">
        <v>12.1</v>
      </c>
      <c r="M15" s="25">
        <v>12</v>
      </c>
      <c r="N15" s="25">
        <v>12</v>
      </c>
      <c r="O15" s="26">
        <v>11.6</v>
      </c>
      <c r="P15" s="26">
        <v>11.6</v>
      </c>
      <c r="Q15" s="26">
        <v>11.8</v>
      </c>
      <c r="R15" s="25">
        <v>12.5</v>
      </c>
      <c r="S15" s="24">
        <v>13.8</v>
      </c>
      <c r="T15" s="25">
        <v>13.9</v>
      </c>
      <c r="U15" s="25">
        <v>14</v>
      </c>
      <c r="V15" s="25">
        <v>14.1</v>
      </c>
      <c r="W15" s="25">
        <v>13.8</v>
      </c>
      <c r="X15" s="26">
        <v>13.8</v>
      </c>
      <c r="Y15" s="25">
        <v>13.8</v>
      </c>
      <c r="Z15" s="25">
        <v>13.8</v>
      </c>
      <c r="AA15" s="25">
        <v>13.8</v>
      </c>
      <c r="AB15" s="25">
        <v>13.3</v>
      </c>
      <c r="AC15" s="25">
        <v>13.3</v>
      </c>
      <c r="AD15" s="25">
        <v>12.1</v>
      </c>
      <c r="AE15" s="26">
        <v>12.7</v>
      </c>
      <c r="AF15" s="26">
        <v>12.6</v>
      </c>
      <c r="AG15" s="26">
        <v>12.4</v>
      </c>
      <c r="AH15" s="25">
        <v>12.2</v>
      </c>
      <c r="AI15" s="28" t="s">
        <v>0</v>
      </c>
      <c r="AJ15" s="28" t="s">
        <v>0</v>
      </c>
      <c r="AK15" s="28" t="s">
        <v>0</v>
      </c>
      <c r="AL15" s="29" t="s">
        <v>0</v>
      </c>
      <c r="AM15" s="28" t="s">
        <v>0</v>
      </c>
      <c r="AN15" s="28" t="s">
        <v>0</v>
      </c>
      <c r="AO15" s="28" t="s">
        <v>0</v>
      </c>
      <c r="AP15" s="29" t="s">
        <v>0</v>
      </c>
      <c r="AQ15" s="29" t="s">
        <v>0</v>
      </c>
      <c r="AR15" s="29" t="s">
        <v>0</v>
      </c>
      <c r="AS15" s="29" t="s">
        <v>0</v>
      </c>
      <c r="AT15" s="29" t="s">
        <v>0</v>
      </c>
      <c r="AU15" s="6"/>
    </row>
    <row r="16" spans="1:47" ht="30" customHeight="1">
      <c r="A16" s="195"/>
      <c r="B16" s="13" t="str">
        <f>IF('0'!A1=1,"додаткові транспортні  послуги та допоміжні операції","аdditional transport services and auxiliary operations")</f>
        <v>додаткові транспортні  послуги та допоміжні операції</v>
      </c>
      <c r="C16" s="24">
        <v>294.60000000000002</v>
      </c>
      <c r="D16" s="25">
        <v>302</v>
      </c>
      <c r="E16" s="24">
        <v>303.39999999999998</v>
      </c>
      <c r="F16" s="24">
        <v>301.3</v>
      </c>
      <c r="G16" s="24">
        <v>309.8</v>
      </c>
      <c r="H16" s="24">
        <v>307.60000000000002</v>
      </c>
      <c r="I16" s="24">
        <v>308.89999999999998</v>
      </c>
      <c r="J16" s="25">
        <v>308</v>
      </c>
      <c r="K16" s="25">
        <v>322.5</v>
      </c>
      <c r="L16" s="25">
        <v>323.8</v>
      </c>
      <c r="M16" s="25">
        <v>324.8</v>
      </c>
      <c r="N16" s="24">
        <v>324.60000000000002</v>
      </c>
      <c r="O16" s="26">
        <v>332.6</v>
      </c>
      <c r="P16" s="26">
        <v>333.9</v>
      </c>
      <c r="Q16" s="26">
        <v>335.7</v>
      </c>
      <c r="R16" s="25">
        <v>336.1</v>
      </c>
      <c r="S16" s="24">
        <v>351.1</v>
      </c>
      <c r="T16" s="25">
        <v>352.2</v>
      </c>
      <c r="U16" s="25">
        <v>352.3</v>
      </c>
      <c r="V16" s="25">
        <v>350.6</v>
      </c>
      <c r="W16" s="25">
        <v>355.7</v>
      </c>
      <c r="X16" s="26">
        <v>356.2</v>
      </c>
      <c r="Y16" s="25">
        <v>357.5</v>
      </c>
      <c r="Z16" s="25">
        <v>357.8</v>
      </c>
      <c r="AA16" s="25">
        <v>379.1</v>
      </c>
      <c r="AB16" s="25">
        <v>383.8</v>
      </c>
      <c r="AC16" s="25">
        <v>386.3</v>
      </c>
      <c r="AD16" s="25">
        <v>391.7</v>
      </c>
      <c r="AE16" s="26">
        <v>391.3</v>
      </c>
      <c r="AF16" s="26">
        <v>389.9</v>
      </c>
      <c r="AG16" s="26">
        <v>389.5</v>
      </c>
      <c r="AH16" s="25">
        <v>388</v>
      </c>
      <c r="AI16" s="28" t="s">
        <v>0</v>
      </c>
      <c r="AJ16" s="28" t="s">
        <v>0</v>
      </c>
      <c r="AK16" s="28" t="s">
        <v>0</v>
      </c>
      <c r="AL16" s="29" t="s">
        <v>0</v>
      </c>
      <c r="AM16" s="28" t="s">
        <v>0</v>
      </c>
      <c r="AN16" s="28" t="s">
        <v>0</v>
      </c>
      <c r="AO16" s="28" t="s">
        <v>0</v>
      </c>
      <c r="AP16" s="29" t="s">
        <v>0</v>
      </c>
      <c r="AQ16" s="29" t="s">
        <v>0</v>
      </c>
      <c r="AR16" s="29" t="s">
        <v>0</v>
      </c>
      <c r="AS16" s="29" t="s">
        <v>0</v>
      </c>
      <c r="AT16" s="29" t="s">
        <v>0</v>
      </c>
      <c r="AU16" s="6"/>
    </row>
    <row r="17" spans="1:173" ht="30" customHeight="1">
      <c r="A17" s="195"/>
      <c r="B17" s="13" t="str">
        <f>IF('0'!A1=1,"діяльність пошти та зв’язку","аctivity of mail and communications")</f>
        <v>діяльність пошти та зв’язку</v>
      </c>
      <c r="C17" s="24">
        <v>256.60000000000002</v>
      </c>
      <c r="D17" s="24">
        <v>256.7</v>
      </c>
      <c r="E17" s="24">
        <v>256.5</v>
      </c>
      <c r="F17" s="24">
        <v>255.5</v>
      </c>
      <c r="G17" s="24">
        <v>253.8</v>
      </c>
      <c r="H17" s="24">
        <v>253.1</v>
      </c>
      <c r="I17" s="24">
        <v>253.1</v>
      </c>
      <c r="J17" s="24">
        <v>252.3</v>
      </c>
      <c r="K17" s="25">
        <v>252.5</v>
      </c>
      <c r="L17" s="25">
        <v>252.5</v>
      </c>
      <c r="M17" s="25">
        <v>253</v>
      </c>
      <c r="N17" s="24">
        <v>253.3</v>
      </c>
      <c r="O17" s="26">
        <v>256.39999999999998</v>
      </c>
      <c r="P17" s="26">
        <v>256.10000000000002</v>
      </c>
      <c r="Q17" s="26">
        <v>257.89999999999998</v>
      </c>
      <c r="R17" s="25">
        <v>258.89999999999998</v>
      </c>
      <c r="S17" s="24">
        <v>261.3</v>
      </c>
      <c r="T17" s="25">
        <v>261.8</v>
      </c>
      <c r="U17" s="25">
        <v>261.7</v>
      </c>
      <c r="V17" s="25">
        <v>261.5</v>
      </c>
      <c r="W17" s="25">
        <v>255.8</v>
      </c>
      <c r="X17" s="26">
        <v>254.2</v>
      </c>
      <c r="Y17" s="25">
        <v>253.5</v>
      </c>
      <c r="Z17" s="25">
        <v>252.7</v>
      </c>
      <c r="AA17" s="25">
        <v>248.4</v>
      </c>
      <c r="AB17" s="25">
        <v>247</v>
      </c>
      <c r="AC17" s="25">
        <v>245.6</v>
      </c>
      <c r="AD17" s="25">
        <v>244.5</v>
      </c>
      <c r="AE17" s="26">
        <v>237.3</v>
      </c>
      <c r="AF17" s="26">
        <v>235.6</v>
      </c>
      <c r="AG17" s="26">
        <v>233</v>
      </c>
      <c r="AH17" s="25">
        <v>230.9</v>
      </c>
      <c r="AI17" s="28" t="s">
        <v>0</v>
      </c>
      <c r="AJ17" s="28" t="s">
        <v>0</v>
      </c>
      <c r="AK17" s="28" t="s">
        <v>0</v>
      </c>
      <c r="AL17" s="29" t="s">
        <v>0</v>
      </c>
      <c r="AM17" s="28" t="s">
        <v>0</v>
      </c>
      <c r="AN17" s="28" t="s">
        <v>0</v>
      </c>
      <c r="AO17" s="28" t="s">
        <v>0</v>
      </c>
      <c r="AP17" s="29" t="s">
        <v>0</v>
      </c>
      <c r="AQ17" s="29" t="s">
        <v>0</v>
      </c>
      <c r="AR17" s="29" t="s">
        <v>0</v>
      </c>
      <c r="AS17" s="29" t="s">
        <v>0</v>
      </c>
      <c r="AT17" s="29" t="s">
        <v>0</v>
      </c>
    </row>
    <row r="18" spans="1:173" ht="30" customHeight="1">
      <c r="A18" s="195"/>
      <c r="B18" s="13" t="str">
        <f>IF('0'!A1=1,"Фінансова діяльність","Financial activity")</f>
        <v>Фінансова діяльність</v>
      </c>
      <c r="C18" s="24">
        <v>150.69999999999999</v>
      </c>
      <c r="D18" s="24">
        <v>152.5</v>
      </c>
      <c r="E18" s="24">
        <v>153.80000000000001</v>
      </c>
      <c r="F18" s="24">
        <v>155.6</v>
      </c>
      <c r="G18" s="24">
        <v>164.1</v>
      </c>
      <c r="H18" s="25">
        <v>166</v>
      </c>
      <c r="I18" s="24">
        <v>167.7</v>
      </c>
      <c r="J18" s="24">
        <v>169.4</v>
      </c>
      <c r="K18" s="25">
        <v>179.6</v>
      </c>
      <c r="L18" s="25">
        <v>182.5</v>
      </c>
      <c r="M18" s="25">
        <v>185.7</v>
      </c>
      <c r="N18" s="24">
        <v>188.7</v>
      </c>
      <c r="O18" s="26">
        <v>207.4</v>
      </c>
      <c r="P18" s="26">
        <v>209.9</v>
      </c>
      <c r="Q18" s="26">
        <v>212.6</v>
      </c>
      <c r="R18" s="25">
        <v>216.2</v>
      </c>
      <c r="S18" s="25">
        <v>233</v>
      </c>
      <c r="T18" s="25">
        <v>236.1</v>
      </c>
      <c r="U18" s="25">
        <v>240.2</v>
      </c>
      <c r="V18" s="25">
        <v>245.7</v>
      </c>
      <c r="W18" s="25">
        <v>278.2</v>
      </c>
      <c r="X18" s="26">
        <v>284.2</v>
      </c>
      <c r="Y18" s="25">
        <v>290.7</v>
      </c>
      <c r="Z18" s="25">
        <v>297.8</v>
      </c>
      <c r="AA18" s="25">
        <v>331.6</v>
      </c>
      <c r="AB18" s="25">
        <v>336.6</v>
      </c>
      <c r="AC18" s="25">
        <v>339.8</v>
      </c>
      <c r="AD18" s="25">
        <v>339.2</v>
      </c>
      <c r="AE18" s="26">
        <v>313.10000000000002</v>
      </c>
      <c r="AF18" s="26">
        <v>303.39999999999998</v>
      </c>
      <c r="AG18" s="26">
        <v>297.10000000000002</v>
      </c>
      <c r="AH18" s="25">
        <v>291.8</v>
      </c>
      <c r="AI18" s="24">
        <v>272.60000000000002</v>
      </c>
      <c r="AJ18" s="24">
        <v>269.89999999999998</v>
      </c>
      <c r="AK18" s="24">
        <v>269.5</v>
      </c>
      <c r="AL18" s="25">
        <v>269.10000000000002</v>
      </c>
      <c r="AM18" s="25">
        <v>271</v>
      </c>
      <c r="AN18" s="25">
        <v>275</v>
      </c>
      <c r="AO18" s="25">
        <v>276.3</v>
      </c>
      <c r="AP18" s="25">
        <v>276.60000000000002</v>
      </c>
      <c r="AQ18" s="25">
        <v>280.39999999999998</v>
      </c>
      <c r="AR18" s="25">
        <v>279</v>
      </c>
      <c r="AS18" s="25">
        <v>277.60000000000002</v>
      </c>
      <c r="AT18" s="25">
        <v>276.60000000000002</v>
      </c>
    </row>
    <row r="19" spans="1:173" ht="30" customHeight="1">
      <c r="A19" s="195"/>
      <c r="B19" s="13" t="str">
        <f>IF('0'!A1=1,"Операції з нерухомим майном, оренда, інжиніринг та надання послуг підприємцям","Real estate activities, renting, engineering and provision of services to businessmen")</f>
        <v>Операції з нерухомим майном, оренда, інжиніринг та надання послуг підприємцям</v>
      </c>
      <c r="C19" s="24">
        <v>572.4</v>
      </c>
      <c r="D19" s="24">
        <v>572.4</v>
      </c>
      <c r="E19" s="24">
        <v>571.4</v>
      </c>
      <c r="F19" s="24">
        <v>568.9</v>
      </c>
      <c r="G19" s="24">
        <v>563.29999999999995</v>
      </c>
      <c r="H19" s="24">
        <v>562.6</v>
      </c>
      <c r="I19" s="24">
        <v>561.70000000000005</v>
      </c>
      <c r="J19" s="24">
        <v>560.4</v>
      </c>
      <c r="K19" s="25">
        <v>542.79999999999995</v>
      </c>
      <c r="L19" s="25">
        <v>545.79999999999995</v>
      </c>
      <c r="M19" s="25">
        <v>545.20000000000005</v>
      </c>
      <c r="N19" s="24">
        <v>544.6</v>
      </c>
      <c r="O19" s="26">
        <v>561.1</v>
      </c>
      <c r="P19" s="26">
        <v>561</v>
      </c>
      <c r="Q19" s="26">
        <v>562.70000000000005</v>
      </c>
      <c r="R19" s="25">
        <v>564.1</v>
      </c>
      <c r="S19" s="24">
        <v>586.79999999999995</v>
      </c>
      <c r="T19" s="25">
        <v>589.70000000000005</v>
      </c>
      <c r="U19" s="25">
        <v>594.5</v>
      </c>
      <c r="V19" s="25">
        <v>598.70000000000005</v>
      </c>
      <c r="W19" s="25">
        <v>612.20000000000005</v>
      </c>
      <c r="X19" s="26">
        <v>614</v>
      </c>
      <c r="Y19" s="25">
        <v>614.4</v>
      </c>
      <c r="Z19" s="25">
        <v>615.20000000000005</v>
      </c>
      <c r="AA19" s="25">
        <v>634.79999999999995</v>
      </c>
      <c r="AB19" s="25">
        <v>635.79999999999995</v>
      </c>
      <c r="AC19" s="25">
        <v>633.4</v>
      </c>
      <c r="AD19" s="25">
        <v>631.4</v>
      </c>
      <c r="AE19" s="26">
        <v>629.79999999999995</v>
      </c>
      <c r="AF19" s="26">
        <v>624.4</v>
      </c>
      <c r="AG19" s="26">
        <v>620</v>
      </c>
      <c r="AH19" s="25">
        <v>615.29999999999995</v>
      </c>
      <c r="AI19" s="25">
        <v>711</v>
      </c>
      <c r="AJ19" s="24">
        <v>708.7</v>
      </c>
      <c r="AK19" s="24">
        <v>716.1</v>
      </c>
      <c r="AL19" s="25">
        <v>708.5</v>
      </c>
      <c r="AM19" s="25">
        <v>711</v>
      </c>
      <c r="AN19" s="25">
        <v>707</v>
      </c>
      <c r="AO19" s="25">
        <v>705.2</v>
      </c>
      <c r="AP19" s="25">
        <v>705</v>
      </c>
      <c r="AQ19" s="25">
        <v>731.1</v>
      </c>
      <c r="AR19" s="25">
        <v>725</v>
      </c>
      <c r="AS19" s="25">
        <v>721.4</v>
      </c>
      <c r="AT19" s="25">
        <v>715.4</v>
      </c>
    </row>
    <row r="20" spans="1:173" ht="30" customHeight="1">
      <c r="A20" s="195"/>
      <c r="B20" s="13" t="str">
        <f>IF('0'!A1=1,"з них дослідження і розробки","of which research and developments")</f>
        <v>з них дослідження і розробки</v>
      </c>
      <c r="C20" s="28" t="s">
        <v>0</v>
      </c>
      <c r="D20" s="28" t="s">
        <v>0</v>
      </c>
      <c r="E20" s="28" t="s">
        <v>0</v>
      </c>
      <c r="F20" s="28" t="s">
        <v>0</v>
      </c>
      <c r="G20" s="28" t="s">
        <v>0</v>
      </c>
      <c r="H20" s="28" t="s">
        <v>0</v>
      </c>
      <c r="I20" s="28" t="s">
        <v>0</v>
      </c>
      <c r="J20" s="28" t="s">
        <v>0</v>
      </c>
      <c r="K20" s="24">
        <v>162.1</v>
      </c>
      <c r="L20" s="25">
        <v>162.9</v>
      </c>
      <c r="M20" s="25">
        <v>163.4</v>
      </c>
      <c r="N20" s="24">
        <v>163.69999999999999</v>
      </c>
      <c r="O20" s="26">
        <v>162.80000000000001</v>
      </c>
      <c r="P20" s="26">
        <v>162.9</v>
      </c>
      <c r="Q20" s="26">
        <v>162.9</v>
      </c>
      <c r="R20" s="25">
        <v>162.80000000000001</v>
      </c>
      <c r="S20" s="24">
        <v>159.5</v>
      </c>
      <c r="T20" s="25">
        <v>160.1</v>
      </c>
      <c r="U20" s="25">
        <v>160.19999999999999</v>
      </c>
      <c r="V20" s="25">
        <v>158.30000000000001</v>
      </c>
      <c r="W20" s="25">
        <v>153.30000000000001</v>
      </c>
      <c r="X20" s="26">
        <v>153.19999999999999</v>
      </c>
      <c r="Y20" s="25">
        <v>152.9</v>
      </c>
      <c r="Z20" s="25">
        <v>152.5</v>
      </c>
      <c r="AA20" s="25">
        <v>150.6</v>
      </c>
      <c r="AB20" s="25">
        <v>150.69999999999999</v>
      </c>
      <c r="AC20" s="25">
        <v>150.4</v>
      </c>
      <c r="AD20" s="25">
        <v>149.80000000000001</v>
      </c>
      <c r="AE20" s="26">
        <v>145.19999999999999</v>
      </c>
      <c r="AF20" s="26">
        <v>145.1</v>
      </c>
      <c r="AG20" s="26">
        <v>144.80000000000001</v>
      </c>
      <c r="AH20" s="25">
        <v>144.5</v>
      </c>
      <c r="AI20" s="24">
        <v>139.19999999999999</v>
      </c>
      <c r="AJ20" s="24">
        <v>138.5</v>
      </c>
      <c r="AK20" s="24">
        <v>138.19999999999999</v>
      </c>
      <c r="AL20" s="25">
        <v>137.80000000000001</v>
      </c>
      <c r="AM20" s="24">
        <v>133.6</v>
      </c>
      <c r="AN20" s="25">
        <v>133</v>
      </c>
      <c r="AO20" s="25">
        <v>132.19999999999999</v>
      </c>
      <c r="AP20" s="25">
        <v>131.80000000000001</v>
      </c>
      <c r="AQ20" s="25">
        <v>128.1</v>
      </c>
      <c r="AR20" s="25">
        <v>127.5</v>
      </c>
      <c r="AS20" s="25">
        <v>126.7</v>
      </c>
      <c r="AT20" s="25">
        <v>125.9</v>
      </c>
    </row>
    <row r="21" spans="1:173" ht="30" customHeight="1">
      <c r="A21" s="195"/>
      <c r="B21" s="13" t="str">
        <f>IF('0'!A1=1,"Державне управління","Public administration")</f>
        <v>Державне управління</v>
      </c>
      <c r="C21" s="24">
        <v>655.8</v>
      </c>
      <c r="D21" s="24">
        <v>660.4</v>
      </c>
      <c r="E21" s="24">
        <v>659.5</v>
      </c>
      <c r="F21" s="24">
        <v>667.2</v>
      </c>
      <c r="G21" s="25">
        <v>689</v>
      </c>
      <c r="H21" s="24">
        <v>697.6</v>
      </c>
      <c r="I21" s="24">
        <v>700.3</v>
      </c>
      <c r="J21" s="24">
        <v>702.2</v>
      </c>
      <c r="K21" s="25">
        <v>545.79999999999995</v>
      </c>
      <c r="L21" s="25">
        <v>546.70000000000005</v>
      </c>
      <c r="M21" s="25">
        <v>547.5</v>
      </c>
      <c r="N21" s="24">
        <v>550.6</v>
      </c>
      <c r="O21" s="26">
        <v>564.5</v>
      </c>
      <c r="P21" s="26">
        <v>565.29999999999995</v>
      </c>
      <c r="Q21" s="26">
        <v>566.20000000000005</v>
      </c>
      <c r="R21" s="25">
        <v>569.6</v>
      </c>
      <c r="S21" s="24">
        <v>581.79999999999995</v>
      </c>
      <c r="T21" s="25">
        <v>585</v>
      </c>
      <c r="U21" s="25">
        <v>586.29999999999995</v>
      </c>
      <c r="V21" s="25">
        <v>589.79999999999995</v>
      </c>
      <c r="W21" s="25">
        <v>592.9</v>
      </c>
      <c r="X21" s="26">
        <v>595.1</v>
      </c>
      <c r="Y21" s="25">
        <v>596.1</v>
      </c>
      <c r="Z21" s="25">
        <v>599.20000000000005</v>
      </c>
      <c r="AA21" s="25">
        <v>622.9</v>
      </c>
      <c r="AB21" s="25">
        <v>624.6</v>
      </c>
      <c r="AC21" s="25">
        <v>624.70000000000005</v>
      </c>
      <c r="AD21" s="25">
        <v>626.9</v>
      </c>
      <c r="AE21" s="26">
        <v>636.1</v>
      </c>
      <c r="AF21" s="26">
        <v>634.9</v>
      </c>
      <c r="AG21" s="26">
        <v>633.79999999999995</v>
      </c>
      <c r="AH21" s="25">
        <v>635.29999999999995</v>
      </c>
      <c r="AI21" s="24">
        <v>649.5</v>
      </c>
      <c r="AJ21" s="24">
        <v>649.70000000000005</v>
      </c>
      <c r="AK21" s="24">
        <v>649.70000000000005</v>
      </c>
      <c r="AL21" s="25">
        <v>650.1</v>
      </c>
      <c r="AM21" s="24">
        <v>622.5</v>
      </c>
      <c r="AN21" s="24">
        <v>618.1</v>
      </c>
      <c r="AO21" s="24">
        <v>613.6</v>
      </c>
      <c r="AP21" s="25">
        <v>612.5</v>
      </c>
      <c r="AQ21" s="25">
        <v>613.4</v>
      </c>
      <c r="AR21" s="25">
        <v>604.9</v>
      </c>
      <c r="AS21" s="25">
        <v>602.9</v>
      </c>
      <c r="AT21" s="25">
        <v>604.5</v>
      </c>
    </row>
    <row r="22" spans="1:173" ht="30" customHeight="1">
      <c r="A22" s="195"/>
      <c r="B22" s="13" t="str">
        <f>IF('0'!A1=1,"Освіта","Education")</f>
        <v>Освіта</v>
      </c>
      <c r="C22" s="24">
        <v>1582.2</v>
      </c>
      <c r="D22" s="24">
        <v>1570.4</v>
      </c>
      <c r="E22" s="24">
        <v>1566.1</v>
      </c>
      <c r="F22" s="24">
        <v>1575.8</v>
      </c>
      <c r="G22" s="24">
        <v>1596.1</v>
      </c>
      <c r="H22" s="24">
        <v>1584.4</v>
      </c>
      <c r="I22" s="24">
        <v>1577.1</v>
      </c>
      <c r="J22" s="24">
        <v>1584.3</v>
      </c>
      <c r="K22" s="25">
        <v>1613.8</v>
      </c>
      <c r="L22" s="25">
        <v>1600.3</v>
      </c>
      <c r="M22" s="25">
        <v>1591.8</v>
      </c>
      <c r="N22" s="24">
        <v>1597.6</v>
      </c>
      <c r="O22" s="26">
        <v>1619.1</v>
      </c>
      <c r="P22" s="26">
        <v>1608.2</v>
      </c>
      <c r="Q22" s="26">
        <v>1602</v>
      </c>
      <c r="R22" s="25">
        <v>1610</v>
      </c>
      <c r="S22" s="24">
        <v>1641.9</v>
      </c>
      <c r="T22" s="25">
        <v>1630</v>
      </c>
      <c r="U22" s="25">
        <v>1622.2</v>
      </c>
      <c r="V22" s="25">
        <v>1632.5</v>
      </c>
      <c r="W22" s="25">
        <v>1656.3</v>
      </c>
      <c r="X22" s="26">
        <v>1643</v>
      </c>
      <c r="Y22" s="25">
        <v>1633.9</v>
      </c>
      <c r="Z22" s="25">
        <v>1640.6</v>
      </c>
      <c r="AA22" s="25">
        <v>1663.1</v>
      </c>
      <c r="AB22" s="25">
        <v>1647.9</v>
      </c>
      <c r="AC22" s="25">
        <v>1637.3</v>
      </c>
      <c r="AD22" s="25">
        <v>1642</v>
      </c>
      <c r="AE22" s="26">
        <v>1664.1</v>
      </c>
      <c r="AF22" s="26">
        <v>1649.4</v>
      </c>
      <c r="AG22" s="26">
        <v>1640.1</v>
      </c>
      <c r="AH22" s="25">
        <v>1645.9</v>
      </c>
      <c r="AI22" s="24">
        <v>1649.9</v>
      </c>
      <c r="AJ22" s="24">
        <v>1635.4</v>
      </c>
      <c r="AK22" s="24">
        <v>1633.7</v>
      </c>
      <c r="AL22" s="25">
        <v>1639.5</v>
      </c>
      <c r="AM22" s="24">
        <v>1646.7</v>
      </c>
      <c r="AN22" s="24">
        <v>1635.1</v>
      </c>
      <c r="AO22" s="25">
        <v>1624</v>
      </c>
      <c r="AP22" s="25">
        <v>1628.4</v>
      </c>
      <c r="AQ22" s="25">
        <v>1646.7</v>
      </c>
      <c r="AR22" s="25">
        <v>1635</v>
      </c>
      <c r="AS22" s="25">
        <v>1623.9</v>
      </c>
      <c r="AT22" s="25">
        <v>1629.4</v>
      </c>
    </row>
    <row r="23" spans="1:173" ht="30" customHeight="1">
      <c r="A23" s="195"/>
      <c r="B23" s="13" t="str">
        <f>IF('0'!A1=1,"Охорона здоров’я та надання соціальної допомоги","Health care and provision of social aid")</f>
        <v>Охорона здоров’я та надання соціальної допомоги</v>
      </c>
      <c r="C23" s="24">
        <v>1281.9000000000001</v>
      </c>
      <c r="D23" s="24">
        <v>1279.4000000000001</v>
      </c>
      <c r="E23" s="24">
        <v>1283.0999999999999</v>
      </c>
      <c r="F23" s="24">
        <v>1283.0999999999999</v>
      </c>
      <c r="G23" s="24">
        <v>1276.0999999999999</v>
      </c>
      <c r="H23" s="24">
        <v>1278.3</v>
      </c>
      <c r="I23" s="24">
        <v>1280.9000000000001</v>
      </c>
      <c r="J23" s="24">
        <v>1281</v>
      </c>
      <c r="K23" s="25">
        <v>1270.3</v>
      </c>
      <c r="L23" s="25">
        <v>1272.5999999999999</v>
      </c>
      <c r="M23" s="25">
        <v>1273.4000000000001</v>
      </c>
      <c r="N23" s="24">
        <v>1272.5</v>
      </c>
      <c r="O23" s="26">
        <v>1268.5999999999999</v>
      </c>
      <c r="P23" s="26">
        <v>1269.4000000000001</v>
      </c>
      <c r="Q23" s="26">
        <v>1271.4000000000001</v>
      </c>
      <c r="R23" s="25">
        <v>1270.7</v>
      </c>
      <c r="S23" s="24">
        <v>1264.4000000000001</v>
      </c>
      <c r="T23" s="25">
        <v>1267.5</v>
      </c>
      <c r="U23" s="25">
        <v>1270.0999999999999</v>
      </c>
      <c r="V23" s="25">
        <v>1269.5</v>
      </c>
      <c r="W23" s="25">
        <v>1266.3</v>
      </c>
      <c r="X23" s="26">
        <v>1268.2</v>
      </c>
      <c r="Y23" s="25">
        <v>1270.0999999999999</v>
      </c>
      <c r="Z23" s="25">
        <v>1270.8</v>
      </c>
      <c r="AA23" s="25">
        <v>1266.4000000000001</v>
      </c>
      <c r="AB23" s="25">
        <v>1267.9000000000001</v>
      </c>
      <c r="AC23" s="25">
        <v>1267.8</v>
      </c>
      <c r="AD23" s="25">
        <v>1266.5999999999999</v>
      </c>
      <c r="AE23" s="26">
        <v>1266.4000000000001</v>
      </c>
      <c r="AF23" s="26">
        <v>1269.0999999999999</v>
      </c>
      <c r="AG23" s="26">
        <v>1270.5</v>
      </c>
      <c r="AH23" s="25">
        <v>1270.5999999999999</v>
      </c>
      <c r="AI23" s="24">
        <v>1263.0999999999999</v>
      </c>
      <c r="AJ23" s="24">
        <v>1264.4000000000001</v>
      </c>
      <c r="AK23" s="24">
        <v>1269.2</v>
      </c>
      <c r="AL23" s="25">
        <v>1268.5</v>
      </c>
      <c r="AM23" s="24">
        <v>1258.3</v>
      </c>
      <c r="AN23" s="24">
        <v>1257.9000000000001</v>
      </c>
      <c r="AO23" s="24">
        <v>1258.9000000000001</v>
      </c>
      <c r="AP23" s="25">
        <v>1256.7</v>
      </c>
      <c r="AQ23" s="25">
        <v>1243.8</v>
      </c>
      <c r="AR23" s="25">
        <v>1247.5999999999999</v>
      </c>
      <c r="AS23" s="25">
        <v>1248.7</v>
      </c>
      <c r="AT23" s="25">
        <v>1247.5999999999999</v>
      </c>
    </row>
    <row r="24" spans="1:173" ht="30" customHeight="1">
      <c r="A24" s="195"/>
      <c r="B24" s="13" t="str">
        <f>IF('0'!A1=1,"Надання комунальних та індивідуальниї послуг; діяльність у сфері культури та спорту","Provision of communal and individual services; cultural and sporting activity")</f>
        <v>Надання комунальних та індивідуальниї послуг; діяльність у сфері культури та спорту</v>
      </c>
      <c r="C24" s="24">
        <v>382.7</v>
      </c>
      <c r="D24" s="24">
        <v>383.4</v>
      </c>
      <c r="E24" s="24">
        <v>382.7</v>
      </c>
      <c r="F24" s="24">
        <v>379.1</v>
      </c>
      <c r="G24" s="24">
        <v>371.5</v>
      </c>
      <c r="H24" s="24">
        <v>371.4</v>
      </c>
      <c r="I24" s="24">
        <v>370.3</v>
      </c>
      <c r="J24" s="24">
        <v>370.3</v>
      </c>
      <c r="K24" s="25">
        <v>370.1</v>
      </c>
      <c r="L24" s="25">
        <v>371.3</v>
      </c>
      <c r="M24" s="25">
        <v>370.7</v>
      </c>
      <c r="N24" s="24">
        <v>370.7</v>
      </c>
      <c r="O24" s="26">
        <v>374.9</v>
      </c>
      <c r="P24" s="26">
        <v>374.3</v>
      </c>
      <c r="Q24" s="26">
        <v>374.4</v>
      </c>
      <c r="R24" s="25">
        <v>376.5</v>
      </c>
      <c r="S24" s="25">
        <v>382</v>
      </c>
      <c r="T24" s="25">
        <v>383.9</v>
      </c>
      <c r="U24" s="25">
        <v>384.3</v>
      </c>
      <c r="V24" s="25">
        <v>381.2</v>
      </c>
      <c r="W24" s="25">
        <v>380</v>
      </c>
      <c r="X24" s="26">
        <v>381.4</v>
      </c>
      <c r="Y24" s="25">
        <v>381.9</v>
      </c>
      <c r="Z24" s="25">
        <v>382.5</v>
      </c>
      <c r="AA24" s="25">
        <v>387</v>
      </c>
      <c r="AB24" s="25">
        <v>388.9</v>
      </c>
      <c r="AC24" s="25">
        <v>388.8</v>
      </c>
      <c r="AD24" s="25">
        <v>389.1</v>
      </c>
      <c r="AE24" s="26">
        <v>387.6</v>
      </c>
      <c r="AF24" s="26">
        <v>384.1</v>
      </c>
      <c r="AG24" s="26">
        <v>375.6</v>
      </c>
      <c r="AH24" s="25">
        <v>371.6</v>
      </c>
      <c r="AI24" s="24">
        <v>369.2</v>
      </c>
      <c r="AJ24" s="24">
        <v>368.1</v>
      </c>
      <c r="AK24" s="24">
        <v>369.6</v>
      </c>
      <c r="AL24" s="25">
        <v>368.9</v>
      </c>
      <c r="AM24" s="24">
        <v>362.3</v>
      </c>
      <c r="AN24" s="24">
        <v>360.8</v>
      </c>
      <c r="AO24" s="24">
        <v>358.7</v>
      </c>
      <c r="AP24" s="25">
        <v>362.7</v>
      </c>
      <c r="AQ24" s="25">
        <v>363.7</v>
      </c>
      <c r="AR24" s="30">
        <v>359.5</v>
      </c>
      <c r="AS24" s="25">
        <v>358.5</v>
      </c>
      <c r="AT24" s="25">
        <v>359</v>
      </c>
    </row>
    <row r="25" spans="1:173" ht="30" customHeight="1">
      <c r="A25" s="196"/>
      <c r="B25" s="14" t="str">
        <f>IF('0'!A1=1," з них діяльність у сфері культури, спорту, відпочинку та розваг","of which culture, sport, leisure and entertainment")</f>
        <v xml:space="preserve"> з них діяльність у сфері культури, спорту, відпочинку та розваг</v>
      </c>
      <c r="C25" s="28" t="s">
        <v>0</v>
      </c>
      <c r="D25" s="28" t="s">
        <v>0</v>
      </c>
      <c r="E25" s="28" t="s">
        <v>0</v>
      </c>
      <c r="F25" s="28" t="s">
        <v>0</v>
      </c>
      <c r="G25" s="28" t="s">
        <v>0</v>
      </c>
      <c r="H25" s="28" t="s">
        <v>0</v>
      </c>
      <c r="I25" s="28" t="s">
        <v>0</v>
      </c>
      <c r="J25" s="28" t="s">
        <v>0</v>
      </c>
      <c r="K25" s="24">
        <v>268.7</v>
      </c>
      <c r="L25" s="25">
        <v>268.39999999999998</v>
      </c>
      <c r="M25" s="25">
        <v>267.89999999999998</v>
      </c>
      <c r="N25" s="24">
        <v>268.3</v>
      </c>
      <c r="O25" s="26">
        <v>274.3</v>
      </c>
      <c r="P25" s="26">
        <v>274.5</v>
      </c>
      <c r="Q25" s="26">
        <v>275.2</v>
      </c>
      <c r="R25" s="25">
        <v>277.8</v>
      </c>
      <c r="S25" s="24">
        <v>284.5</v>
      </c>
      <c r="T25" s="25">
        <v>285.89999999999998</v>
      </c>
      <c r="U25" s="25">
        <v>286.7</v>
      </c>
      <c r="V25" s="25">
        <v>284.60000000000002</v>
      </c>
      <c r="W25" s="25">
        <v>285.3</v>
      </c>
      <c r="X25" s="26">
        <v>285.5</v>
      </c>
      <c r="Y25" s="25">
        <v>285.60000000000002</v>
      </c>
      <c r="Z25" s="25">
        <v>286.5</v>
      </c>
      <c r="AA25" s="25">
        <v>289.39999999999998</v>
      </c>
      <c r="AB25" s="25">
        <v>290.7</v>
      </c>
      <c r="AC25" s="25">
        <v>290.5</v>
      </c>
      <c r="AD25" s="25">
        <v>291</v>
      </c>
      <c r="AE25" s="26">
        <v>289.7</v>
      </c>
      <c r="AF25" s="26">
        <v>286.60000000000002</v>
      </c>
      <c r="AG25" s="26">
        <v>278.8</v>
      </c>
      <c r="AH25" s="25">
        <v>275.60000000000002</v>
      </c>
      <c r="AI25" s="24">
        <v>262.10000000000002</v>
      </c>
      <c r="AJ25" s="24">
        <v>261.8</v>
      </c>
      <c r="AK25" s="25">
        <v>262</v>
      </c>
      <c r="AL25" s="25">
        <v>262.10000000000002</v>
      </c>
      <c r="AM25" s="24">
        <v>254.1</v>
      </c>
      <c r="AN25" s="24">
        <v>252.7</v>
      </c>
      <c r="AO25" s="24">
        <v>251.8</v>
      </c>
      <c r="AP25" s="25">
        <v>252.3</v>
      </c>
      <c r="AQ25" s="25">
        <v>255.2</v>
      </c>
      <c r="AR25" s="30">
        <v>251.2</v>
      </c>
      <c r="AS25" s="25">
        <v>250.6</v>
      </c>
      <c r="AT25" s="25">
        <v>251.6</v>
      </c>
    </row>
    <row r="26" spans="1:173">
      <c r="A26" s="15"/>
      <c r="B26" s="16"/>
    </row>
    <row r="27" spans="1:173">
      <c r="A27" s="16"/>
      <c r="B27" s="16"/>
    </row>
    <row r="28" spans="1:173" s="7" customFormat="1" ht="15" customHeight="1">
      <c r="A28" s="17" t="str">
        <f>IF('0'!A1=1,"Починаючи з січня 2013 року Державна служба статистики України представляє інформацію про кількість, робочий час та оплату праці найманих працівників відповідно до Класифікації видів економічної діяльності (ДК 009:2010)","Starting with January 2013, the State Statistics Service of Ukraine has been presenting information on the staff number, working hours and labor remuneration according to the Classification of Economic Activities (SC 009:2010)")</f>
        <v>Починаючи з січня 2013 року Державна служба статистики України представляє інформацію про кількість, робочий час та оплату праці найманих працівників відповідно до Класифікації видів економічної діяльності (ДК 009:2010)</v>
      </c>
      <c r="B28" s="18"/>
      <c r="C28" s="8"/>
      <c r="D28" s="8"/>
      <c r="E28" s="8"/>
      <c r="F28" s="8"/>
      <c r="G28" s="8"/>
      <c r="H28" s="8"/>
      <c r="I28" s="8"/>
      <c r="J28" s="8"/>
    </row>
    <row r="29" spans="1:173" s="7" customFormat="1" ht="15" customHeight="1">
      <c r="A29" s="19" t="str">
        <f>IF('0'!A1=1,"Дані наведено по юридичних особах та відокремлених підрозділах юридичних осіб із кількістю найманих працівників 10 і більше осіб","Data are given by legal persons and detached units of legal persons with 10 and more employees.")</f>
        <v>Дані наведено по юридичних особах та відокремлених підрозділах юридичних осіб із кількістю найманих працівників 10 і більше осіб</v>
      </c>
      <c r="B29" s="18"/>
      <c r="C29" s="8"/>
      <c r="D29" s="8"/>
      <c r="E29" s="8"/>
      <c r="F29" s="8"/>
      <c r="G29" s="8"/>
      <c r="H29" s="8"/>
      <c r="I29" s="8"/>
      <c r="J29" s="8"/>
    </row>
    <row r="30" spans="1:173" s="9" customFormat="1" ht="15" customHeight="1">
      <c r="A30" s="19" t="str">
        <f>IF('0'!A1=1,"*Починаючи з III кварталу 2014 року дані наведено без урахування тимчасово окупованої території Автономної Республіки Крим, м. Севастополя,  а з I кварталу 2015 року також без частини зони проведення антитерористичної операції.","*Since III quarter 2014 excluding the temporarily occupied territory of the Autonomous Republic of Crimea and the city of Sevastopol, since I quarter 2015 excluding part of the anti-terrorist operation zone.")</f>
        <v>*Починаючи з III кварталу 2014 року дані наведено без урахування тимчасово окупованої території Автономної Республіки Крим, м. Севастополя,  а з I кварталу 2015 року також без частини зони проведення антитерористичної операції.</v>
      </c>
      <c r="B30" s="20"/>
      <c r="C30" s="10"/>
      <c r="D30" s="10"/>
      <c r="E30" s="10"/>
      <c r="F30" s="10"/>
      <c r="G30" s="10"/>
      <c r="H30" s="10"/>
      <c r="I30" s="10"/>
      <c r="J30" s="10"/>
      <c r="K30" s="10"/>
      <c r="L30" s="10"/>
      <c r="M30" s="10"/>
      <c r="N30" s="10"/>
      <c r="O30" s="10"/>
      <c r="P30" s="10"/>
      <c r="Q30" s="10"/>
      <c r="R30" s="10"/>
      <c r="S30" s="10"/>
      <c r="T30" s="10"/>
      <c r="U30" s="10"/>
      <c r="V30" s="10"/>
      <c r="W30" s="10"/>
      <c r="X30" s="10"/>
      <c r="Y30" s="10"/>
      <c r="Z30" s="10"/>
      <c r="AA30" s="10"/>
      <c r="AB30" s="10"/>
      <c r="AC30" s="10"/>
      <c r="AD30" s="10"/>
      <c r="AE30" s="10"/>
      <c r="AF30" s="10"/>
      <c r="AG30" s="10"/>
      <c r="AH30" s="10"/>
      <c r="AI30" s="10"/>
      <c r="AJ30" s="10"/>
      <c r="AK30" s="10"/>
      <c r="AL30" s="10"/>
      <c r="AM30" s="10"/>
      <c r="AN30" s="10"/>
      <c r="AO30" s="10"/>
      <c r="AP30" s="10"/>
      <c r="AQ30" s="10"/>
      <c r="AR30" s="10"/>
      <c r="AS30" s="10"/>
      <c r="AT30" s="10"/>
      <c r="AU30" s="10"/>
      <c r="AV30" s="10"/>
      <c r="AW30" s="7"/>
      <c r="AX30" s="7"/>
      <c r="AY30" s="7"/>
      <c r="AZ30" s="7"/>
      <c r="BA30" s="7"/>
      <c r="BB30" s="11"/>
      <c r="BC30" s="11"/>
    </row>
    <row r="31" spans="1:173" s="9" customFormat="1" ht="15" customHeight="1">
      <c r="A31" s="19" t="str">
        <f>IF('0'!A1=1,"**Починаючи з III кварталу 2014 року дані можуть бути уточнені.","**Since III quarter 2014 the data can be corrected .")</f>
        <v>**Починаючи з III кварталу 2014 року дані можуть бути уточнені.</v>
      </c>
      <c r="B31" s="20"/>
      <c r="C31" s="10"/>
      <c r="D31" s="10"/>
      <c r="E31" s="10"/>
      <c r="F31" s="10"/>
      <c r="G31" s="10"/>
      <c r="H31" s="10"/>
      <c r="I31" s="10"/>
      <c r="J31" s="10"/>
      <c r="K31" s="10"/>
      <c r="L31" s="10"/>
      <c r="M31" s="10"/>
      <c r="N31" s="10"/>
      <c r="O31" s="10"/>
      <c r="P31" s="10"/>
      <c r="Q31" s="10"/>
      <c r="R31" s="10"/>
      <c r="S31" s="10"/>
      <c r="T31" s="10"/>
      <c r="U31" s="10"/>
      <c r="V31" s="10"/>
      <c r="W31" s="10"/>
      <c r="X31" s="10"/>
      <c r="Y31" s="10"/>
      <c r="Z31" s="10"/>
      <c r="AA31" s="10"/>
      <c r="AB31" s="10"/>
      <c r="AC31" s="10"/>
      <c r="AD31" s="10"/>
      <c r="AE31" s="10"/>
      <c r="AF31" s="10"/>
      <c r="AG31" s="10"/>
      <c r="AH31" s="10"/>
      <c r="AI31" s="10"/>
      <c r="AJ31" s="10"/>
      <c r="AK31" s="10"/>
      <c r="AL31" s="10"/>
      <c r="AM31" s="10"/>
      <c r="AN31" s="10"/>
      <c r="AO31" s="10"/>
      <c r="AP31" s="10"/>
      <c r="AQ31" s="10"/>
      <c r="AR31" s="10"/>
      <c r="AS31" s="10"/>
      <c r="AT31" s="10"/>
      <c r="AU31" s="10"/>
      <c r="AV31" s="10"/>
      <c r="AW31" s="10"/>
      <c r="AX31" s="10"/>
      <c r="AY31" s="10"/>
      <c r="AZ31" s="10"/>
      <c r="BA31" s="10"/>
      <c r="BB31" s="10"/>
      <c r="BC31" s="10"/>
      <c r="BD31" s="10"/>
      <c r="BE31" s="10"/>
      <c r="BF31" s="10"/>
      <c r="BG31" s="10"/>
      <c r="BH31" s="10"/>
      <c r="BI31" s="10"/>
      <c r="BJ31" s="10"/>
      <c r="BK31" s="10"/>
      <c r="BL31" s="10"/>
      <c r="BM31" s="10"/>
      <c r="BN31" s="10"/>
      <c r="BO31" s="10"/>
      <c r="BP31" s="10"/>
      <c r="BQ31" s="10"/>
      <c r="BR31" s="10"/>
      <c r="BS31" s="10"/>
      <c r="BT31" s="10"/>
      <c r="BU31" s="10"/>
      <c r="BV31" s="10"/>
      <c r="BW31" s="10"/>
      <c r="BX31" s="10"/>
      <c r="BY31" s="10"/>
      <c r="BZ31" s="10"/>
      <c r="CA31" s="10"/>
      <c r="CB31" s="10"/>
      <c r="CC31" s="10"/>
      <c r="CD31" s="10"/>
      <c r="CE31" s="10"/>
      <c r="CF31" s="10"/>
      <c r="CG31" s="10"/>
      <c r="CH31" s="10"/>
      <c r="CI31" s="10"/>
      <c r="CJ31" s="10"/>
      <c r="CK31" s="10"/>
      <c r="CL31" s="10"/>
      <c r="CM31" s="10"/>
      <c r="CN31" s="10"/>
      <c r="CO31" s="10"/>
      <c r="CP31" s="10"/>
      <c r="CQ31" s="10"/>
      <c r="CR31" s="10"/>
      <c r="CS31" s="10"/>
      <c r="CT31" s="10"/>
      <c r="CU31" s="10"/>
      <c r="CV31" s="10"/>
      <c r="CW31" s="10"/>
      <c r="CX31" s="10"/>
      <c r="CY31" s="10"/>
      <c r="CZ31" s="10"/>
      <c r="DA31" s="10"/>
      <c r="DB31" s="10"/>
      <c r="DC31" s="10"/>
      <c r="DD31" s="10"/>
      <c r="DE31" s="10"/>
      <c r="DF31" s="10"/>
      <c r="DG31" s="10"/>
      <c r="DH31" s="10"/>
      <c r="DI31" s="10"/>
      <c r="DJ31" s="10"/>
      <c r="DK31" s="10"/>
      <c r="DL31" s="10"/>
      <c r="DM31" s="10"/>
      <c r="DN31" s="10"/>
      <c r="DO31" s="10"/>
      <c r="DP31" s="10"/>
      <c r="DQ31" s="10"/>
      <c r="DR31" s="10"/>
      <c r="DS31" s="10"/>
      <c r="DT31" s="10"/>
      <c r="DU31" s="10"/>
      <c r="DV31" s="10"/>
      <c r="DW31" s="10"/>
      <c r="DX31" s="10"/>
      <c r="DY31" s="10"/>
      <c r="DZ31" s="10"/>
      <c r="EA31" s="10"/>
      <c r="EB31" s="10"/>
      <c r="EC31" s="10"/>
      <c r="ED31" s="10"/>
      <c r="EE31" s="10"/>
      <c r="EF31" s="10"/>
      <c r="EG31" s="10"/>
      <c r="EH31" s="10"/>
      <c r="EI31" s="10"/>
      <c r="EJ31" s="10"/>
      <c r="EK31" s="10"/>
      <c r="EL31" s="10"/>
      <c r="EM31" s="10"/>
      <c r="EN31" s="10"/>
      <c r="EO31" s="10"/>
      <c r="EP31" s="10"/>
      <c r="EQ31" s="10"/>
      <c r="ER31" s="10"/>
      <c r="ES31" s="10"/>
      <c r="ET31" s="10"/>
      <c r="EU31" s="10"/>
      <c r="EV31" s="10"/>
      <c r="EW31" s="10"/>
      <c r="EX31" s="10"/>
      <c r="EY31" s="10"/>
      <c r="EZ31" s="10"/>
      <c r="FA31" s="10"/>
      <c r="FB31" s="10"/>
      <c r="FC31" s="10"/>
      <c r="FD31" s="10"/>
      <c r="FE31" s="10"/>
      <c r="FF31" s="10"/>
      <c r="FG31" s="10"/>
      <c r="FH31" s="10"/>
      <c r="FI31" s="10"/>
      <c r="FJ31" s="10"/>
      <c r="FK31" s="10"/>
      <c r="FL31" s="10"/>
      <c r="FM31" s="7"/>
      <c r="FN31" s="7"/>
      <c r="FO31" s="7"/>
      <c r="FP31" s="7"/>
      <c r="FQ31" s="7"/>
    </row>
  </sheetData>
  <sheetProtection algorithmName="SHA-512" hashValue="DR3yZHSs3bNt0364GvUkgy2OGoRjuBYYGhtv3irgooueTMgFjvft/e2t4T7FU0lZtxgIb7ZyK9qfuhRnrzxdpQ==" saltValue="/8KfER0EZ7Ensrn/2iuXCA==" spinCount="100000" sheet="1" objects="1" scenarios="1"/>
  <mergeCells count="2">
    <mergeCell ref="A4:A25"/>
    <mergeCell ref="A3:B3"/>
  </mergeCells>
  <hyperlinks>
    <hyperlink ref="A1" location="'0'!A1" display="'0'!A1"/>
  </hyperlinks>
  <pageMargins left="0.7" right="0.7" top="0.75" bottom="0.75" header="0.3" footer="0.3"/>
  <pageSetup paperSize="9" orientation="portrait" horizontalDpi="4294967294"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Аркуші</vt:lpstr>
      </vt:variant>
      <vt:variant>
        <vt:i4>5</vt:i4>
      </vt:variant>
    </vt:vector>
  </HeadingPairs>
  <TitlesOfParts>
    <vt:vector size="5" baseType="lpstr">
      <vt:lpstr>0</vt:lpstr>
      <vt:lpstr>1</vt:lpstr>
      <vt:lpstr>2</vt:lpstr>
      <vt:lpstr>3</vt:lpstr>
      <vt:lpstr>4</vt:lpstr>
    </vt:vector>
  </TitlesOfParts>
  <Company>National Bank of Ukraine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UserNBU</dc:creator>
  <cp:lastModifiedBy>Федоренко Марина Василівна</cp:lastModifiedBy>
  <cp:lastPrinted>2015-10-07T12:48:41Z</cp:lastPrinted>
  <dcterms:created xsi:type="dcterms:W3CDTF">2008-08-15T07:59:50Z</dcterms:created>
  <dcterms:modified xsi:type="dcterms:W3CDTF">2022-03-03T14:39:56Z</dcterms:modified>
</cp:coreProperties>
</file>