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d:\UsersNBU\004513\Desktop\на размещение\"/>
    </mc:Choice>
  </mc:AlternateContent>
  <bookViews>
    <workbookView xWindow="-105" yWindow="-105" windowWidth="23250" windowHeight="12570" tabRatio="693"/>
  </bookViews>
  <sheets>
    <sheet name="0" sheetId="54" r:id="rId1"/>
    <sheet name="1" sheetId="84" r:id="rId2"/>
  </sheets>
  <calcPr calcId="162913"/>
</workbook>
</file>

<file path=xl/calcChain.xml><?xml version="1.0" encoding="utf-8"?>
<calcChain xmlns="http://schemas.openxmlformats.org/spreadsheetml/2006/main">
  <c r="D8" i="54" l="1"/>
  <c r="A55" i="84" l="1"/>
  <c r="A53" i="84"/>
  <c r="A52" i="84"/>
  <c r="F8" i="54" l="1"/>
  <c r="F2" i="54" l="1"/>
  <c r="I22" i="54"/>
  <c r="I20" i="54"/>
  <c r="F20" i="54"/>
  <c r="I18" i="54"/>
  <c r="I16" i="54"/>
  <c r="F16" i="54"/>
  <c r="I14" i="54"/>
  <c r="I12" i="54"/>
  <c r="F12" i="54"/>
  <c r="M11" i="54"/>
  <c r="M10" i="54"/>
  <c r="I10" i="54"/>
  <c r="M8" i="54"/>
  <c r="I8" i="54"/>
  <c r="M7" i="54"/>
  <c r="M6" i="54"/>
  <c r="I6" i="54"/>
  <c r="M5" i="54"/>
  <c r="I4" i="54"/>
  <c r="I2" i="54"/>
  <c r="A26" i="84"/>
  <c r="A3" i="84"/>
  <c r="B33" i="84" l="1"/>
  <c r="B10" i="84"/>
  <c r="B50" i="84" l="1"/>
  <c r="B49" i="84"/>
  <c r="B48" i="84"/>
  <c r="B47" i="84"/>
  <c r="B42" i="84"/>
  <c r="B39" i="84"/>
  <c r="B46" i="84"/>
  <c r="B45" i="84"/>
  <c r="B44" i="84"/>
  <c r="B43" i="84"/>
  <c r="B41" i="84"/>
  <c r="B40" i="84"/>
  <c r="B38" i="84"/>
  <c r="B37" i="84"/>
  <c r="B36" i="84"/>
  <c r="B35" i="84"/>
  <c r="B34" i="84"/>
  <c r="B32" i="84"/>
  <c r="B31" i="84"/>
  <c r="B30" i="84"/>
  <c r="B29" i="84"/>
  <c r="B28" i="84"/>
  <c r="B27" i="84"/>
  <c r="A27" i="84"/>
  <c r="A4" i="84" l="1"/>
  <c r="A54" i="84"/>
  <c r="B4" i="84" l="1"/>
  <c r="B25" i="84" l="1"/>
  <c r="B8" i="84"/>
  <c r="B7" i="84"/>
  <c r="B24" i="84"/>
  <c r="B22" i="84"/>
  <c r="B23" i="84"/>
  <c r="B21" i="84"/>
  <c r="B20" i="84"/>
  <c r="B19" i="84"/>
  <c r="B18" i="84"/>
  <c r="B17" i="84"/>
  <c r="B16" i="84"/>
  <c r="B15" i="84"/>
  <c r="B14" i="84"/>
  <c r="B13" i="84"/>
  <c r="B12" i="84"/>
  <c r="B11" i="84"/>
  <c r="B9" i="84"/>
  <c r="B6" i="84"/>
  <c r="B5" i="84"/>
  <c r="B3" i="54"/>
  <c r="A1" i="84" l="1"/>
</calcChain>
</file>

<file path=xl/sharedStrings.xml><?xml version="1.0" encoding="utf-8"?>
<sst xmlns="http://schemas.openxmlformats.org/spreadsheetml/2006/main" count="347" uniqueCount="5">
  <si>
    <t>…</t>
  </si>
  <si>
    <t>УКР</t>
  </si>
  <si>
    <t>ENG</t>
  </si>
  <si>
    <t>x</t>
  </si>
  <si>
    <t>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</si>
</sst>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5">
    <numFmt numFmtId="164" formatCode="_-* #,##0.00_₴_-;\-* #,##0.00_₴_-;_-* &quot;-&quot;??_₴_-;_-@_-"/>
    <numFmt numFmtId="165" formatCode="_-* #,##0\ _г_р_н_._-;\-* #,##0\ _г_р_н_._-;_-* &quot;-&quot;\ _г_р_н_._-;_-@_-"/>
    <numFmt numFmtId="166" formatCode="_-* #,##0.00\ _г_р_н_._-;\-* #,##0.00\ _г_р_н_._-;_-* &quot;-&quot;??\ _г_р_н_._-;_-@_-"/>
    <numFmt numFmtId="167" formatCode="#,##0&quot;р.&quot;;[Red]\-#,##0&quot;р.&quot;"/>
    <numFmt numFmtId="168" formatCode="#,##0.00&quot;р.&quot;;\-#,##0.00&quot;р.&quot;"/>
    <numFmt numFmtId="169" formatCode="_-* #,##0_р_._-;\-* #,##0_р_._-;_-* &quot;-&quot;_р_._-;_-@_-"/>
    <numFmt numFmtId="170" formatCode="_-* #,##0.00_р_._-;\-* #,##0.00_р_._-;_-* &quot;-&quot;??_р_._-;_-@_-"/>
    <numFmt numFmtId="171" formatCode="0.0"/>
    <numFmt numFmtId="172" formatCode="&quot;$&quot;#,##0_);[Red]\(&quot;$&quot;#,##0\)"/>
    <numFmt numFmtId="173" formatCode="_(* #,##0.00_);_(* \(#,##0.00\);_(* &quot;-&quot;??_);_(@_)"/>
    <numFmt numFmtId="174" formatCode="#,##0.0"/>
    <numFmt numFmtId="175" formatCode="#."/>
    <numFmt numFmtId="176" formatCode="&quot;Ј&quot;#,##0.00;[Red]\-&quot;Ј&quot;#,##0.00"/>
    <numFmt numFmtId="177" formatCode="General_)"/>
    <numFmt numFmtId="178" formatCode="#,##0.000"/>
    <numFmt numFmtId="179" formatCode="&quot;   &quot;@"/>
    <numFmt numFmtId="180" formatCode="&quot;      &quot;@"/>
    <numFmt numFmtId="181" formatCode="&quot;         &quot;@"/>
    <numFmt numFmtId="182" formatCode="&quot;            &quot;@"/>
    <numFmt numFmtId="183" formatCode="&quot;               &quot;@"/>
    <numFmt numFmtId="184" formatCode="0.000_)"/>
    <numFmt numFmtId="185" formatCode="_(* #,##0_);_(* \(#,##0\);_(* &quot;-&quot;_);_(@_)"/>
    <numFmt numFmtId="186" formatCode="_-&quot;$&quot;* #,##0_-;\-&quot;$&quot;* #,##0_-;_-&quot;$&quot;* &quot;-&quot;_-;_-@_-"/>
    <numFmt numFmtId="187" formatCode="_([$€-2]* #,##0.00_);_([$€-2]* \(#,##0.00\);_([$€-2]* &quot;-&quot;??_)"/>
    <numFmt numFmtId="188" formatCode="_-* #,##0\ _F_t_-;\-* #,##0\ _F_t_-;_-* &quot;-&quot;\ _F_t_-;_-@_-"/>
    <numFmt numFmtId="189" formatCode="_-* #,##0.00\ _F_t_-;\-* #,##0.00\ _F_t_-;_-* &quot;-&quot;??\ _F_t_-;_-@_-"/>
    <numFmt numFmtId="190" formatCode="[&gt;0.05]#,##0.0;[&lt;-0.05]\-#,##0.0;\-\-&quot; &quot;;"/>
    <numFmt numFmtId="191" formatCode="[&gt;0.5]#,##0;[&lt;-0.5]\-#,##0;\-\-&quot; &quot;;"/>
    <numFmt numFmtId="192" formatCode="#,##0\ &quot;Kč&quot;;\-#,##0\ &quot;Kč&quot;"/>
    <numFmt numFmtId="193" formatCode="&quot;$&quot;#,##0_);\(&quot;$&quot;#,##0\)"/>
    <numFmt numFmtId="194" formatCode="_(&quot;$&quot;* #,##0_);_(&quot;$&quot;* \(#,##0\);_(&quot;$&quot;* &quot;-&quot;_);_(@_)"/>
    <numFmt numFmtId="195" formatCode="_(&quot;$&quot;* #,##0.00_);_(&quot;$&quot;* \(#,##0.00\);_(&quot;$&quot;* &quot;-&quot;??_);_(@_)"/>
    <numFmt numFmtId="196" formatCode="[&gt;=0.05]#,##0.0;[&lt;=-0.05]\-#,##0.0;?0.0"/>
    <numFmt numFmtId="197" formatCode="_-* #,##0\ &quot;Ft&quot;_-;\-* #,##0\ &quot;Ft&quot;_-;_-* &quot;-&quot;\ &quot;Ft&quot;_-;_-@_-"/>
    <numFmt numFmtId="198" formatCode="_-* #,##0.00\ &quot;Ft&quot;_-;\-* #,##0.00\ &quot;Ft&quot;_-;_-* &quot;-&quot;??\ &quot;Ft&quot;_-;_-@_-"/>
    <numFmt numFmtId="199" formatCode="[Black]#,##0.0;[Black]\-#,##0.0;;"/>
    <numFmt numFmtId="200" formatCode="[Black][&gt;0.05]#,##0.0;[Black][&lt;-0.05]\-#,##0.0;;"/>
    <numFmt numFmtId="201" formatCode="[Black][&gt;0.5]#,##0;[Black][&lt;-0.5]\-#,##0;;"/>
    <numFmt numFmtId="202" formatCode="#,##0.0____"/>
    <numFmt numFmtId="203" formatCode="_-* #,##0\ _р_._-;\-* #,##0\ _р_._-;_-* &quot;-&quot;\ _р_._-;_-@_-"/>
    <numFmt numFmtId="204" formatCode="_-* #,##0.00\ &quot;р.&quot;_-;\-* #,##0.00\ &quot;р.&quot;_-;_-* &quot;-&quot;??\ &quot;р.&quot;_-;_-@_-"/>
    <numFmt numFmtId="205" formatCode="_-* #,##0.00\ _р_._-;\-* #,##0.00\ _р_._-;_-* &quot;-&quot;??\ _р_._-;_-@_-"/>
    <numFmt numFmtId="206" formatCode="#,##0.0_ ;[Red]\-#,##0.0\ "/>
    <numFmt numFmtId="207" formatCode="#,##0;[Red]\(#,##0\)"/>
    <numFmt numFmtId="208" formatCode="_-[$€-2]* #,##0.00_-;\-[$€-2]* #,##0.00_-;_-[$€-2]* &quot;-&quot;??_-"/>
    <numFmt numFmtId="209" formatCode="#,#00"/>
    <numFmt numFmtId="210" formatCode="###\ ##0.000"/>
    <numFmt numFmtId="211" formatCode="#,"/>
    <numFmt numFmtId="212" formatCode="0_)"/>
    <numFmt numFmtId="213" formatCode="&quot;Cr$&quot;#,##0_);[Red]\(&quot;Cr$&quot;#,##0\)"/>
    <numFmt numFmtId="214" formatCode="&quot;Cr$&quot;#,##0.00_);[Red]\(&quot;Cr$&quot;#,##0.00\)"/>
    <numFmt numFmtId="215" formatCode="\$#,"/>
    <numFmt numFmtId="216" formatCode="&quot;$&quot;#,#00"/>
    <numFmt numFmtId="217" formatCode="&quot;$&quot;#,"/>
    <numFmt numFmtId="218" formatCode="[$-418]d\-mmm\-yy;@"/>
    <numFmt numFmtId="219" formatCode="%#,#00"/>
    <numFmt numFmtId="220" formatCode="#.##000"/>
    <numFmt numFmtId="221" formatCode="dd\-mmm\-yy_)"/>
    <numFmt numFmtId="222" formatCode="#.##0,"/>
    <numFmt numFmtId="223" formatCode="#,##0.000000"/>
    <numFmt numFmtId="224" formatCode="General\ \ \ \ \ \ "/>
    <numFmt numFmtId="225" formatCode="0.0\ \ \ \ \ \ \ \ "/>
    <numFmt numFmtId="226" formatCode="mmmm\ yyyy"/>
    <numFmt numFmtId="227" formatCode="[$-409]d\-mmm\-yy;@"/>
    <numFmt numFmtId="228" formatCode="0.0;\(0.0\);\ ;\-"/>
  </numFmts>
  <fonts count="225">
    <font>
      <sz val="10"/>
      <name val="Times New Roman"/>
      <charset val="204"/>
    </font>
    <font>
      <sz val="11"/>
      <color theme="1"/>
      <name val="Calibri"/>
      <family val="2"/>
      <charset val="204"/>
      <scheme val="minor"/>
    </font>
    <font>
      <sz val="11"/>
      <color theme="1"/>
      <name val="Calibri"/>
      <family val="2"/>
      <charset val="204"/>
      <scheme val="minor"/>
    </font>
    <font>
      <sz val="10"/>
      <name val="Times New Roman"/>
      <family val="1"/>
      <charset val="204"/>
    </font>
    <font>
      <u/>
      <sz val="11"/>
      <color indexed="12"/>
      <name val="Times New Roman Cyr"/>
      <charset val="204"/>
    </font>
    <font>
      <sz val="10"/>
      <name val="MS Sans Serif"/>
      <family val="2"/>
      <charset val="204"/>
    </font>
    <font>
      <sz val="1"/>
      <color indexed="16"/>
      <name val="Courier"/>
      <family val="1"/>
      <charset val="204"/>
    </font>
    <font>
      <b/>
      <sz val="1"/>
      <color indexed="16"/>
      <name val="Courier"/>
      <family val="1"/>
      <charset val="204"/>
    </font>
    <font>
      <sz val="10"/>
      <color indexed="8"/>
      <name val="Arial"/>
      <family val="2"/>
      <charset val="204"/>
    </font>
    <font>
      <sz val="10"/>
      <name val="TimesET"/>
    </font>
    <font>
      <u/>
      <sz val="11"/>
      <color indexed="36"/>
      <name val="Times New Roman Cyr"/>
      <charset val="204"/>
    </font>
    <font>
      <sz val="10"/>
      <name val="Arial Cyr"/>
      <charset val="204"/>
    </font>
    <font>
      <b/>
      <sz val="10"/>
      <name val="Arial Cyr"/>
      <charset val="204"/>
    </font>
    <font>
      <i/>
      <sz val="10"/>
      <name val="Arial Cyr"/>
      <charset val="204"/>
    </font>
    <font>
      <b/>
      <sz val="12"/>
      <name val="Times New Roman"/>
      <family val="1"/>
      <charset val="204"/>
    </font>
    <font>
      <sz val="12"/>
      <name val="Times New Roman"/>
      <family val="1"/>
      <charset val="204"/>
    </font>
    <font>
      <b/>
      <sz val="12"/>
      <color indexed="9"/>
      <name val="Times New Roman"/>
      <family val="1"/>
      <charset val="204"/>
    </font>
    <font>
      <sz val="10"/>
      <name val="Times New Roman"/>
      <family val="1"/>
      <charset val="204"/>
    </font>
    <font>
      <sz val="8"/>
      <name val="Arial Cyr"/>
      <charset val="204"/>
    </font>
    <font>
      <sz val="10"/>
      <name val="Tms Rmn"/>
    </font>
    <font>
      <sz val="16"/>
      <name val="Times New Roman"/>
      <family val="1"/>
      <charset val="204"/>
    </font>
    <font>
      <i/>
      <sz val="12"/>
      <name val="Times New Roman"/>
      <family val="1"/>
      <charset val="204"/>
    </font>
    <font>
      <sz val="12"/>
      <color indexed="10"/>
      <name val="Times New Roman"/>
      <family val="1"/>
      <charset val="204"/>
    </font>
    <font>
      <sz val="8"/>
      <color indexed="55"/>
      <name val="Arial Cyr"/>
      <charset val="204"/>
    </font>
    <font>
      <b/>
      <sz val="8"/>
      <color indexed="55"/>
      <name val="Arial Cyr"/>
      <charset val="204"/>
    </font>
    <font>
      <b/>
      <sz val="10"/>
      <name val="UkrainianBaltica"/>
      <family val="1"/>
      <charset val="204"/>
    </font>
    <font>
      <sz val="10"/>
      <name val="Arial"/>
      <family val="2"/>
      <charset val="204"/>
    </font>
    <font>
      <sz val="10"/>
      <name val="Arial Cyr"/>
    </font>
    <font>
      <b/>
      <sz val="12"/>
      <color indexed="8"/>
      <name val="Times New Roman"/>
      <family val="1"/>
      <charset val="204"/>
    </font>
    <font>
      <sz val="12"/>
      <color indexed="8"/>
      <name val="Times New Roman"/>
      <family val="1"/>
      <charset val="204"/>
    </font>
    <font>
      <sz val="10"/>
      <color indexed="10"/>
      <name val="Arial Cyr"/>
      <charset val="204"/>
    </font>
    <font>
      <sz val="11"/>
      <color indexed="8"/>
      <name val="Calibri"/>
      <family val="2"/>
    </font>
    <font>
      <sz val="10"/>
      <name val="Helv"/>
      <charset val="204"/>
    </font>
    <font>
      <sz val="28"/>
      <name val="Times New Roman"/>
      <family val="1"/>
      <charset val="204"/>
    </font>
    <font>
      <i/>
      <sz val="10"/>
      <name val="Times New Roman"/>
      <family val="1"/>
      <charset val="204"/>
    </font>
    <font>
      <i/>
      <sz val="12"/>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family val="2"/>
      <charset val="204"/>
    </font>
    <font>
      <sz val="9"/>
      <name val="Times New Roman"/>
      <family val="1"/>
    </font>
    <font>
      <sz val="10"/>
      <name val="Arial"/>
      <family val="2"/>
    </font>
    <font>
      <sz val="11"/>
      <color indexed="9"/>
      <name val="Calibri"/>
      <family val="2"/>
    </font>
    <font>
      <sz val="8"/>
      <color indexed="12"/>
      <name val="Helv"/>
    </font>
    <font>
      <sz val="10"/>
      <name val="Geneva"/>
      <family val="2"/>
    </font>
    <font>
      <sz val="8"/>
      <color indexed="12"/>
      <name val="Helv"/>
      <family val="2"/>
    </font>
    <font>
      <sz val="11"/>
      <color indexed="20"/>
      <name val="Calibri"/>
      <family val="2"/>
    </font>
    <font>
      <b/>
      <sz val="11"/>
      <color indexed="52"/>
      <name val="Calibri"/>
      <family val="2"/>
    </font>
    <font>
      <sz val="10"/>
      <name val="Arial CE"/>
      <family val="2"/>
      <charset val="238"/>
    </font>
    <font>
      <b/>
      <sz val="11"/>
      <color indexed="9"/>
      <name val="Calibri"/>
      <family val="2"/>
    </font>
    <font>
      <b/>
      <sz val="10"/>
      <color indexed="8"/>
      <name val="Verdana"/>
      <family val="2"/>
    </font>
    <font>
      <i/>
      <sz val="10"/>
      <color indexed="8"/>
      <name val="Verdana"/>
      <family val="2"/>
    </font>
    <font>
      <sz val="11"/>
      <color indexed="8"/>
      <name val="Verdana"/>
      <family val="2"/>
    </font>
    <font>
      <b/>
      <sz val="11"/>
      <color indexed="8"/>
      <name val="Verdana"/>
      <family val="2"/>
    </font>
    <font>
      <b/>
      <sz val="13"/>
      <color indexed="9"/>
      <name val="Verdana"/>
      <family val="2"/>
    </font>
    <font>
      <sz val="11"/>
      <color indexed="8"/>
      <name val="Arial"/>
      <family val="2"/>
    </font>
    <font>
      <sz val="11"/>
      <name val="Tms Rmn"/>
      <family val="1"/>
    </font>
    <font>
      <sz val="10"/>
      <name val="Times New Roman"/>
      <family val="1"/>
    </font>
    <font>
      <sz val="9"/>
      <name val="Times"/>
      <family val="1"/>
    </font>
    <font>
      <sz val="8"/>
      <name val="Tahoma"/>
      <family val="2"/>
    </font>
    <font>
      <sz val="10"/>
      <name val="Helv"/>
    </font>
    <font>
      <sz val="12"/>
      <name val="TIMES"/>
      <family val="1"/>
    </font>
    <font>
      <sz val="8"/>
      <name val="Times New Roman"/>
      <family val="1"/>
    </font>
    <font>
      <i/>
      <sz val="11"/>
      <color indexed="23"/>
      <name val="Calibri"/>
      <family val="2"/>
    </font>
    <font>
      <sz val="10"/>
      <name val="MS Sans Serif"/>
      <family val="2"/>
    </font>
    <font>
      <sz val="1"/>
      <color indexed="8"/>
      <name val="Courier"/>
      <family val="3"/>
    </font>
    <font>
      <i/>
      <sz val="1"/>
      <color indexed="8"/>
      <name val="Courier"/>
      <family val="3"/>
    </font>
    <font>
      <b/>
      <sz val="12"/>
      <name val="Helv"/>
    </font>
    <font>
      <sz val="14"/>
      <name val="Helv"/>
    </font>
    <font>
      <sz val="12"/>
      <name val="Helv"/>
    </font>
    <font>
      <sz val="11"/>
      <color indexed="17"/>
      <name val="Calibri"/>
      <family val="2"/>
    </font>
    <font>
      <sz val="8"/>
      <name val="Arial"/>
      <family val="2"/>
    </font>
    <font>
      <b/>
      <sz val="15"/>
      <color indexed="56"/>
      <name val="Calibri"/>
      <family val="2"/>
    </font>
    <font>
      <b/>
      <sz val="13"/>
      <color indexed="56"/>
      <name val="Calibri"/>
      <family val="2"/>
    </font>
    <font>
      <b/>
      <sz val="11"/>
      <color indexed="56"/>
      <name val="Calibri"/>
      <family val="2"/>
    </font>
    <font>
      <u/>
      <sz val="10"/>
      <color indexed="12"/>
      <name val="Times New Roman CE"/>
      <charset val="238"/>
    </font>
    <font>
      <u/>
      <sz val="11"/>
      <color indexed="12"/>
      <name val="Calibri"/>
      <family val="2"/>
    </font>
    <font>
      <u/>
      <sz val="10"/>
      <color indexed="12"/>
      <name val="Times New Roman"/>
      <family val="1"/>
    </font>
    <font>
      <sz val="11"/>
      <color indexed="62"/>
      <name val="Calibri"/>
      <family val="2"/>
    </font>
    <font>
      <sz val="10"/>
      <name val="CTimesRoman"/>
      <family val="2"/>
    </font>
    <font>
      <sz val="11"/>
      <color indexed="52"/>
      <name val="Calibri"/>
      <family val="2"/>
    </font>
    <font>
      <sz val="8"/>
      <color indexed="8"/>
      <name val="Helv"/>
    </font>
    <font>
      <u/>
      <sz val="10"/>
      <color indexed="36"/>
      <name val="Times New Roman CE"/>
      <charset val="238"/>
    </font>
    <font>
      <sz val="10"/>
      <name val="Courier"/>
      <family val="3"/>
    </font>
    <font>
      <sz val="11"/>
      <color indexed="60"/>
      <name val="Calibri"/>
      <family val="2"/>
    </font>
    <font>
      <sz val="11"/>
      <name val="Tms Rmn"/>
    </font>
    <font>
      <sz val="10"/>
      <name val="Times New Roman CE"/>
      <family val="1"/>
      <charset val="238"/>
    </font>
    <font>
      <sz val="14"/>
      <name val="Times New Roman CE"/>
      <charset val="238"/>
    </font>
    <font>
      <b/>
      <sz val="11"/>
      <color indexed="63"/>
      <name val="Calibri"/>
      <family val="2"/>
    </font>
    <font>
      <sz val="10"/>
      <color indexed="10"/>
      <name val="MS Sans Serif"/>
      <family val="2"/>
    </font>
    <font>
      <sz val="8"/>
      <name val="Helv"/>
    </font>
    <font>
      <b/>
      <sz val="10"/>
      <name val="Tms Rmn"/>
      <family val="1"/>
    </font>
    <font>
      <b/>
      <sz val="18"/>
      <color indexed="56"/>
      <name val="Cambria"/>
      <family val="2"/>
    </font>
    <font>
      <b/>
      <sz val="11"/>
      <color indexed="8"/>
      <name val="Calibri"/>
      <family val="2"/>
    </font>
    <font>
      <sz val="11"/>
      <color indexed="10"/>
      <name val="Calibri"/>
      <family val="2"/>
    </font>
    <font>
      <b/>
      <sz val="18"/>
      <name val="Arial CE"/>
      <family val="2"/>
      <charset val="238"/>
    </font>
    <font>
      <b/>
      <sz val="12"/>
      <name val="Arial CE"/>
      <family val="2"/>
      <charset val="238"/>
    </font>
    <font>
      <sz val="12"/>
      <name val="Times New Roman"/>
      <family val="1"/>
    </font>
    <font>
      <sz val="12"/>
      <color indexed="24"/>
      <name val="Modern"/>
      <family val="3"/>
      <charset val="255"/>
    </font>
    <font>
      <b/>
      <sz val="18"/>
      <color indexed="24"/>
      <name val="Modern"/>
      <family val="3"/>
      <charset val="255"/>
    </font>
    <font>
      <b/>
      <sz val="12"/>
      <color indexed="24"/>
      <name val="Modern"/>
      <family val="3"/>
      <charset val="255"/>
    </font>
    <font>
      <sz val="20"/>
      <name val="Times New Roman"/>
      <family val="1"/>
      <charset val="204"/>
    </font>
    <font>
      <sz val="12"/>
      <color indexed="55"/>
      <name val="Times New Roman"/>
      <family val="1"/>
      <charset val="204"/>
    </font>
    <font>
      <sz val="10"/>
      <name val="UkrainianBaltica"/>
    </font>
    <font>
      <b/>
      <sz val="11"/>
      <color indexed="10"/>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8"/>
      <color indexed="62"/>
      <name val="Cambria"/>
      <family val="2"/>
      <charset val="204"/>
    </font>
    <font>
      <sz val="11"/>
      <color indexed="19"/>
      <name val="Calibri"/>
      <family val="2"/>
      <charset val="204"/>
    </font>
    <font>
      <b/>
      <sz val="10"/>
      <name val="Arial"/>
      <family val="2"/>
      <charset val="204"/>
    </font>
    <font>
      <b/>
      <i/>
      <sz val="12"/>
      <color indexed="10"/>
      <name val="Times New Roman"/>
      <family val="1"/>
      <charset val="204"/>
    </font>
    <font>
      <i/>
      <sz val="12"/>
      <color indexed="10"/>
      <name val="Times New Roman"/>
      <family val="1"/>
      <charset val="204"/>
    </font>
    <font>
      <b/>
      <sz val="12"/>
      <color theme="1"/>
      <name val="Times New Roman"/>
      <family val="1"/>
      <charset val="204"/>
    </font>
    <font>
      <i/>
      <sz val="11"/>
      <color indexed="8"/>
      <name val="Times New Roman"/>
      <family val="1"/>
      <charset val="204"/>
    </font>
    <font>
      <sz val="10"/>
      <color indexed="8"/>
      <name val="Verdana"/>
      <family val="2"/>
    </font>
    <font>
      <sz val="10"/>
      <color indexed="54"/>
      <name val="Verdana"/>
      <family val="2"/>
    </font>
    <font>
      <b/>
      <sz val="12"/>
      <name val="Arial"/>
      <family val="2"/>
      <charset val="204"/>
    </font>
    <font>
      <sz val="9"/>
      <name val="Tms Rmn"/>
    </font>
    <font>
      <sz val="10"/>
      <name val="FreeSet"/>
      <family val="2"/>
    </font>
    <font>
      <b/>
      <sz val="1"/>
      <color indexed="8"/>
      <name val="Courier"/>
      <family val="3"/>
    </font>
    <font>
      <u/>
      <sz val="10"/>
      <color indexed="12"/>
      <name val="Courier"/>
      <family val="3"/>
    </font>
    <font>
      <u/>
      <sz val="10"/>
      <color indexed="36"/>
      <name val="Courier"/>
      <family val="3"/>
    </font>
    <font>
      <u/>
      <sz val="5"/>
      <color indexed="12"/>
      <name val="Courier"/>
      <family val="3"/>
    </font>
    <font>
      <u/>
      <sz val="12"/>
      <color indexed="12"/>
      <name val="Times New Roman"/>
      <family val="1"/>
    </font>
    <font>
      <u/>
      <sz val="10"/>
      <color indexed="12"/>
      <name val="Segoe UI"/>
      <family val="2"/>
    </font>
    <font>
      <u/>
      <sz val="10"/>
      <color indexed="36"/>
      <name val="Arial"/>
      <family val="2"/>
    </font>
    <font>
      <b/>
      <sz val="14"/>
      <name val="Arial"/>
      <family val="2"/>
      <charset val="204"/>
    </font>
    <font>
      <b/>
      <sz val="12"/>
      <color indexed="9"/>
      <name val="Arial"/>
      <family val="2"/>
      <charset val="204"/>
    </font>
    <font>
      <b/>
      <i/>
      <sz val="14"/>
      <name val="Arial"/>
      <family val="2"/>
      <charset val="204"/>
    </font>
    <font>
      <b/>
      <i/>
      <sz val="14"/>
      <color indexed="9"/>
      <name val="Arial"/>
      <family val="2"/>
      <charset val="204"/>
    </font>
    <font>
      <b/>
      <i/>
      <sz val="12"/>
      <color indexed="9"/>
      <name val="Arial"/>
      <family val="2"/>
      <charset val="204"/>
    </font>
    <font>
      <b/>
      <sz val="11"/>
      <name val="Arial"/>
      <family val="2"/>
      <charset val="204"/>
    </font>
    <font>
      <b/>
      <sz val="11"/>
      <color indexed="9"/>
      <name val="Arial"/>
      <family val="2"/>
      <charset val="204"/>
    </font>
    <font>
      <sz val="12"/>
      <color indexed="9"/>
      <name val="Bookman Old Style"/>
      <family val="1"/>
      <charset val="204"/>
    </font>
    <font>
      <sz val="11"/>
      <name val="Arial"/>
      <family val="2"/>
      <charset val="204"/>
    </font>
    <font>
      <sz val="11"/>
      <color indexed="9"/>
      <name val="Arial"/>
      <family val="2"/>
      <charset val="204"/>
    </font>
    <font>
      <i/>
      <sz val="11"/>
      <name val="Arial"/>
      <family val="2"/>
      <charset val="204"/>
    </font>
    <font>
      <b/>
      <i/>
      <sz val="11"/>
      <color indexed="9"/>
      <name val="Arial"/>
      <family val="2"/>
      <charset val="204"/>
    </font>
    <font>
      <u/>
      <sz val="10"/>
      <name val="Times New Roman"/>
      <family val="1"/>
    </font>
    <font>
      <sz val="12"/>
      <name val="Arial"/>
      <family val="2"/>
    </font>
    <font>
      <sz val="12"/>
      <name val="Tms Rmn"/>
    </font>
    <font>
      <sz val="10"/>
      <color indexed="8"/>
      <name val="Segoe UI"/>
      <family val="2"/>
    </font>
    <font>
      <sz val="10"/>
      <name val="Segoe UI"/>
      <family val="2"/>
    </font>
    <font>
      <sz val="10"/>
      <color theme="1"/>
      <name val="Segoe UI"/>
      <family val="2"/>
    </font>
    <font>
      <sz val="11"/>
      <color theme="1"/>
      <name val="Calibri"/>
      <family val="2"/>
      <scheme val="minor"/>
    </font>
    <font>
      <b/>
      <sz val="11"/>
      <color indexed="18"/>
      <name val="Arial"/>
      <family val="2"/>
    </font>
    <font>
      <b/>
      <i/>
      <sz val="11"/>
      <color indexed="18"/>
      <name val="Arial"/>
      <family val="2"/>
    </font>
    <font>
      <sz val="9"/>
      <name val="Arial"/>
      <family val="2"/>
    </font>
    <font>
      <sz val="12"/>
      <color indexed="9"/>
      <name val="MS Sans Serif"/>
      <family val="2"/>
    </font>
    <font>
      <sz val="11"/>
      <color indexed="9"/>
      <name val="Arial"/>
      <family val="2"/>
    </font>
    <font>
      <sz val="11"/>
      <name val="Arial"/>
      <family val="2"/>
    </font>
    <font>
      <b/>
      <sz val="11"/>
      <color indexed="9"/>
      <name val="Arial"/>
      <family val="2"/>
    </font>
    <font>
      <b/>
      <sz val="11"/>
      <color indexed="18"/>
      <name val="Arial Narrow"/>
      <family val="2"/>
    </font>
    <font>
      <b/>
      <sz val="11"/>
      <color indexed="9"/>
      <name val="Arial Narrow"/>
      <family val="2"/>
    </font>
    <font>
      <sz val="11"/>
      <color indexed="18"/>
      <name val="Arial"/>
      <family val="2"/>
    </font>
    <font>
      <sz val="10"/>
      <color indexed="56"/>
      <name val="arial"/>
      <family val="2"/>
    </font>
    <font>
      <sz val="10"/>
      <color indexed="18"/>
      <name val="Arial"/>
      <family val="2"/>
    </font>
    <font>
      <sz val="10"/>
      <color indexed="9"/>
      <name val="Arial"/>
      <family val="2"/>
    </font>
    <font>
      <sz val="12"/>
      <color indexed="56"/>
      <name val="Arial"/>
      <family val="2"/>
    </font>
    <font>
      <i/>
      <sz val="12"/>
      <color indexed="56"/>
      <name val="Arial"/>
      <family val="2"/>
    </font>
    <font>
      <sz val="11"/>
      <color indexed="56"/>
      <name val="Arial"/>
      <family val="2"/>
    </font>
    <font>
      <i/>
      <sz val="11"/>
      <color indexed="56"/>
      <name val="Arial"/>
      <family val="2"/>
    </font>
    <font>
      <b/>
      <sz val="11"/>
      <color indexed="56"/>
      <name val="Arial"/>
      <family val="2"/>
    </font>
    <font>
      <b/>
      <i/>
      <sz val="11"/>
      <color indexed="56"/>
      <name val="Arial"/>
      <family val="2"/>
    </font>
    <font>
      <sz val="18"/>
      <color indexed="18"/>
      <name val="Arial"/>
      <family val="2"/>
    </font>
    <font>
      <sz val="11"/>
      <color indexed="10"/>
      <name val="Arial"/>
      <family val="2"/>
    </font>
    <font>
      <b/>
      <sz val="18"/>
      <color indexed="8"/>
      <name val="Cambria"/>
      <family val="1"/>
    </font>
    <font>
      <b/>
      <sz val="10"/>
      <name val="Times New Roman"/>
      <family val="1"/>
    </font>
    <font>
      <b/>
      <i/>
      <sz val="10"/>
      <name val="Times New Roman"/>
      <family val="1"/>
    </font>
    <font>
      <vertAlign val="superscript"/>
      <sz val="9"/>
      <color indexed="8"/>
      <name val="Times New Roman"/>
      <family val="1"/>
    </font>
    <font>
      <sz val="9"/>
      <color indexed="8"/>
      <name val="Times New Roman"/>
      <family val="1"/>
    </font>
    <font>
      <sz val="12"/>
      <name val="Journal"/>
    </font>
    <font>
      <sz val="10"/>
      <name val="Tahoma"/>
      <family val="2"/>
      <charset val="204"/>
    </font>
    <font>
      <sz val="10"/>
      <name val="Petersburg"/>
    </font>
    <font>
      <sz val="10"/>
      <name val="Times New Roman"/>
      <family val="1"/>
      <charset val="204"/>
    </font>
    <font>
      <u/>
      <sz val="11"/>
      <color theme="10"/>
      <name val="Calibri"/>
      <family val="2"/>
      <charset val="204"/>
      <scheme val="minor"/>
    </font>
    <font>
      <sz val="11"/>
      <color theme="1"/>
      <name val="Times New Roman"/>
      <family val="1"/>
      <charset val="204"/>
    </font>
    <font>
      <b/>
      <i/>
      <u/>
      <sz val="10"/>
      <color rgb="FFFF0000"/>
      <name val="Arial"/>
      <family val="2"/>
      <charset val="204"/>
    </font>
    <font>
      <sz val="10"/>
      <color theme="1"/>
      <name val="Times New Roman"/>
      <family val="1"/>
      <charset val="204"/>
    </font>
    <font>
      <b/>
      <sz val="26"/>
      <color rgb="FF0070C0"/>
      <name val="Times New Roman"/>
      <family val="1"/>
      <charset val="204"/>
    </font>
    <font>
      <b/>
      <sz val="14"/>
      <name val="Times New Roman"/>
      <family val="1"/>
      <charset val="204"/>
    </font>
    <font>
      <sz val="12"/>
      <color rgb="FF000000"/>
      <name val="Times New Roman"/>
      <family val="1"/>
      <charset val="204"/>
    </font>
    <font>
      <b/>
      <sz val="22"/>
      <name val="Times New Roman"/>
      <family val="1"/>
      <charset val="204"/>
    </font>
    <font>
      <b/>
      <sz val="24"/>
      <name val="Times New Roman"/>
      <family val="1"/>
      <charset val="204"/>
    </font>
    <font>
      <b/>
      <sz val="14"/>
      <color indexed="9"/>
      <name val="Times New Roman"/>
      <family val="1"/>
      <charset val="204"/>
    </font>
    <font>
      <sz val="10"/>
      <color rgb="FFF0FEE6"/>
      <name val="Arial Cyr"/>
      <charset val="204"/>
    </font>
    <font>
      <b/>
      <sz val="16"/>
      <name val="Times New Roman"/>
      <family val="1"/>
      <charset val="204"/>
    </font>
    <font>
      <sz val="10"/>
      <color rgb="FF000000"/>
      <name val="Times New Roman"/>
      <family val="1"/>
      <charset val="204"/>
    </font>
    <font>
      <b/>
      <i/>
      <u/>
      <sz val="11"/>
      <color rgb="FFFF0000"/>
      <name val="Times New Roman"/>
      <family val="1"/>
      <charset val="204"/>
    </font>
    <font>
      <sz val="11"/>
      <name val="Times New Roman"/>
      <family val="1"/>
      <charset val="204"/>
    </font>
    <font>
      <b/>
      <sz val="11"/>
      <color theme="1"/>
      <name val="Times New Roman"/>
      <family val="1"/>
      <charset val="204"/>
    </font>
    <font>
      <u/>
      <sz val="12"/>
      <color theme="10"/>
      <name val="Times New Roman"/>
      <family val="1"/>
      <charset val="204"/>
    </font>
    <font>
      <b/>
      <sz val="11"/>
      <name val="Times New Roman"/>
      <family val="1"/>
      <charset val="204"/>
    </font>
    <font>
      <sz val="14"/>
      <name val="Times New Roman"/>
      <family val="1"/>
      <charset val="204"/>
    </font>
    <font>
      <i/>
      <sz val="14"/>
      <color indexed="10"/>
      <name val="Times New Roman"/>
      <family val="1"/>
      <charset val="204"/>
    </font>
    <font>
      <i/>
      <sz val="14"/>
      <name val="Times New Roman"/>
      <family val="1"/>
      <charset val="204"/>
    </font>
    <font>
      <b/>
      <sz val="14"/>
      <color rgb="FF000000"/>
      <name val="Times New Roman"/>
      <family val="1"/>
      <charset val="204"/>
    </font>
    <font>
      <sz val="14"/>
      <color indexed="55"/>
      <name val="Times New Roman"/>
      <family val="1"/>
      <charset val="204"/>
    </font>
    <font>
      <b/>
      <i/>
      <u/>
      <sz val="12"/>
      <color rgb="FFFF0000"/>
      <name val="Times New Roman"/>
      <family val="1"/>
      <charset val="204"/>
    </font>
    <font>
      <sz val="14"/>
      <name val="Arial Cyr"/>
      <charset val="204"/>
    </font>
    <font>
      <u/>
      <sz val="12"/>
      <name val="Times New Roman"/>
      <family val="1"/>
      <charset val="204"/>
    </font>
    <font>
      <u/>
      <sz val="14"/>
      <color theme="10"/>
      <name val="Times New Roman"/>
      <family val="1"/>
      <charset val="204"/>
    </font>
    <font>
      <u/>
      <sz val="11"/>
      <color theme="10"/>
      <name val="Times New Roman"/>
      <family val="1"/>
      <charset val="204"/>
    </font>
    <font>
      <b/>
      <i/>
      <sz val="14"/>
      <name val="Times New Roman"/>
      <family val="1"/>
      <charset val="204"/>
    </font>
    <font>
      <sz val="14"/>
      <color theme="1"/>
      <name val="Times New Roman"/>
      <family val="1"/>
      <charset val="204"/>
    </font>
    <font>
      <sz val="14"/>
      <color indexed="10"/>
      <name val="Arial Cyr"/>
      <charset val="204"/>
    </font>
    <font>
      <b/>
      <i/>
      <sz val="14"/>
      <color indexed="10"/>
      <name val="Times New Roman"/>
      <family val="1"/>
      <charset val="204"/>
    </font>
    <font>
      <b/>
      <sz val="14"/>
      <color indexed="55"/>
      <name val="Times New Roman"/>
      <family val="1"/>
      <charset val="204"/>
    </font>
    <font>
      <b/>
      <u/>
      <sz val="14"/>
      <name val="Times New Roman"/>
      <family val="1"/>
      <charset val="204"/>
    </font>
    <font>
      <sz val="9"/>
      <color theme="1"/>
      <name val="Calibri"/>
      <family val="2"/>
      <charset val="204"/>
      <scheme val="minor"/>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56"/>
      </patternFill>
    </fill>
    <fill>
      <patternFill patternType="solid">
        <fgColor indexed="54"/>
      </patternFill>
    </fill>
    <fill>
      <patternFill patternType="solid">
        <fgColor indexed="9"/>
      </patternFill>
    </fill>
    <fill>
      <patternFill patternType="solid">
        <fgColor indexed="41"/>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21"/>
        <bgColor indexed="64"/>
      </patternFill>
    </fill>
    <fill>
      <patternFill patternType="lightUp">
        <fgColor indexed="54"/>
        <bgColor indexed="41"/>
      </patternFill>
    </fill>
    <fill>
      <patternFill patternType="solid">
        <fgColor indexed="26"/>
        <bgColor indexed="64"/>
      </patternFill>
    </fill>
    <fill>
      <patternFill patternType="solid">
        <fgColor rgb="FFC4D79B"/>
        <bgColor indexed="64"/>
      </patternFill>
    </fill>
    <fill>
      <patternFill patternType="solid">
        <fgColor rgb="FFEBF1DE"/>
        <bgColor indexed="64"/>
      </patternFill>
    </fill>
    <fill>
      <patternFill patternType="solid">
        <fgColor theme="6" tint="0.39997558519241921"/>
        <bgColor indexed="64"/>
      </patternFill>
    </fill>
  </fills>
  <borders count="55">
    <border>
      <left/>
      <right/>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
      <left/>
      <right/>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bottom style="double">
        <color indexed="1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ck">
        <color indexed="44"/>
      </bottom>
      <diagonal/>
    </border>
    <border>
      <left/>
      <right/>
      <top style="thick">
        <color rgb="FF005B2B"/>
      </top>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style="thick">
        <color rgb="FF005B2B"/>
      </left>
      <right/>
      <top/>
      <bottom/>
      <diagonal/>
    </border>
    <border>
      <left style="thin">
        <color theme="6" tint="-0.499984740745262"/>
      </left>
      <right style="thin">
        <color indexed="64"/>
      </right>
      <top style="thin">
        <color indexed="64"/>
      </top>
      <bottom/>
      <diagonal/>
    </border>
    <border>
      <left style="thin">
        <color theme="6" tint="-0.499984740745262"/>
      </left>
      <right style="thin">
        <color indexed="64"/>
      </right>
      <top/>
      <bottom/>
      <diagonal/>
    </border>
    <border>
      <left style="thin">
        <color theme="6" tint="-0.499984740745262"/>
      </left>
      <right style="thin">
        <color indexed="64"/>
      </right>
      <top/>
      <bottom style="thin">
        <color indexed="64"/>
      </bottom>
      <diagonal/>
    </border>
    <border>
      <left style="thick">
        <color rgb="FF005B2B"/>
      </left>
      <right style="thick">
        <color rgb="FF005B2B"/>
      </right>
      <top style="thick">
        <color rgb="FF005B2B"/>
      </top>
      <bottom style="thick">
        <color rgb="FF005B2B"/>
      </bottom>
      <diagonal/>
    </border>
    <border>
      <left/>
      <right/>
      <top/>
      <bottom style="thick">
        <color rgb="FF005B2B"/>
      </bottom>
      <diagonal/>
    </border>
    <border>
      <left/>
      <right style="thick">
        <color rgb="FF005B2B"/>
      </right>
      <top/>
      <bottom/>
      <diagonal/>
    </border>
    <border>
      <left style="thin">
        <color theme="6" tint="-0.499984740745262"/>
      </left>
      <right style="thin">
        <color theme="6" tint="-0.499984740745262"/>
      </right>
      <top/>
      <bottom/>
      <diagonal/>
    </border>
    <border>
      <left style="medium">
        <color theme="6" tint="-0.499984740745262"/>
      </left>
      <right/>
      <top/>
      <bottom/>
      <diagonal/>
    </border>
    <border>
      <left style="thick">
        <color rgb="FF005D29"/>
      </left>
      <right style="thick">
        <color rgb="FF005D29"/>
      </right>
      <top style="thick">
        <color rgb="FF005D29"/>
      </top>
      <bottom/>
      <diagonal/>
    </border>
    <border>
      <left/>
      <right style="thick">
        <color rgb="FF005B2B"/>
      </right>
      <top style="thick">
        <color rgb="FF005B2B"/>
      </top>
      <bottom/>
      <diagonal/>
    </border>
    <border>
      <left style="thick">
        <color rgb="FF005D29"/>
      </left>
      <right style="thick">
        <color rgb="FF005D29"/>
      </right>
      <top/>
      <bottom/>
      <diagonal/>
    </border>
    <border>
      <left style="thick">
        <color rgb="FF005D29"/>
      </left>
      <right style="thick">
        <color rgb="FF005D29"/>
      </right>
      <top/>
      <bottom style="thick">
        <color rgb="FF005D29"/>
      </bottom>
      <diagonal/>
    </border>
    <border>
      <left/>
      <right style="thick">
        <color rgb="FF005B2B"/>
      </right>
      <top/>
      <bottom style="thick">
        <color rgb="FF005B2B"/>
      </bottom>
      <diagonal/>
    </border>
    <border>
      <left/>
      <right/>
      <top/>
      <bottom style="thick">
        <color rgb="FF005D29"/>
      </bottom>
      <diagonal/>
    </border>
    <border>
      <left/>
      <right style="thick">
        <color rgb="FF005D29"/>
      </right>
      <top/>
      <bottom/>
      <diagonal/>
    </border>
    <border>
      <left style="thick">
        <color rgb="FF005D29"/>
      </left>
      <right/>
      <top style="thick">
        <color rgb="FF005D29"/>
      </top>
      <bottom/>
      <diagonal/>
    </border>
    <border>
      <left style="thin">
        <color theme="6" tint="-0.499984740745262"/>
      </left>
      <right/>
      <top/>
      <bottom/>
      <diagonal/>
    </border>
  </borders>
  <cellStyleXfs count="1831">
    <xf numFmtId="0" fontId="0" fillId="0" borderId="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49" fontId="25" fillId="0" borderId="0">
      <alignment horizontal="centerContinuous" vertical="top" wrapText="1"/>
    </xf>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0" fontId="36"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6"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6"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6"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6"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6"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6" borderId="0" applyNumberFormat="0" applyBorder="0" applyAlignment="0" applyProtection="0"/>
    <xf numFmtId="0" fontId="36" fillId="10"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181" fontId="55" fillId="0" borderId="0" applyFont="0" applyFill="0" applyBorder="0" applyAlignment="0" applyProtection="0"/>
    <xf numFmtId="182" fontId="55" fillId="0" borderId="0" applyFont="0" applyFill="0" applyBorder="0" applyAlignment="0" applyProtection="0"/>
    <xf numFmtId="0" fontId="36"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6"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6"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6"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6"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6"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6" fillId="6" borderId="0" applyNumberFormat="0" applyBorder="0" applyAlignment="0" applyProtection="0"/>
    <xf numFmtId="0" fontId="36" fillId="9"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 borderId="0" applyNumberFormat="0" applyBorder="0" applyAlignment="0" applyProtection="0"/>
    <xf numFmtId="0" fontId="36" fillId="6" borderId="0" applyNumberFormat="0" applyBorder="0" applyAlignment="0" applyProtection="0"/>
    <xf numFmtId="0" fontId="36" fillId="10"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2" borderId="0" applyNumberFormat="0" applyBorder="0" applyAlignment="0" applyProtection="0"/>
    <xf numFmtId="183" fontId="54" fillId="0" borderId="0" applyFont="0" applyFill="0" applyBorder="0" applyAlignment="0" applyProtection="0"/>
    <xf numFmtId="0" fontId="37"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37"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37"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37"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37"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37"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37" fillId="6" borderId="0" applyNumberFormat="0" applyBorder="0" applyAlignment="0" applyProtection="0"/>
    <xf numFmtId="0" fontId="37" fillId="18"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6"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4"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37"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37"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37"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37"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37"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57" fillId="0" borderId="1">
      <protection hidden="1"/>
    </xf>
    <xf numFmtId="0" fontId="58" fillId="22" borderId="1" applyNumberFormat="0" applyFont="0" applyBorder="0" applyAlignment="0" applyProtection="0">
      <protection hidden="1"/>
    </xf>
    <xf numFmtId="0" fontId="59" fillId="0" borderId="1">
      <protection hidden="1"/>
    </xf>
    <xf numFmtId="0" fontId="48"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40"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2" fillId="0" borderId="3" applyNumberFormat="0" applyFont="0" applyFill="0" applyAlignment="0" applyProtection="0"/>
    <xf numFmtId="0" fontId="45"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1" fontId="64" fillId="24" borderId="5">
      <alignment horizontal="right" vertical="center"/>
    </xf>
    <xf numFmtId="0" fontId="65" fillId="24" borderId="5">
      <alignment horizontal="right" vertical="center"/>
    </xf>
    <xf numFmtId="0" fontId="55" fillId="24" borderId="6"/>
    <xf numFmtId="0" fontId="64" fillId="25" borderId="5">
      <alignment horizontal="center" vertical="center"/>
    </xf>
    <xf numFmtId="1" fontId="64" fillId="24" borderId="5">
      <alignment horizontal="right" vertical="center"/>
    </xf>
    <xf numFmtId="0" fontId="55" fillId="24" borderId="0"/>
    <xf numFmtId="0" fontId="55" fillId="24" borderId="0"/>
    <xf numFmtId="0" fontId="66" fillId="24" borderId="5">
      <alignment horizontal="left" vertical="center"/>
    </xf>
    <xf numFmtId="0" fontId="66" fillId="24" borderId="7">
      <alignment vertical="center"/>
    </xf>
    <xf numFmtId="0" fontId="67" fillId="24" borderId="8">
      <alignment vertical="center"/>
    </xf>
    <xf numFmtId="0" fontId="66" fillId="24" borderId="5"/>
    <xf numFmtId="0" fontId="65" fillId="24" borderId="5">
      <alignment horizontal="right" vertical="center"/>
    </xf>
    <xf numFmtId="0" fontId="68" fillId="26" borderId="5">
      <alignment horizontal="left" vertical="center"/>
    </xf>
    <xf numFmtId="0" fontId="68" fillId="26" borderId="5">
      <alignment horizontal="left" vertical="center"/>
    </xf>
    <xf numFmtId="0" fontId="11" fillId="24" borderId="5">
      <alignment horizontal="left" vertical="center"/>
    </xf>
    <xf numFmtId="0" fontId="69" fillId="24" borderId="6"/>
    <xf numFmtId="0" fontId="64" fillId="25" borderId="5">
      <alignment horizontal="left" vertical="center"/>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38" fontId="5" fillId="0" borderId="0" applyFont="0" applyFill="0" applyBorder="0" applyAlignment="0" applyProtection="0"/>
    <xf numFmtId="185" fontId="71" fillId="0" borderId="0" applyFont="0" applyFill="0" applyBorder="0" applyAlignment="0" applyProtection="0"/>
    <xf numFmtId="165" fontId="11" fillId="0" borderId="0" applyFont="0" applyFill="0" applyBorder="0" applyAlignment="0" applyProtection="0"/>
    <xf numFmtId="203" fontId="117" fillId="0" borderId="0" applyFont="0" applyFill="0" applyBorder="0" applyAlignment="0" applyProtection="0"/>
    <xf numFmtId="169" fontId="11" fillId="0" borderId="0" applyFont="0" applyFill="0" applyBorder="0" applyAlignment="0" applyProtection="0"/>
    <xf numFmtId="173" fontId="55"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0" fontId="71" fillId="0" borderId="0" applyFont="0" applyFill="0" applyBorder="0" applyAlignment="0" applyProtection="0"/>
    <xf numFmtId="178" fontId="72" fillId="0" borderId="0">
      <alignment horizontal="right" vertical="top"/>
    </xf>
    <xf numFmtId="205" fontId="117" fillId="0" borderId="0" applyFont="0" applyFill="0" applyBorder="0" applyAlignment="0" applyProtection="0"/>
    <xf numFmtId="3" fontId="73" fillId="0" borderId="0" applyFont="0" applyFill="0" applyBorder="0" applyAlignment="0" applyProtection="0"/>
    <xf numFmtId="0" fontId="74" fillId="0" borderId="0"/>
    <xf numFmtId="3" fontId="55" fillId="0" borderId="0" applyFill="0" applyBorder="0" applyAlignment="0" applyProtection="0"/>
    <xf numFmtId="0" fontId="75" fillId="0" borderId="0"/>
    <xf numFmtId="0" fontId="75" fillId="0" borderId="0"/>
    <xf numFmtId="172" fontId="5" fillId="0" borderId="0" applyFont="0" applyFill="0" applyBorder="0" applyAlignment="0" applyProtection="0"/>
    <xf numFmtId="204" fontId="117" fillId="0" borderId="0" applyFont="0" applyFill="0" applyBorder="0" applyAlignment="0" applyProtection="0"/>
    <xf numFmtId="186" fontId="73" fillId="0" borderId="0" applyFont="0" applyFill="0" applyBorder="0" applyAlignment="0" applyProtection="0"/>
    <xf numFmtId="175" fontId="6" fillId="0" borderId="0">
      <protection locked="0"/>
    </xf>
    <xf numFmtId="0" fontId="62" fillId="0" borderId="0" applyFont="0" applyFill="0" applyBorder="0" applyAlignment="0" applyProtection="0"/>
    <xf numFmtId="187" fontId="76" fillId="0" borderId="0" applyFont="0" applyFill="0" applyBorder="0" applyAlignment="0" applyProtection="0"/>
    <xf numFmtId="0" fontId="49"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188" fontId="78" fillId="0" borderId="0" applyFont="0" applyFill="0" applyBorder="0" applyAlignment="0" applyProtection="0"/>
    <xf numFmtId="189" fontId="78" fillId="0" borderId="0" applyFont="0" applyFill="0" applyBorder="0" applyAlignment="0" applyProtection="0"/>
    <xf numFmtId="0" fontId="79" fillId="0" borderId="0">
      <protection locked="0"/>
    </xf>
    <xf numFmtId="0" fontId="79" fillId="0" borderId="0">
      <protection locked="0"/>
    </xf>
    <xf numFmtId="0" fontId="80" fillId="0" borderId="0">
      <protection locked="0"/>
    </xf>
    <xf numFmtId="0" fontId="79" fillId="0" borderId="0">
      <protection locked="0"/>
    </xf>
    <xf numFmtId="0" fontId="81" fillId="0" borderId="0"/>
    <xf numFmtId="0" fontId="79" fillId="0" borderId="0">
      <protection locked="0"/>
    </xf>
    <xf numFmtId="0" fontId="82" fillId="0" borderId="0"/>
    <xf numFmtId="0" fontId="79" fillId="0" borderId="0">
      <protection locked="0"/>
    </xf>
    <xf numFmtId="0" fontId="82" fillId="0" borderId="0"/>
    <xf numFmtId="0" fontId="80" fillId="0" borderId="0">
      <protection locked="0"/>
    </xf>
    <xf numFmtId="0" fontId="82" fillId="0" borderId="0"/>
    <xf numFmtId="3" fontId="62" fillId="0" borderId="0" applyFont="0" applyFill="0" applyBorder="0" applyAlignment="0" applyProtection="0"/>
    <xf numFmtId="3" fontId="62" fillId="0" borderId="0" applyFont="0" applyFill="0" applyBorder="0" applyAlignment="0" applyProtection="0"/>
    <xf numFmtId="175" fontId="6" fillId="0" borderId="0">
      <protection locked="0"/>
    </xf>
    <xf numFmtId="0" fontId="82" fillId="0" borderId="0"/>
    <xf numFmtId="0" fontId="83" fillId="0" borderId="0"/>
    <xf numFmtId="0" fontId="82" fillId="0" borderId="0"/>
    <xf numFmtId="0" fontId="74" fillId="0" borderId="0"/>
    <xf numFmtId="0" fontId="52"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38" fontId="85" fillId="25" borderId="0" applyNumberFormat="0" applyBorder="0" applyAlignment="0" applyProtection="0"/>
    <xf numFmtId="0" fontId="41"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42"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43"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43"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175" fontId="7" fillId="0" borderId="0">
      <protection locked="0"/>
    </xf>
    <xf numFmtId="175" fontId="7" fillId="0" borderId="0">
      <protection locked="0"/>
    </xf>
    <xf numFmtId="0" fontId="89"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xf numFmtId="0" fontId="8" fillId="0" borderId="0"/>
    <xf numFmtId="0" fontId="11" fillId="0" borderId="0"/>
    <xf numFmtId="190" fontId="55" fillId="0" borderId="0" applyFont="0" applyFill="0" applyBorder="0" applyAlignment="0" applyProtection="0"/>
    <xf numFmtId="191" fontId="55" fillId="0" borderId="0" applyFont="0" applyFill="0" applyBorder="0" applyAlignment="0" applyProtection="0"/>
    <xf numFmtId="0" fontId="38" fillId="7" borderId="2" applyNumberFormat="0" applyAlignment="0" applyProtection="0"/>
    <xf numFmtId="10" fontId="85" fillId="24" borderId="5" applyNumberFormat="0" applyBorder="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74" fontId="93" fillId="0" borderId="0"/>
    <xf numFmtId="0" fontId="82" fillId="0" borderId="12"/>
    <xf numFmtId="0" fontId="50"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5" fillId="0" borderId="1">
      <alignment horizontal="left"/>
      <protection locked="0"/>
    </xf>
    <xf numFmtId="0" fontId="96" fillId="0" borderId="0" applyNumberFormat="0" applyFill="0" applyBorder="0" applyAlignment="0" applyProtection="0">
      <alignment vertical="top"/>
      <protection locked="0"/>
    </xf>
    <xf numFmtId="192" fontId="62" fillId="0" borderId="0" applyFont="0" applyFill="0" applyBorder="0" applyAlignment="0" applyProtection="0"/>
    <xf numFmtId="185" fontId="71" fillId="0" borderId="0" applyFont="0" applyFill="0" applyBorder="0" applyAlignment="0" applyProtection="0"/>
    <xf numFmtId="173" fontId="71" fillId="0" borderId="0" applyFont="0" applyFill="0" applyBorder="0" applyAlignment="0" applyProtection="0"/>
    <xf numFmtId="193" fontId="62" fillId="0" borderId="0" applyFont="0" applyFill="0" applyBorder="0" applyAlignment="0" applyProtection="0"/>
    <xf numFmtId="194" fontId="71" fillId="0" borderId="0" applyFont="0" applyFill="0" applyBorder="0" applyAlignment="0" applyProtection="0"/>
    <xf numFmtId="195" fontId="71" fillId="0" borderId="0" applyFont="0" applyFill="0" applyBorder="0" applyAlignment="0" applyProtection="0"/>
    <xf numFmtId="0" fontId="97" fillId="0" borderId="0"/>
    <xf numFmtId="0" fontId="47"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26" fillId="0" borderId="0" applyNumberFormat="0" applyFill="0" applyBorder="0" applyAlignment="0" applyProtection="0"/>
    <xf numFmtId="0" fontId="99" fillId="0" borderId="0"/>
    <xf numFmtId="0" fontId="19" fillId="0" borderId="0"/>
    <xf numFmtId="0" fontId="19" fillId="0" borderId="0"/>
    <xf numFmtId="0" fontId="75" fillId="0" borderId="0"/>
    <xf numFmtId="0" fontId="75" fillId="0" borderId="0"/>
    <xf numFmtId="0" fontId="75" fillId="0" borderId="0"/>
    <xf numFmtId="0" fontId="75" fillId="0" borderId="0"/>
    <xf numFmtId="0" fontId="31" fillId="0" borderId="0"/>
    <xf numFmtId="0" fontId="31" fillId="0" borderId="0"/>
    <xf numFmtId="0" fontId="31" fillId="0" borderId="0"/>
    <xf numFmtId="0" fontId="31" fillId="0" borderId="0"/>
    <xf numFmtId="0" fontId="31" fillId="0" borderId="0"/>
    <xf numFmtId="0" fontId="31" fillId="0" borderId="0"/>
    <xf numFmtId="0" fontId="55" fillId="0" borderId="0"/>
    <xf numFmtId="0" fontId="55" fillId="0" borderId="0"/>
    <xf numFmtId="0" fontId="31" fillId="0" borderId="0"/>
    <xf numFmtId="0" fontId="31" fillId="0" borderId="0"/>
    <xf numFmtId="0" fontId="31" fillId="0" borderId="0"/>
    <xf numFmtId="0" fontId="31" fillId="0" borderId="0"/>
    <xf numFmtId="0" fontId="31" fillId="0" borderId="0"/>
    <xf numFmtId="0" fontId="31" fillId="0" borderId="0"/>
    <xf numFmtId="0" fontId="11" fillId="0" borderId="0"/>
    <xf numFmtId="0" fontId="55" fillId="0" borderId="0"/>
    <xf numFmtId="0" fontId="54" fillId="0" borderId="0"/>
    <xf numFmtId="0" fontId="1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5" fillId="0" borderId="0"/>
    <xf numFmtId="196" fontId="71" fillId="0" borderId="0" applyFill="0" applyBorder="0" applyAlignment="0" applyProtection="0">
      <alignment horizontal="right"/>
    </xf>
    <xf numFmtId="0" fontId="78" fillId="0" borderId="0"/>
    <xf numFmtId="177" fontId="32" fillId="0" borderId="0"/>
    <xf numFmtId="177" fontId="19" fillId="0" borderId="0"/>
    <xf numFmtId="0" fontId="100" fillId="0" borderId="0"/>
    <xf numFmtId="0" fontId="11" fillId="10" borderId="14" applyNumberFormat="0" applyFont="0" applyAlignment="0" applyProtection="0"/>
    <xf numFmtId="0" fontId="19" fillId="10" borderId="14" applyNumberFormat="0" applyFont="0" applyAlignment="0" applyProtection="0"/>
    <xf numFmtId="0" fontId="31"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49" fontId="101" fillId="0" borderId="0"/>
    <xf numFmtId="173" fontId="9" fillId="0" borderId="0" applyFont="0" applyFill="0" applyBorder="0" applyAlignment="0" applyProtection="0"/>
    <xf numFmtId="0" fontId="39"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197" fontId="78" fillId="0" borderId="0" applyFont="0" applyFill="0" applyBorder="0" applyAlignment="0" applyProtection="0"/>
    <xf numFmtId="198" fontId="78" fillId="0" borderId="0" applyFont="0" applyFill="0" applyBorder="0" applyAlignment="0" applyProtection="0"/>
    <xf numFmtId="0" fontId="74" fillId="0" borderId="0"/>
    <xf numFmtId="10" fontId="55" fillId="0" borderId="0" applyFont="0" applyFill="0" applyBorder="0" applyAlignment="0" applyProtection="0"/>
    <xf numFmtId="9" fontId="55"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199" fontId="55" fillId="0" borderId="0" applyFont="0" applyFill="0" applyBorder="0" applyAlignment="0" applyProtection="0"/>
    <xf numFmtId="200" fontId="54" fillId="0" borderId="0" applyFont="0" applyFill="0" applyBorder="0" applyAlignment="0" applyProtection="0"/>
    <xf numFmtId="201" fontId="54" fillId="0" borderId="0" applyFont="0" applyFill="0" applyBorder="0" applyAlignment="0" applyProtection="0"/>
    <xf numFmtId="2" fontId="62" fillId="0" borderId="0" applyFont="0" applyFill="0" applyBorder="0" applyAlignment="0" applyProtection="0"/>
    <xf numFmtId="202" fontId="71" fillId="0" borderId="0" applyFill="0" applyBorder="0" applyAlignment="0">
      <alignment horizontal="centerContinuous"/>
    </xf>
    <xf numFmtId="0" fontId="54" fillId="0" borderId="0"/>
    <xf numFmtId="0" fontId="103" fillId="0" borderId="1" applyNumberFormat="0" applyFill="0" applyBorder="0" applyAlignment="0" applyProtection="0">
      <protection hidden="1"/>
    </xf>
    <xf numFmtId="171" fontId="104" fillId="0" borderId="0"/>
    <xf numFmtId="0" fontId="105" fillId="0" borderId="0"/>
    <xf numFmtId="0" fontId="55" fillId="0" borderId="0" applyNumberFormat="0"/>
    <xf numFmtId="0" fontId="4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4" fillId="22" borderId="1"/>
    <xf numFmtId="175" fontId="6" fillId="0" borderId="16">
      <protection locked="0"/>
    </xf>
    <xf numFmtId="0" fontId="107" fillId="0" borderId="17" applyNumberFormat="0" applyFill="0" applyAlignment="0" applyProtection="0"/>
    <xf numFmtId="0" fontId="79" fillId="0" borderId="16">
      <protection locked="0"/>
    </xf>
    <xf numFmtId="0" fontId="97" fillId="0" borderId="0"/>
    <xf numFmtId="0" fontId="51"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171" fontId="111" fillId="0" borderId="0">
      <alignment horizontal="right"/>
    </xf>
    <xf numFmtId="0" fontId="37" fillId="27" borderId="0" applyNumberFormat="0" applyBorder="0" applyAlignment="0" applyProtection="0"/>
    <xf numFmtId="0" fontId="37" fillId="18" borderId="0" applyNumberFormat="0" applyBorder="0" applyAlignment="0" applyProtection="0"/>
    <xf numFmtId="0" fontId="37" fillId="12" borderId="0" applyNumberFormat="0" applyBorder="0" applyAlignment="0" applyProtection="0"/>
    <xf numFmtId="0" fontId="37" fillId="28"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8" borderId="0" applyNumberFormat="0" applyBorder="0" applyAlignment="0" applyProtection="0"/>
    <xf numFmtId="0" fontId="38" fillId="7" borderId="2" applyNumberFormat="0" applyAlignment="0" applyProtection="0"/>
    <xf numFmtId="0" fontId="38" fillId="13" borderId="2" applyNumberFormat="0" applyAlignment="0" applyProtection="0"/>
    <xf numFmtId="0" fontId="39" fillId="29" borderId="15" applyNumberFormat="0" applyAlignment="0" applyProtection="0"/>
    <xf numFmtId="0" fontId="118" fillId="29" borderId="2" applyNumberFormat="0" applyAlignment="0" applyProtection="0"/>
    <xf numFmtId="0" fontId="112" fillId="0" borderId="0" applyProtection="0"/>
    <xf numFmtId="176" fontId="27" fillId="0" borderId="0" applyFont="0" applyFill="0" applyBorder="0" applyAlignment="0" applyProtection="0"/>
    <xf numFmtId="0" fontId="52" fillId="4" borderId="0" applyNumberFormat="0" applyBorder="0" applyAlignment="0" applyProtection="0"/>
    <xf numFmtId="0" fontId="25" fillId="0" borderId="18">
      <alignment horizontal="centerContinuous" vertical="top" wrapText="1"/>
    </xf>
    <xf numFmtId="0" fontId="119" fillId="0" borderId="19" applyNumberFormat="0" applyFill="0" applyAlignment="0" applyProtection="0"/>
    <xf numFmtId="0" fontId="120" fillId="0" borderId="20" applyNumberFormat="0" applyFill="0" applyAlignment="0" applyProtection="0"/>
    <xf numFmtId="0" fontId="121" fillId="0" borderId="21" applyNumberFormat="0" applyFill="0" applyAlignment="0" applyProtection="0"/>
    <xf numFmtId="0" fontId="121" fillId="0" borderId="0" applyNumberFormat="0" applyFill="0" applyBorder="0" applyAlignment="0" applyProtection="0"/>
    <xf numFmtId="0" fontId="113" fillId="0" borderId="0" applyProtection="0"/>
    <xf numFmtId="0" fontId="114" fillId="0" borderId="0" applyProtection="0"/>
    <xf numFmtId="0" fontId="26" fillId="0" borderId="0">
      <alignment wrapText="1"/>
    </xf>
    <xf numFmtId="0" fontId="50" fillId="0" borderId="13" applyNumberFormat="0" applyFill="0" applyAlignment="0" applyProtection="0"/>
    <xf numFmtId="0" fontId="44" fillId="0" borderId="22" applyNumberFormat="0" applyFill="0" applyAlignment="0" applyProtection="0"/>
    <xf numFmtId="0" fontId="112" fillId="0" borderId="16" applyProtection="0"/>
    <xf numFmtId="0" fontId="45" fillId="23" borderId="4" applyNumberFormat="0" applyAlignment="0" applyProtection="0"/>
    <xf numFmtId="0" fontId="45" fillId="23" borderId="4" applyNumberFormat="0" applyAlignment="0" applyProtection="0"/>
    <xf numFmtId="0" fontId="46" fillId="0" borderId="0" applyNumberFormat="0" applyFill="0" applyBorder="0" applyAlignment="0" applyProtection="0"/>
    <xf numFmtId="0" fontId="122" fillId="0" borderId="0" applyNumberFormat="0" applyFill="0" applyBorder="0" applyAlignment="0" applyProtection="0"/>
    <xf numFmtId="0" fontId="123" fillId="13" borderId="0" applyNumberFormat="0" applyBorder="0" applyAlignment="0" applyProtection="0"/>
    <xf numFmtId="0" fontId="40" fillId="22" borderId="2" applyNumberFormat="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6" fillId="0" borderId="0"/>
    <xf numFmtId="0" fontId="36" fillId="0" borderId="0"/>
    <xf numFmtId="0" fontId="36" fillId="0" borderId="0"/>
    <xf numFmtId="0" fontId="36" fillId="0" borderId="0"/>
    <xf numFmtId="0" fontId="36"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17" fillId="0" borderId="0"/>
    <xf numFmtId="0" fontId="36" fillId="0" borderId="0"/>
    <xf numFmtId="0" fontId="26" fillId="0" borderId="0"/>
    <xf numFmtId="0" fontId="36"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11"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53" fillId="0" borderId="0"/>
    <xf numFmtId="0" fontId="17" fillId="0" borderId="0"/>
    <xf numFmtId="0" fontId="26" fillId="0" borderId="0"/>
    <xf numFmtId="0" fontId="11" fillId="0" borderId="0"/>
    <xf numFmtId="0" fontId="11" fillId="0" borderId="0"/>
    <xf numFmtId="0" fontId="36" fillId="0" borderId="0"/>
    <xf numFmtId="0" fontId="53" fillId="0" borderId="0"/>
    <xf numFmtId="0" fontId="53" fillId="0" borderId="0"/>
    <xf numFmtId="0" fontId="11"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xf numFmtId="0" fontId="11"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36" fillId="0" borderId="0"/>
    <xf numFmtId="0" fontId="26" fillId="0" borderId="0"/>
    <xf numFmtId="0" fontId="36" fillId="0" borderId="0"/>
    <xf numFmtId="0" fontId="36" fillId="0" borderId="0"/>
    <xf numFmtId="0" fontId="36" fillId="0" borderId="0"/>
    <xf numFmtId="0" fontId="11" fillId="0" borderId="0"/>
    <xf numFmtId="0" fontId="11" fillId="0" borderId="0"/>
    <xf numFmtId="0" fontId="44" fillId="0" borderId="17" applyNumberFormat="0" applyFill="0" applyAlignment="0" applyProtection="0"/>
    <xf numFmtId="0" fontId="48" fillId="5" borderId="0" applyNumberFormat="0" applyBorder="0" applyAlignment="0" applyProtection="0"/>
    <xf numFmtId="0" fontId="48" fillId="3" borderId="0" applyNumberFormat="0" applyBorder="0" applyAlignment="0" applyProtection="0"/>
    <xf numFmtId="0" fontId="49" fillId="0" borderId="0" applyNumberFormat="0" applyFill="0" applyBorder="0" applyAlignment="0" applyProtection="0"/>
    <xf numFmtId="0" fontId="117" fillId="10" borderId="14" applyNumberFormat="0" applyFont="0" applyAlignment="0" applyProtection="0"/>
    <xf numFmtId="0" fontId="36" fillId="10" borderId="14" applyNumberFormat="0" applyFont="0" applyAlignment="0" applyProtection="0"/>
    <xf numFmtId="0" fontId="11" fillId="10" borderId="14" applyNumberFormat="0" applyFon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6" fillId="0" borderId="0" applyFont="0" applyFill="0" applyBorder="0" applyAlignment="0" applyProtection="0"/>
    <xf numFmtId="0" fontId="39" fillId="22" borderId="15" applyNumberFormat="0" applyAlignment="0" applyProtection="0"/>
    <xf numFmtId="0" fontId="51" fillId="0" borderId="23" applyNumberFormat="0" applyFill="0" applyAlignment="0" applyProtection="0"/>
    <xf numFmtId="0" fontId="47" fillId="13" borderId="0" applyNumberFormat="0" applyBorder="0" applyAlignment="0" applyProtection="0"/>
    <xf numFmtId="0" fontId="32" fillId="0" borderId="0"/>
    <xf numFmtId="0" fontId="112" fillId="0" borderId="0"/>
    <xf numFmtId="0" fontId="51" fillId="0" borderId="0" applyNumberFormat="0" applyFill="0" applyBorder="0" applyAlignment="0" applyProtection="0"/>
    <xf numFmtId="0" fontId="49" fillId="0" borderId="0" applyNumberFormat="0" applyFill="0" applyBorder="0" applyAlignment="0" applyProtection="0"/>
    <xf numFmtId="0" fontId="51" fillId="0" borderId="0" applyNumberFormat="0" applyFill="0" applyBorder="0" applyAlignment="0" applyProtection="0"/>
    <xf numFmtId="2" fontId="112" fillId="0" borderId="0" applyProtection="0"/>
    <xf numFmtId="166" fontId="36" fillId="0" borderId="0" applyFont="0" applyFill="0" applyBorder="0" applyAlignment="0" applyProtection="0"/>
    <xf numFmtId="40" fontId="5" fillId="0" borderId="0" applyFont="0" applyFill="0" applyBorder="0" applyAlignment="0" applyProtection="0"/>
    <xf numFmtId="0" fontId="52" fillId="6" borderId="0" applyNumberFormat="0" applyBorder="0" applyAlignment="0" applyProtection="0"/>
    <xf numFmtId="49" fontId="25" fillId="0" borderId="5">
      <alignment horizontal="center" vertical="center" wrapText="1"/>
    </xf>
    <xf numFmtId="170" fontId="11" fillId="0" borderId="0" applyFont="0" applyFill="0" applyBorder="0" applyAlignment="0" applyProtection="0"/>
    <xf numFmtId="0" fontId="11" fillId="0" borderId="0"/>
    <xf numFmtId="0" fontId="2" fillId="0" borderId="0"/>
    <xf numFmtId="9" fontId="11" fillId="0" borderId="0" applyFon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5" fillId="0" borderId="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181" fontId="54" fillId="0" borderId="0" applyFont="0" applyFill="0" applyBorder="0" applyAlignment="0" applyProtection="0"/>
    <xf numFmtId="181" fontId="71" fillId="0" borderId="0" applyFont="0" applyFill="0" applyBorder="0" applyAlignment="0" applyProtection="0"/>
    <xf numFmtId="182" fontId="54" fillId="0" borderId="0" applyFont="0" applyFill="0" applyBorder="0" applyAlignment="0" applyProtection="0"/>
    <xf numFmtId="182" fontId="71" fillId="0" borderId="0" applyFont="0" applyFill="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2"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2" fontId="79" fillId="0" borderId="0">
      <protection locked="0"/>
    </xf>
    <xf numFmtId="2" fontId="80" fillId="0" borderId="0">
      <protection locked="0"/>
    </xf>
    <xf numFmtId="0" fontId="79" fillId="0" borderId="0">
      <protection locked="0"/>
    </xf>
    <xf numFmtId="0" fontId="79" fillId="0" borderId="0">
      <protection locked="0"/>
    </xf>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207" fontId="55" fillId="0" borderId="0"/>
    <xf numFmtId="0" fontId="129" fillId="24" borderId="5">
      <alignment horizontal="right" vertical="center"/>
    </xf>
    <xf numFmtId="0" fontId="65" fillId="24" borderId="5">
      <alignment horizontal="right" vertical="center"/>
    </xf>
    <xf numFmtId="0" fontId="55" fillId="24" borderId="6"/>
    <xf numFmtId="0" fontId="64" fillId="32" borderId="5">
      <alignment horizontal="center" vertical="center"/>
    </xf>
    <xf numFmtId="0" fontId="129" fillId="24" borderId="5">
      <alignment horizontal="right" vertical="center"/>
    </xf>
    <xf numFmtId="0" fontId="66" fillId="24" borderId="5">
      <alignment horizontal="left" vertical="center"/>
    </xf>
    <xf numFmtId="0" fontId="66" fillId="24" borderId="7">
      <alignment vertical="center"/>
    </xf>
    <xf numFmtId="0" fontId="67" fillId="24" borderId="8">
      <alignment vertical="center"/>
    </xf>
    <xf numFmtId="0" fontId="66" fillId="24" borderId="5"/>
    <xf numFmtId="0" fontId="65" fillId="24" borderId="5">
      <alignment horizontal="right" vertical="center"/>
    </xf>
    <xf numFmtId="0" fontId="68" fillId="26" borderId="5">
      <alignment horizontal="left" vertical="center"/>
    </xf>
    <xf numFmtId="0" fontId="68" fillId="26" borderId="5">
      <alignment horizontal="left" vertical="center"/>
    </xf>
    <xf numFmtId="0" fontId="130" fillId="24" borderId="5">
      <alignment horizontal="left" vertical="center"/>
    </xf>
    <xf numFmtId="0" fontId="69" fillId="24" borderId="6"/>
    <xf numFmtId="0" fontId="64" fillId="25" borderId="5">
      <alignment horizontal="left" vertical="center"/>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173" fontId="31" fillId="0" borderId="0" applyFont="0" applyFill="0" applyBorder="0" applyAlignment="0" applyProtection="0"/>
    <xf numFmtId="166" fontId="1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193" fontId="55" fillId="0" borderId="0" applyFont="0" applyFill="0" applyBorder="0" applyAlignment="0" applyProtection="0"/>
    <xf numFmtId="2" fontId="79" fillId="0" borderId="0">
      <protection locked="0"/>
    </xf>
    <xf numFmtId="0" fontId="55" fillId="0" borderId="0" applyFont="0" applyFill="0" applyBorder="0" applyAlignment="0" applyProtection="0"/>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171" fontId="132" fillId="0" borderId="0"/>
    <xf numFmtId="208" fontId="55" fillId="0" borderId="0" applyFont="0" applyFill="0" applyBorder="0" applyAlignment="0" applyProtection="0"/>
    <xf numFmtId="177" fontId="83" fillId="0" borderId="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174" fontId="55" fillId="0" borderId="0" applyFont="0" applyFill="0" applyBorder="0" applyAlignment="0" applyProtection="0"/>
    <xf numFmtId="174" fontId="55" fillId="0" borderId="0" applyFont="0" applyFill="0" applyBorder="0" applyAlignment="0" applyProtection="0"/>
    <xf numFmtId="174" fontId="55" fillId="0" borderId="0" applyFont="0" applyFill="0" applyBorder="0" applyAlignment="0" applyProtection="0"/>
    <xf numFmtId="0" fontId="81" fillId="0" borderId="0"/>
    <xf numFmtId="174" fontId="55" fillId="0" borderId="0" applyFont="0" applyFill="0" applyBorder="0" applyAlignment="0" applyProtection="0"/>
    <xf numFmtId="0" fontId="82" fillId="0" borderId="0"/>
    <xf numFmtId="174" fontId="55" fillId="0" borderId="0" applyFont="0" applyFill="0" applyBorder="0" applyAlignment="0" applyProtection="0"/>
    <xf numFmtId="0" fontId="82" fillId="0" borderId="0"/>
    <xf numFmtId="174" fontId="55" fillId="0" borderId="0" applyFont="0" applyFill="0" applyBorder="0" applyAlignment="0" applyProtection="0"/>
    <xf numFmtId="0" fontId="82" fillId="0" borderId="0"/>
    <xf numFmtId="174" fontId="55" fillId="0" borderId="0" applyFont="0" applyFill="0" applyBorder="0" applyAlignment="0" applyProtection="0"/>
    <xf numFmtId="0" fontId="78" fillId="0" borderId="0"/>
    <xf numFmtId="0" fontId="79" fillId="0" borderId="0">
      <protection locked="0"/>
    </xf>
    <xf numFmtId="209" fontId="79" fillId="0" borderId="0">
      <protection locked="0"/>
    </xf>
    <xf numFmtId="2" fontId="55" fillId="0" borderId="0" applyFont="0" applyFill="0" applyBorder="0" applyAlignment="0" applyProtection="0"/>
    <xf numFmtId="0" fontId="82" fillId="0" borderId="0"/>
    <xf numFmtId="0" fontId="83" fillId="0" borderId="0"/>
    <xf numFmtId="0" fontId="82" fillId="0" borderId="0"/>
    <xf numFmtId="209" fontId="79" fillId="0" borderId="0">
      <protection locked="0"/>
    </xf>
    <xf numFmtId="210" fontId="133" fillId="0" borderId="0" applyAlignment="0">
      <alignment wrapText="1"/>
    </xf>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211" fontId="134" fillId="0" borderId="0">
      <protection locked="0"/>
    </xf>
    <xf numFmtId="211" fontId="134" fillId="0" borderId="0">
      <protection locked="0"/>
    </xf>
    <xf numFmtId="0" fontId="135"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174" fontId="54" fillId="0" borderId="0" applyFont="0" applyFill="0" applyBorder="0" applyAlignment="0" applyProtection="0"/>
    <xf numFmtId="174" fontId="71" fillId="0" borderId="0" applyFont="0" applyFill="0" applyBorder="0" applyAlignment="0" applyProtection="0"/>
    <xf numFmtId="3" fontId="54" fillId="0" borderId="0" applyFont="0" applyFill="0" applyBorder="0" applyAlignment="0" applyProtection="0"/>
    <xf numFmtId="3" fontId="71" fillId="0" borderId="0" applyFont="0" applyFill="0" applyBorder="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5" fontId="55" fillId="0" borderId="0"/>
    <xf numFmtId="0" fontId="82" fillId="0" borderId="12"/>
    <xf numFmtId="49" fontId="26" fillId="0" borderId="0" applyNumberFormat="0" applyFont="0" applyAlignment="0">
      <alignment vertical="top" wrapText="1"/>
      <protection locked="0"/>
    </xf>
    <xf numFmtId="49" fontId="26" fillId="0" borderId="0" applyNumberFormat="0" applyFont="0" applyAlignment="0">
      <alignment vertical="top" wrapText="1"/>
    </xf>
    <xf numFmtId="49" fontId="26" fillId="0" borderId="0" applyNumberFormat="0" applyFont="0" applyAlignment="0">
      <alignment vertical="top" wrapText="1"/>
    </xf>
    <xf numFmtId="49" fontId="26" fillId="0" borderId="0" applyNumberFormat="0" applyFont="0" applyAlignment="0">
      <alignment vertical="top" wrapText="1"/>
      <protection locked="0"/>
    </xf>
    <xf numFmtId="49" fontId="26" fillId="0" borderId="0" applyNumberFormat="0" applyFont="0" applyAlignment="0">
      <alignment vertical="top" wrapText="1"/>
    </xf>
    <xf numFmtId="49" fontId="26" fillId="0" borderId="0" applyNumberFormat="0" applyFont="0" applyAlignment="0">
      <alignment vertical="top" wrapText="1"/>
      <protection locked="0"/>
    </xf>
    <xf numFmtId="49" fontId="26" fillId="0" borderId="0" applyNumberFormat="0" applyFont="0" applyAlignment="0">
      <alignment vertical="top" wrapText="1"/>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141" fillId="24" borderId="31">
      <alignment horizontal="left" vertical="center"/>
      <protection locked="0"/>
    </xf>
    <xf numFmtId="49" fontId="141" fillId="24" borderId="31">
      <alignment horizontal="left" vertical="center"/>
    </xf>
    <xf numFmtId="4" fontId="141" fillId="24" borderId="31">
      <alignment horizontal="right" vertical="center"/>
      <protection locked="0"/>
    </xf>
    <xf numFmtId="4" fontId="141" fillId="24" borderId="31">
      <alignment horizontal="right" vertical="center"/>
    </xf>
    <xf numFmtId="4" fontId="142" fillId="24" borderId="31">
      <alignment horizontal="right" vertical="center"/>
      <protection locked="0"/>
    </xf>
    <xf numFmtId="49" fontId="143" fillId="24" borderId="5">
      <alignment horizontal="left" vertical="center"/>
      <protection locked="0"/>
    </xf>
    <xf numFmtId="49" fontId="143" fillId="24" borderId="5">
      <alignment horizontal="left" vertical="center"/>
    </xf>
    <xf numFmtId="49" fontId="144" fillId="24" borderId="5">
      <alignment horizontal="left" vertical="center"/>
      <protection locked="0"/>
    </xf>
    <xf numFmtId="49" fontId="144" fillId="24" borderId="5">
      <alignment horizontal="left" vertical="center"/>
    </xf>
    <xf numFmtId="4" fontId="143" fillId="24" borderId="5">
      <alignment horizontal="right" vertical="center"/>
      <protection locked="0"/>
    </xf>
    <xf numFmtId="4" fontId="143" fillId="24" borderId="5">
      <alignment horizontal="right" vertical="center"/>
    </xf>
    <xf numFmtId="4" fontId="145" fillId="24" borderId="5">
      <alignment horizontal="right" vertical="center"/>
      <protection locked="0"/>
    </xf>
    <xf numFmtId="49" fontId="131" fillId="24" borderId="5">
      <alignment horizontal="left" vertical="center"/>
      <protection locked="0"/>
    </xf>
    <xf numFmtId="49" fontId="131" fillId="24" borderId="5">
      <alignment horizontal="left" vertical="center"/>
      <protection locked="0"/>
    </xf>
    <xf numFmtId="49" fontId="131" fillId="24" borderId="5">
      <alignment horizontal="left" vertical="center"/>
    </xf>
    <xf numFmtId="49" fontId="131" fillId="24" borderId="5">
      <alignment horizontal="left" vertical="center"/>
    </xf>
    <xf numFmtId="49" fontId="142" fillId="24" borderId="5">
      <alignment horizontal="left" vertical="center"/>
      <protection locked="0"/>
    </xf>
    <xf numFmtId="49" fontId="142" fillId="24" borderId="5">
      <alignment horizontal="left" vertical="center"/>
    </xf>
    <xf numFmtId="4" fontId="131" fillId="24" borderId="5">
      <alignment horizontal="right" vertical="center"/>
      <protection locked="0"/>
    </xf>
    <xf numFmtId="4" fontId="131" fillId="24" borderId="5">
      <alignment horizontal="right" vertical="center"/>
      <protection locked="0"/>
    </xf>
    <xf numFmtId="4" fontId="131" fillId="24" borderId="5">
      <alignment horizontal="right" vertical="center"/>
    </xf>
    <xf numFmtId="4" fontId="131" fillId="24" borderId="5">
      <alignment horizontal="right" vertical="center"/>
    </xf>
    <xf numFmtId="4" fontId="142" fillId="24" borderId="5">
      <alignment horizontal="right" vertical="center"/>
      <protection locked="0"/>
    </xf>
    <xf numFmtId="49" fontId="146" fillId="24" borderId="5">
      <alignment horizontal="left" vertical="center"/>
      <protection locked="0"/>
    </xf>
    <xf numFmtId="49" fontId="146" fillId="24" borderId="5">
      <alignment horizontal="left" vertical="center"/>
    </xf>
    <xf numFmtId="49" fontId="147" fillId="24" borderId="5">
      <alignment horizontal="left" vertical="center"/>
      <protection locked="0"/>
    </xf>
    <xf numFmtId="49" fontId="147" fillId="24" borderId="5">
      <alignment horizontal="left" vertical="center"/>
    </xf>
    <xf numFmtId="4" fontId="146" fillId="24" borderId="5">
      <alignment horizontal="right" vertical="center"/>
      <protection locked="0"/>
    </xf>
    <xf numFmtId="4" fontId="146" fillId="24" borderId="5">
      <alignment horizontal="right" vertical="center"/>
    </xf>
    <xf numFmtId="4" fontId="148" fillId="24" borderId="5">
      <alignment horizontal="right" vertical="center"/>
      <protection locked="0"/>
    </xf>
    <xf numFmtId="49" fontId="149" fillId="0" borderId="5">
      <alignment horizontal="left" vertical="center"/>
      <protection locked="0"/>
    </xf>
    <xf numFmtId="49" fontId="149" fillId="0" borderId="5">
      <alignment horizontal="left" vertical="center"/>
    </xf>
    <xf numFmtId="49" fontId="150" fillId="0" borderId="5">
      <alignment horizontal="left" vertical="center"/>
      <protection locked="0"/>
    </xf>
    <xf numFmtId="49" fontId="150" fillId="0" borderId="5">
      <alignment horizontal="left" vertical="center"/>
    </xf>
    <xf numFmtId="4" fontId="149" fillId="0" borderId="5">
      <alignment horizontal="right" vertical="center"/>
      <protection locked="0"/>
    </xf>
    <xf numFmtId="4" fontId="149" fillId="0" borderId="5">
      <alignment horizontal="right" vertical="center"/>
    </xf>
    <xf numFmtId="4" fontId="150" fillId="0" borderId="5">
      <alignment horizontal="right" vertical="center"/>
      <protection locked="0"/>
    </xf>
    <xf numFmtId="49" fontId="151" fillId="0" borderId="5">
      <alignment horizontal="left" vertical="center"/>
      <protection locked="0"/>
    </xf>
    <xf numFmtId="49" fontId="151" fillId="0" borderId="5">
      <alignment horizontal="left" vertical="center"/>
    </xf>
    <xf numFmtId="49" fontId="152" fillId="0" borderId="5">
      <alignment horizontal="left" vertical="center"/>
      <protection locked="0"/>
    </xf>
    <xf numFmtId="49" fontId="152" fillId="0" borderId="5">
      <alignment horizontal="left" vertical="center"/>
    </xf>
    <xf numFmtId="4" fontId="151" fillId="0" borderId="5">
      <alignment horizontal="right" vertical="center"/>
      <protection locked="0"/>
    </xf>
    <xf numFmtId="4" fontId="151" fillId="0" borderId="5">
      <alignment horizontal="right" vertical="center"/>
    </xf>
    <xf numFmtId="49" fontId="149" fillId="0" borderId="5">
      <alignment horizontal="left" vertical="center"/>
      <protection locked="0"/>
    </xf>
    <xf numFmtId="49" fontId="150" fillId="0" borderId="5">
      <alignment horizontal="left" vertical="center"/>
      <protection locked="0"/>
    </xf>
    <xf numFmtId="4" fontId="149" fillId="0" borderId="5">
      <alignment horizontal="right" vertical="center"/>
      <protection locked="0"/>
    </xf>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1" fontId="71" fillId="0" borderId="0" applyNumberFormat="0" applyAlignment="0">
      <alignment horizontal="center"/>
    </xf>
    <xf numFmtId="212" fontId="153" fillId="0" borderId="0" applyNumberFormat="0">
      <alignment horizontal="centerContinuous"/>
    </xf>
    <xf numFmtId="185" fontId="71" fillId="0" borderId="0" applyFont="0" applyFill="0" applyBorder="0" applyAlignment="0" applyProtection="0"/>
    <xf numFmtId="173" fontId="71" fillId="0" borderId="0" applyFont="0" applyFill="0" applyBorder="0" applyAlignment="0" applyProtection="0"/>
    <xf numFmtId="213" fontId="78" fillId="0" borderId="0" applyFont="0" applyFill="0" applyBorder="0" applyAlignment="0" applyProtection="0"/>
    <xf numFmtId="214" fontId="78" fillId="0" borderId="0" applyFont="0" applyFill="0" applyBorder="0" applyAlignment="0" applyProtection="0"/>
    <xf numFmtId="215" fontId="79" fillId="0" borderId="0">
      <protection locked="0"/>
    </xf>
    <xf numFmtId="194" fontId="71" fillId="0" borderId="0" applyFont="0" applyFill="0" applyBorder="0" applyAlignment="0" applyProtection="0"/>
    <xf numFmtId="195" fontId="71" fillId="0" borderId="0" applyFont="0" applyFill="0" applyBorder="0" applyAlignment="0" applyProtection="0"/>
    <xf numFmtId="216" fontId="79" fillId="0" borderId="0">
      <protection locked="0"/>
    </xf>
    <xf numFmtId="217" fontId="79" fillId="0" borderId="0">
      <protection locked="0"/>
    </xf>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154" fillId="0" borderId="0"/>
    <xf numFmtId="0" fontId="19" fillId="0" borderId="0"/>
    <xf numFmtId="0" fontId="155" fillId="0" borderId="0"/>
    <xf numFmtId="0" fontId="19" fillId="0" borderId="0"/>
    <xf numFmtId="0" fontId="83" fillId="0" borderId="0"/>
    <xf numFmtId="0" fontId="83" fillId="0" borderId="0"/>
    <xf numFmtId="0" fontId="31" fillId="0" borderId="0"/>
    <xf numFmtId="0" fontId="31" fillId="0" borderId="0"/>
    <xf numFmtId="0" fontId="71" fillId="0" borderId="0"/>
    <xf numFmtId="0" fontId="111" fillId="0" borderId="0"/>
    <xf numFmtId="0" fontId="55" fillId="0" borderId="0"/>
    <xf numFmtId="0" fontId="31" fillId="0" borderId="0"/>
    <xf numFmtId="0" fontId="3" fillId="0" borderId="0"/>
    <xf numFmtId="0" fontId="71" fillId="0" borderId="0"/>
    <xf numFmtId="0" fontId="71" fillId="0" borderId="0"/>
    <xf numFmtId="0" fontId="55" fillId="0" borderId="0"/>
    <xf numFmtId="0" fontId="15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applyBorder="0"/>
    <xf numFmtId="0" fontId="55" fillId="0" borderId="0"/>
    <xf numFmtId="0" fontId="55" fillId="0" borderId="0"/>
    <xf numFmtId="0" fontId="71" fillId="0" borderId="0"/>
    <xf numFmtId="0" fontId="71" fillId="0" borderId="0"/>
    <xf numFmtId="0" fontId="11" fillId="0" borderId="0"/>
    <xf numFmtId="0" fontId="71" fillId="0" borderId="0"/>
    <xf numFmtId="0" fontId="157" fillId="0" borderId="0"/>
    <xf numFmtId="0" fontId="55" fillId="0" borderId="0"/>
    <xf numFmtId="0" fontId="71" fillId="0" borderId="0" applyBorder="0"/>
    <xf numFmtId="0" fontId="11" fillId="0" borderId="0"/>
    <xf numFmtId="0" fontId="31" fillId="0" borderId="0"/>
    <xf numFmtId="0" fontId="31" fillId="0" borderId="0"/>
    <xf numFmtId="218" fontId="158" fillId="0" borderId="0"/>
    <xf numFmtId="0" fontId="71" fillId="0" borderId="0"/>
    <xf numFmtId="0" fontId="36" fillId="0" borderId="0"/>
    <xf numFmtId="0" fontId="159" fillId="0" borderId="0"/>
    <xf numFmtId="0" fontId="159" fillId="0" borderId="0"/>
    <xf numFmtId="0" fontId="159" fillId="0" borderId="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4" fontId="124" fillId="32" borderId="5">
      <alignment horizontal="right" vertical="center"/>
      <protection locked="0"/>
    </xf>
    <xf numFmtId="4" fontId="124" fillId="30" borderId="5">
      <alignment horizontal="right" vertical="center"/>
      <protection locked="0"/>
    </xf>
    <xf numFmtId="4" fontId="124" fillId="25" borderId="5">
      <alignment horizontal="right" vertical="center"/>
      <protection locked="0"/>
    </xf>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9" fontId="71"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31" fillId="0" borderId="0" applyFont="0" applyFill="0" applyBorder="0" applyAlignment="0" applyProtection="0"/>
    <xf numFmtId="199" fontId="71" fillId="0" borderId="0" applyFont="0" applyFill="0" applyBorder="0" applyAlignment="0" applyProtection="0"/>
    <xf numFmtId="219" fontId="79" fillId="0" borderId="0">
      <protection locked="0"/>
    </xf>
    <xf numFmtId="220" fontId="79" fillId="0" borderId="0">
      <protection locked="0"/>
    </xf>
    <xf numFmtId="221" fontId="55" fillId="0" borderId="0" applyFont="0" applyFill="0" applyBorder="0" applyAlignment="0" applyProtection="0"/>
    <xf numFmtId="219" fontId="79" fillId="0" borderId="0">
      <protection locked="0"/>
    </xf>
    <xf numFmtId="202" fontId="71" fillId="0" borderId="0" applyFill="0" applyBorder="0" applyAlignment="0">
      <alignment horizontal="centerContinuous"/>
    </xf>
    <xf numFmtId="220" fontId="79" fillId="0" borderId="0">
      <protection locked="0"/>
    </xf>
    <xf numFmtId="222" fontId="79" fillId="0" borderId="0">
      <protection locked="0"/>
    </xf>
    <xf numFmtId="49" fontId="131" fillId="0" borderId="5">
      <alignment horizontal="left" vertical="center" wrapText="1"/>
      <protection locked="0"/>
    </xf>
    <xf numFmtId="49" fontId="131" fillId="0" borderId="5">
      <alignment horizontal="left" vertical="center" wrapText="1"/>
      <protection locked="0"/>
    </xf>
    <xf numFmtId="4" fontId="160" fillId="33" borderId="32" applyNumberFormat="0" applyProtection="0">
      <alignment vertical="center"/>
    </xf>
    <xf numFmtId="4" fontId="161" fillId="33" borderId="32" applyNumberFormat="0" applyProtection="0">
      <alignment vertical="center"/>
    </xf>
    <xf numFmtId="4" fontId="162" fillId="0" borderId="0" applyNumberFormat="0" applyProtection="0">
      <alignment horizontal="left" vertical="center" indent="1"/>
    </xf>
    <xf numFmtId="4" fontId="163" fillId="34" borderId="32" applyNumberFormat="0" applyProtection="0">
      <alignment horizontal="left" vertical="center" indent="1"/>
    </xf>
    <xf numFmtId="4" fontId="164" fillId="35" borderId="32" applyNumberFormat="0" applyProtection="0">
      <alignment vertical="center"/>
    </xf>
    <xf numFmtId="4" fontId="165" fillId="32" borderId="32" applyNumberFormat="0" applyProtection="0">
      <alignment vertical="center"/>
    </xf>
    <xf numFmtId="4" fontId="164" fillId="36" borderId="32" applyNumberFormat="0" applyProtection="0">
      <alignment vertical="center"/>
    </xf>
    <xf numFmtId="4" fontId="166" fillId="35" borderId="32" applyNumberFormat="0" applyProtection="0">
      <alignment vertical="center"/>
    </xf>
    <xf numFmtId="4" fontId="167" fillId="37" borderId="32" applyNumberFormat="0" applyProtection="0">
      <alignment horizontal="left" vertical="center" indent="1"/>
    </xf>
    <xf numFmtId="4" fontId="167" fillId="30" borderId="32" applyNumberFormat="0" applyProtection="0">
      <alignment horizontal="left" vertical="center" indent="1"/>
    </xf>
    <xf numFmtId="4" fontId="168" fillId="34" borderId="32" applyNumberFormat="0" applyProtection="0">
      <alignment horizontal="left" vertical="center" indent="1"/>
    </xf>
    <xf numFmtId="4" fontId="169" fillId="31" borderId="32" applyNumberFormat="0" applyProtection="0">
      <alignment vertical="center"/>
    </xf>
    <xf numFmtId="4" fontId="170" fillId="24" borderId="32" applyNumberFormat="0" applyProtection="0">
      <alignment horizontal="left" vertical="center" indent="1"/>
    </xf>
    <xf numFmtId="4" fontId="171" fillId="30" borderId="32" applyNumberFormat="0" applyProtection="0">
      <alignment horizontal="left" vertical="center" indent="1"/>
    </xf>
    <xf numFmtId="4" fontId="172" fillId="34" borderId="32" applyNumberFormat="0" applyProtection="0">
      <alignment horizontal="left" vertical="center" indent="1"/>
    </xf>
    <xf numFmtId="4" fontId="173" fillId="24" borderId="32" applyNumberFormat="0" applyProtection="0">
      <alignment vertical="center"/>
    </xf>
    <xf numFmtId="4" fontId="174" fillId="24" borderId="32" applyNumberFormat="0" applyProtection="0">
      <alignment vertical="center"/>
    </xf>
    <xf numFmtId="4" fontId="167" fillId="30" borderId="32" applyNumberFormat="0" applyProtection="0">
      <alignment horizontal="left" vertical="center" indent="1"/>
    </xf>
    <xf numFmtId="4" fontId="175" fillId="24" borderId="32" applyNumberFormat="0" applyProtection="0">
      <alignment vertical="center"/>
    </xf>
    <xf numFmtId="4" fontId="176" fillId="24" borderId="32" applyNumberFormat="0" applyProtection="0">
      <alignment vertical="center"/>
    </xf>
    <xf numFmtId="4" fontId="85" fillId="0" borderId="0" applyNumberFormat="0" applyProtection="0">
      <alignment horizontal="left" vertical="center" indent="1"/>
    </xf>
    <xf numFmtId="4" fontId="177" fillId="24" borderId="32" applyNumberFormat="0" applyProtection="0">
      <alignment vertical="center"/>
    </xf>
    <xf numFmtId="4" fontId="178" fillId="24" borderId="32" applyNumberFormat="0" applyProtection="0">
      <alignment vertical="center"/>
    </xf>
    <xf numFmtId="4" fontId="167" fillId="38" borderId="32" applyNumberFormat="0" applyProtection="0">
      <alignment horizontal="left" vertical="center" indent="1"/>
    </xf>
    <xf numFmtId="4" fontId="179" fillId="31" borderId="32" applyNumberFormat="0" applyProtection="0">
      <alignment horizontal="left" indent="1"/>
    </xf>
    <xf numFmtId="4" fontId="180" fillId="24" borderId="32" applyNumberFormat="0" applyProtection="0">
      <alignment vertical="center"/>
    </xf>
    <xf numFmtId="38" fontId="78" fillId="0" borderId="28"/>
    <xf numFmtId="223" fontId="55" fillId="0" borderId="0">
      <protection locked="0"/>
    </xf>
    <xf numFmtId="38" fontId="78" fillId="0" borderId="0" applyFont="0" applyFill="0" applyBorder="0" applyAlignment="0" applyProtection="0"/>
    <xf numFmtId="40" fontId="78" fillId="0" borderId="0" applyFont="0" applyFill="0" applyBorder="0" applyAlignment="0" applyProtection="0"/>
    <xf numFmtId="0" fontId="181" fillId="0" borderId="0" applyNumberFormat="0" applyFill="0" applyBorder="0" applyAlignment="0" applyProtection="0"/>
    <xf numFmtId="0" fontId="55" fillId="0" borderId="0" applyNumberFormat="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2" fontId="134" fillId="0" borderId="0">
      <protection locked="0"/>
    </xf>
    <xf numFmtId="2" fontId="134" fillId="0" borderId="0">
      <protection locked="0"/>
    </xf>
    <xf numFmtId="220" fontId="79" fillId="0" borderId="0">
      <protection locked="0"/>
    </xf>
    <xf numFmtId="222" fontId="79" fillId="0" borderId="0">
      <protection locked="0"/>
    </xf>
    <xf numFmtId="0" fontId="78" fillId="0" borderId="0"/>
    <xf numFmtId="4" fontId="55" fillId="0" borderId="0" applyFon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82" fillId="0" borderId="0" applyNumberFormat="0" applyFont="0" applyFill="0" applyBorder="0" applyAlignment="0" applyProtection="0">
      <alignment vertical="top"/>
    </xf>
    <xf numFmtId="0" fontId="183" fillId="0" borderId="0" applyNumberFormat="0" applyFont="0" applyFill="0" applyBorder="0" applyAlignment="0" applyProtection="0">
      <alignment vertical="top"/>
    </xf>
    <xf numFmtId="0" fontId="183" fillId="0" borderId="0" applyNumberFormat="0" applyFont="0" applyFill="0" applyBorder="0" applyAlignment="0" applyProtection="0">
      <alignment vertical="top"/>
    </xf>
    <xf numFmtId="0" fontId="182" fillId="0" borderId="0" applyNumberFormat="0" applyFont="0" applyFill="0" applyBorder="0" applyAlignment="0" applyProtection="0"/>
    <xf numFmtId="0" fontId="182" fillId="0" borderId="0" applyNumberFormat="0" applyFont="0" applyFill="0" applyBorder="0" applyAlignment="0" applyProtection="0">
      <alignment horizontal="left" vertical="top"/>
    </xf>
    <xf numFmtId="0" fontId="182" fillId="0" borderId="0" applyNumberFormat="0" applyFont="0" applyFill="0" applyBorder="0" applyAlignment="0" applyProtection="0">
      <alignment horizontal="left" vertical="top"/>
    </xf>
    <xf numFmtId="0" fontId="182" fillId="0" borderId="0" applyNumberFormat="0" applyFont="0" applyFill="0" applyBorder="0" applyAlignment="0" applyProtection="0">
      <alignment horizontal="left" vertical="top"/>
    </xf>
    <xf numFmtId="0" fontId="71" fillId="0" borderId="0"/>
    <xf numFmtId="0" fontId="184" fillId="0" borderId="0">
      <alignment horizontal="left" wrapText="1"/>
    </xf>
    <xf numFmtId="0" fontId="185" fillId="0" borderId="18" applyNumberFormat="0" applyFont="0" applyFill="0" applyBorder="0" applyAlignment="0" applyProtection="0">
      <alignment horizontal="center" wrapText="1"/>
    </xf>
    <xf numFmtId="224" fontId="54" fillId="0" borderId="0" applyNumberFormat="0" applyFont="0" applyFill="0" applyBorder="0" applyAlignment="0" applyProtection="0">
      <alignment horizontal="right"/>
    </xf>
    <xf numFmtId="0" fontId="185" fillId="0" borderId="0" applyNumberFormat="0" applyFont="0" applyFill="0" applyBorder="0" applyAlignment="0" applyProtection="0">
      <alignment horizontal="left" indent="1"/>
    </xf>
    <xf numFmtId="225" fontId="185" fillId="0" borderId="0" applyNumberFormat="0" applyFont="0" applyFill="0" applyBorder="0" applyAlignment="0" applyProtection="0"/>
    <xf numFmtId="0" fontId="71" fillId="0" borderId="18" applyNumberFormat="0" applyFont="0" applyFill="0" applyAlignment="0" applyProtection="0">
      <alignment horizontal="center"/>
    </xf>
    <xf numFmtId="0" fontId="71" fillId="0" borderId="0" applyNumberFormat="0" applyFont="0" applyFill="0" applyBorder="0" applyAlignment="0" applyProtection="0">
      <alignment horizontal="left" wrapText="1" indent="1"/>
    </xf>
    <xf numFmtId="0" fontId="185" fillId="0" borderId="0" applyNumberFormat="0" applyFont="0" applyFill="0" applyBorder="0" applyAlignment="0" applyProtection="0">
      <alignment horizontal="left" indent="1"/>
    </xf>
    <xf numFmtId="0" fontId="71" fillId="0" borderId="0" applyNumberFormat="0" applyFont="0" applyFill="0" applyBorder="0" applyAlignment="0" applyProtection="0">
      <alignment horizontal="left" wrapText="1" indent="2"/>
    </xf>
    <xf numFmtId="226" fontId="71" fillId="0" borderId="0">
      <alignment horizontal="right"/>
    </xf>
    <xf numFmtId="0" fontId="37" fillId="19"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8" borderId="0" applyNumberFormat="0" applyBorder="0" applyAlignment="0" applyProtection="0"/>
    <xf numFmtId="0" fontId="38" fillId="7" borderId="2" applyNumberFormat="0" applyAlignment="0" applyProtection="0"/>
    <xf numFmtId="0" fontId="38" fillId="7" borderId="2" applyNumberFormat="0" applyAlignment="0" applyProtection="0"/>
    <xf numFmtId="218" fontId="38" fillId="7" borderId="2" applyNumberFormat="0" applyAlignment="0" applyProtection="0"/>
    <xf numFmtId="0" fontId="39" fillId="22" borderId="15" applyNumberFormat="0" applyAlignment="0" applyProtection="0"/>
    <xf numFmtId="0" fontId="39" fillId="22" borderId="15" applyNumberFormat="0" applyAlignment="0" applyProtection="0"/>
    <xf numFmtId="0" fontId="40" fillId="22" borderId="2" applyNumberFormat="0" applyAlignment="0" applyProtection="0"/>
    <xf numFmtId="0" fontId="40" fillId="22" borderId="2" applyNumberFormat="0" applyAlignment="0" applyProtection="0"/>
    <xf numFmtId="0" fontId="112" fillId="0" borderId="0" applyProtection="0"/>
    <xf numFmtId="195" fontId="26" fillId="0" borderId="0" applyFont="0" applyFill="0" applyBorder="0" applyAlignment="0" applyProtection="0"/>
    <xf numFmtId="0" fontId="52" fillId="4" borderId="0" applyNumberFormat="0" applyBorder="0" applyAlignment="0" applyProtection="0"/>
    <xf numFmtId="0" fontId="41" fillId="0" borderId="9" applyNumberFormat="0" applyFill="0" applyAlignment="0" applyProtection="0"/>
    <xf numFmtId="0" fontId="41" fillId="0" borderId="9" applyNumberFormat="0" applyFill="0" applyAlignment="0" applyProtection="0"/>
    <xf numFmtId="0" fontId="42" fillId="0" borderId="10" applyNumberFormat="0" applyFill="0" applyAlignment="0" applyProtection="0"/>
    <xf numFmtId="0" fontId="42" fillId="0" borderId="10"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13" fillId="0" borderId="0" applyProtection="0"/>
    <xf numFmtId="0" fontId="114" fillId="0" borderId="0" applyProtection="0"/>
    <xf numFmtId="0" fontId="50" fillId="0" borderId="13" applyNumberFormat="0" applyFill="0" applyAlignment="0" applyProtection="0"/>
    <xf numFmtId="0" fontId="44" fillId="0" borderId="17" applyNumberFormat="0" applyFill="0" applyAlignment="0" applyProtection="0"/>
    <xf numFmtId="0" fontId="44" fillId="0" borderId="17" applyNumberFormat="0" applyFill="0" applyAlignment="0" applyProtection="0"/>
    <xf numFmtId="0" fontId="112" fillId="0" borderId="16" applyProtection="0"/>
    <xf numFmtId="0" fontId="45" fillId="23" borderId="4" applyNumberFormat="0" applyAlignment="0" applyProtection="0"/>
    <xf numFmtId="0" fontId="45" fillId="23" borderId="4" applyNumberFormat="0" applyAlignment="0" applyProtection="0"/>
    <xf numFmtId="0" fontId="45" fillId="23" borderId="4" applyNumberFormat="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0" fillId="22" borderId="2" applyNumberFormat="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6" fillId="0" borderId="0"/>
    <xf numFmtId="0" fontId="36" fillId="0" borderId="0"/>
    <xf numFmtId="0" fontId="36" fillId="0" borderId="0"/>
    <xf numFmtId="0" fontId="36" fillId="0" borderId="0"/>
    <xf numFmtId="0" fontId="36" fillId="0" borderId="0"/>
    <xf numFmtId="0" fontId="36" fillId="0" borderId="0"/>
    <xf numFmtId="0" fontId="11" fillId="0" borderId="0"/>
    <xf numFmtId="0" fontId="11" fillId="0" borderId="0"/>
    <xf numFmtId="0" fontId="11"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11"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53" fillId="0" borderId="0"/>
    <xf numFmtId="0" fontId="26" fillId="0" borderId="0"/>
    <xf numFmtId="0" fontId="53" fillId="0" borderId="0"/>
    <xf numFmtId="0" fontId="53" fillId="0" borderId="0"/>
    <xf numFmtId="0" fontId="11"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218" fontId="157" fillId="0" borderId="0"/>
    <xf numFmtId="218" fontId="157" fillId="0" borderId="0"/>
    <xf numFmtId="218" fontId="157" fillId="0" borderId="0"/>
    <xf numFmtId="0" fontId="1" fillId="0" borderId="0"/>
    <xf numFmtId="0" fontId="1" fillId="0" borderId="0"/>
    <xf numFmtId="0" fontId="26" fillId="0" borderId="0"/>
    <xf numFmtId="0" fontId="26" fillId="0" borderId="0" applyNumberFormat="0" applyFont="0" applyFill="0" applyBorder="0" applyAlignment="0" applyProtection="0">
      <alignment vertical="top"/>
    </xf>
    <xf numFmtId="0" fontId="11" fillId="0" borderId="0"/>
    <xf numFmtId="0" fontId="26" fillId="0" borderId="0" applyNumberFormat="0" applyFont="0" applyFill="0" applyBorder="0" applyAlignment="0" applyProtection="0">
      <alignment vertical="top"/>
    </xf>
    <xf numFmtId="0" fontId="1" fillId="0" borderId="0"/>
    <xf numFmtId="0" fontId="11" fillId="0" borderId="0"/>
    <xf numFmtId="0" fontId="36" fillId="0" borderId="0"/>
    <xf numFmtId="0" fontId="26" fillId="0" borderId="0"/>
    <xf numFmtId="0" fontId="44" fillId="0" borderId="17" applyNumberFormat="0" applyFill="0" applyAlignment="0" applyProtection="0"/>
    <xf numFmtId="0" fontId="48" fillId="3" borderId="0" applyNumberFormat="0" applyBorder="0" applyAlignment="0" applyProtection="0"/>
    <xf numFmtId="0" fontId="48" fillId="3" borderId="0" applyNumberFormat="0" applyBorder="0" applyAlignment="0" applyProtection="0"/>
    <xf numFmtId="0" fontId="48" fillId="3" borderId="0" applyNumberFormat="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6" fillId="10" borderId="14" applyNumberFormat="0" applyFont="0" applyAlignment="0" applyProtection="0"/>
    <xf numFmtId="0" fontId="11" fillId="10" borderId="14" applyNumberFormat="0" applyFon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 fillId="0" borderId="0" applyFont="0" applyFill="0" applyBorder="0" applyAlignment="0" applyProtection="0"/>
    <xf numFmtId="0" fontId="39" fillId="22" borderId="15" applyNumberFormat="0" applyAlignment="0" applyProtection="0"/>
    <xf numFmtId="0" fontId="50" fillId="0" borderId="13" applyNumberFormat="0" applyFill="0" applyAlignment="0" applyProtection="0"/>
    <xf numFmtId="0" fontId="50" fillId="0" borderId="13" applyNumberFormat="0" applyFill="0" applyAlignment="0" applyProtection="0"/>
    <xf numFmtId="0" fontId="47" fillId="13" borderId="0" applyNumberFormat="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112" fillId="0" borderId="0"/>
    <xf numFmtId="0" fontId="51" fillId="0" borderId="0" applyNumberFormat="0" applyFill="0" applyBorder="0" applyAlignment="0" applyProtection="0"/>
    <xf numFmtId="0" fontId="49"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185" fontId="186" fillId="0" borderId="0" applyFont="0" applyFill="0" applyBorder="0" applyAlignment="0" applyProtection="0"/>
    <xf numFmtId="173" fontId="186" fillId="0" borderId="0" applyFont="0" applyFill="0" applyBorder="0" applyAlignment="0" applyProtection="0"/>
    <xf numFmtId="227" fontId="12" fillId="0" borderId="0" applyNumberFormat="0" applyFill="0" applyBorder="0" applyAlignment="0" applyProtection="0"/>
    <xf numFmtId="227" fontId="12" fillId="0" borderId="0" applyNumberForma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73" fontId="71"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206" fontId="11" fillId="0" borderId="0" applyFont="0" applyFill="0" applyBorder="0" applyAlignment="0" applyProtection="0"/>
    <xf numFmtId="170" fontId="11"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166" fontId="36" fillId="0" borderId="0" applyFont="0" applyFill="0" applyBorder="0" applyAlignment="0" applyProtection="0"/>
    <xf numFmtId="167" fontId="3" fillId="0" borderId="0" applyFont="0" applyFill="0" applyBorder="0" applyAlignment="0" applyProtection="0"/>
    <xf numFmtId="0" fontId="52" fillId="4" borderId="0" applyNumberFormat="0" applyBorder="0" applyAlignment="0" applyProtection="0"/>
    <xf numFmtId="0" fontId="52" fillId="4" borderId="0" applyNumberFormat="0" applyBorder="0" applyAlignment="0" applyProtection="0"/>
    <xf numFmtId="228" fontId="187" fillId="24" borderId="29" applyFill="0" applyBorder="0">
      <alignment horizontal="center" vertical="center" wrapText="1"/>
      <protection locked="0"/>
    </xf>
    <xf numFmtId="210" fontId="188" fillId="0" borderId="0">
      <alignment wrapText="1"/>
    </xf>
    <xf numFmtId="210" fontId="133" fillId="0" borderId="0">
      <alignment wrapText="1"/>
    </xf>
    <xf numFmtId="169" fontId="189" fillId="0" borderId="0" applyFont="0" applyFill="0" applyBorder="0" applyAlignment="0" applyProtection="0"/>
    <xf numFmtId="0" fontId="190" fillId="0" borderId="0" applyNumberFormat="0" applyFill="0" applyBorder="0" applyAlignment="0" applyProtection="0"/>
    <xf numFmtId="0" fontId="3" fillId="0" borderId="0"/>
    <xf numFmtId="0" fontId="11" fillId="0" borderId="0"/>
    <xf numFmtId="0" fontId="3" fillId="0" borderId="0"/>
    <xf numFmtId="0" fontId="224" fillId="0" borderId="0"/>
    <xf numFmtId="0" fontId="26" fillId="0" borderId="0"/>
  </cellStyleXfs>
  <cellXfs count="169">
    <xf numFmtId="0" fontId="0" fillId="0" borderId="0" xfId="0"/>
    <xf numFmtId="171" fontId="207" fillId="39" borderId="0" xfId="0" applyNumberFormat="1" applyFont="1" applyFill="1" applyBorder="1" applyProtection="1"/>
    <xf numFmtId="171" fontId="204" fillId="0" borderId="0" xfId="0" applyNumberFormat="1" applyFont="1" applyBorder="1" applyProtection="1"/>
    <xf numFmtId="0" fontId="192" fillId="0" borderId="0" xfId="1825" applyFont="1" applyBorder="1" applyAlignment="1" applyProtection="1">
      <protection locked="0"/>
    </xf>
    <xf numFmtId="0" fontId="203" fillId="0" borderId="0" xfId="1825" applyFont="1" applyBorder="1" applyAlignment="1" applyProtection="1">
      <protection locked="0"/>
    </xf>
    <xf numFmtId="0" fontId="191" fillId="0" borderId="0" xfId="0" applyFont="1" applyBorder="1" applyProtection="1">
      <protection locked="0"/>
    </xf>
    <xf numFmtId="0" fontId="191" fillId="0" borderId="18" xfId="0" applyFont="1" applyBorder="1" applyAlignment="1" applyProtection="1">
      <protection locked="0"/>
    </xf>
    <xf numFmtId="0" fontId="0" fillId="0" borderId="0" xfId="0" applyBorder="1" applyProtection="1">
      <protection locked="0"/>
    </xf>
    <xf numFmtId="0" fontId="0" fillId="0" borderId="0" xfId="0" applyProtection="1">
      <protection locked="0"/>
    </xf>
    <xf numFmtId="0" fontId="15" fillId="0" borderId="0" xfId="0" applyFont="1" applyFill="1" applyProtection="1">
      <protection locked="0"/>
    </xf>
    <xf numFmtId="0" fontId="0" fillId="0" borderId="0" xfId="0" applyFill="1" applyProtection="1">
      <protection locked="0"/>
    </xf>
    <xf numFmtId="0" fontId="3" fillId="0" borderId="0" xfId="0" applyFont="1" applyFill="1" applyBorder="1" applyProtection="1">
      <protection locked="0"/>
    </xf>
    <xf numFmtId="0" fontId="3" fillId="0" borderId="0" xfId="0" applyFont="1" applyProtection="1">
      <protection locked="0"/>
    </xf>
    <xf numFmtId="0" fontId="193" fillId="0" borderId="0" xfId="0" applyFont="1" applyBorder="1" applyProtection="1">
      <protection locked="0"/>
    </xf>
    <xf numFmtId="0" fontId="203" fillId="0" borderId="0" xfId="1825" applyFont="1" applyBorder="1" applyAlignment="1" applyProtection="1">
      <alignment vertical="center"/>
      <protection hidden="1"/>
    </xf>
    <xf numFmtId="0" fontId="192" fillId="0" borderId="0" xfId="1825" applyFont="1" applyBorder="1" applyAlignment="1" applyProtection="1">
      <protection hidden="1"/>
    </xf>
    <xf numFmtId="0" fontId="213" fillId="0" borderId="26" xfId="1825" applyFont="1" applyFill="1" applyBorder="1" applyAlignment="1" applyProtection="1">
      <protection hidden="1"/>
    </xf>
    <xf numFmtId="0" fontId="127" fillId="0" borderId="27" xfId="0" applyFont="1" applyFill="1" applyBorder="1" applyAlignment="1" applyProtection="1">
      <alignment wrapText="1"/>
      <protection hidden="1"/>
    </xf>
    <xf numFmtId="0" fontId="196" fillId="40" borderId="38" xfId="0" applyFont="1" applyFill="1" applyBorder="1" applyAlignment="1" applyProtection="1">
      <alignment vertical="center" wrapText="1"/>
      <protection hidden="1"/>
    </xf>
    <xf numFmtId="0" fontId="196" fillId="40" borderId="39" xfId="0" applyFont="1" applyFill="1" applyBorder="1" applyAlignment="1" applyProtection="1">
      <alignment vertical="center" wrapText="1"/>
      <protection hidden="1"/>
    </xf>
    <xf numFmtId="0" fontId="196" fillId="40" borderId="40" xfId="0" applyFont="1" applyFill="1" applyBorder="1" applyAlignment="1" applyProtection="1">
      <alignment vertical="center" wrapText="1"/>
      <protection hidden="1"/>
    </xf>
    <xf numFmtId="0" fontId="196" fillId="40" borderId="26" xfId="0" applyFont="1" applyFill="1" applyBorder="1" applyAlignment="1" applyProtection="1">
      <alignment vertical="center" wrapText="1"/>
      <protection hidden="1"/>
    </xf>
    <xf numFmtId="0" fontId="196" fillId="40" borderId="1" xfId="0" applyFont="1" applyFill="1" applyBorder="1" applyAlignment="1" applyProtection="1">
      <alignment vertical="center" wrapText="1"/>
      <protection hidden="1"/>
    </xf>
    <xf numFmtId="0" fontId="196" fillId="40" borderId="25" xfId="0" applyFont="1" applyFill="1" applyBorder="1" applyAlignment="1" applyProtection="1">
      <alignment vertical="center" wrapText="1"/>
      <protection hidden="1"/>
    </xf>
    <xf numFmtId="0" fontId="0" fillId="0" borderId="0" xfId="0" applyProtection="1">
      <protection hidden="1"/>
    </xf>
    <xf numFmtId="0" fontId="3" fillId="0" borderId="44" xfId="0" applyFont="1" applyFill="1" applyBorder="1" applyAlignment="1" applyProtection="1">
      <protection hidden="1"/>
    </xf>
    <xf numFmtId="0" fontId="3" fillId="0" borderId="0" xfId="0" applyFont="1" applyProtection="1">
      <protection hidden="1"/>
    </xf>
    <xf numFmtId="0" fontId="15" fillId="0" borderId="5" xfId="1824" applyNumberFormat="1" applyFont="1" applyFill="1" applyBorder="1" applyAlignment="1" applyProtection="1">
      <alignment horizontal="center" vertical="center"/>
    </xf>
    <xf numFmtId="0" fontId="205" fillId="41" borderId="0" xfId="0" applyFont="1" applyFill="1" applyBorder="1" applyAlignment="1" applyProtection="1">
      <alignment horizontal="right"/>
    </xf>
    <xf numFmtId="171" fontId="204" fillId="41" borderId="0" xfId="0" applyNumberFormat="1" applyFont="1" applyFill="1" applyBorder="1" applyAlignment="1" applyProtection="1">
      <alignment horizontal="right"/>
    </xf>
    <xf numFmtId="171" fontId="204" fillId="0" borderId="0" xfId="0" applyNumberFormat="1" applyFont="1" applyBorder="1" applyAlignment="1" applyProtection="1"/>
    <xf numFmtId="171" fontId="204" fillId="0" borderId="0" xfId="0" applyNumberFormat="1" applyFont="1" applyProtection="1"/>
    <xf numFmtId="171" fontId="204" fillId="0" borderId="0" xfId="0" applyNumberFormat="1" applyFont="1" applyBorder="1" applyAlignment="1" applyProtection="1">
      <alignment horizontal="right"/>
    </xf>
    <xf numFmtId="171" fontId="204" fillId="0" borderId="0" xfId="0" applyNumberFormat="1" applyFont="1" applyAlignment="1" applyProtection="1">
      <alignment horizontal="center"/>
    </xf>
    <xf numFmtId="171" fontId="207" fillId="41" borderId="0" xfId="0" applyNumberFormat="1" applyFont="1" applyFill="1" applyBorder="1" applyProtection="1"/>
    <xf numFmtId="171" fontId="204" fillId="0" borderId="0" xfId="1827" applyNumberFormat="1" applyFont="1" applyFill="1" applyBorder="1" applyAlignment="1" applyProtection="1">
      <alignment horizontal="right"/>
    </xf>
    <xf numFmtId="0" fontId="11" fillId="0" borderId="0" xfId="792" applyFill="1" applyBorder="1" applyProtection="1">
      <protection hidden="1"/>
    </xf>
    <xf numFmtId="0" fontId="208" fillId="0" borderId="0" xfId="792" applyFont="1" applyFill="1" applyBorder="1" applyProtection="1">
      <protection hidden="1"/>
    </xf>
    <xf numFmtId="0" fontId="11" fillId="0" borderId="42" xfId="792" applyFill="1" applyBorder="1" applyProtection="1">
      <protection hidden="1"/>
    </xf>
    <xf numFmtId="0" fontId="195" fillId="0" borderId="0" xfId="792" applyFont="1" applyFill="1" applyBorder="1" applyProtection="1">
      <protection hidden="1"/>
    </xf>
    <xf numFmtId="0" fontId="15" fillId="0" borderId="0" xfId="792" applyFont="1" applyFill="1" applyBorder="1" applyProtection="1">
      <protection hidden="1"/>
    </xf>
    <xf numFmtId="0" fontId="115" fillId="0" borderId="0" xfId="792" applyFont="1" applyFill="1" applyBorder="1" applyAlignment="1" applyProtection="1">
      <protection hidden="1"/>
    </xf>
    <xf numFmtId="0" fontId="208" fillId="0" borderId="0" xfId="792" applyFont="1" applyFill="1" applyBorder="1" applyAlignment="1" applyProtection="1">
      <protection hidden="1"/>
    </xf>
    <xf numFmtId="0" fontId="33" fillId="0" borderId="43" xfId="792" applyFont="1" applyFill="1" applyBorder="1" applyAlignment="1" applyProtection="1">
      <protection hidden="1"/>
    </xf>
    <xf numFmtId="0" fontId="33" fillId="0" borderId="35" xfId="792" applyFont="1" applyFill="1" applyBorder="1" applyAlignment="1" applyProtection="1">
      <protection hidden="1"/>
    </xf>
    <xf numFmtId="0" fontId="195" fillId="0" borderId="41" xfId="792" applyFont="1" applyFill="1" applyBorder="1" applyAlignment="1" applyProtection="1">
      <protection hidden="1"/>
    </xf>
    <xf numFmtId="0" fontId="195" fillId="0" borderId="41" xfId="0" applyFont="1" applyFill="1" applyBorder="1" applyAlignment="1" applyProtection="1">
      <alignment horizontal="center" vertical="center" wrapText="1"/>
      <protection hidden="1"/>
    </xf>
    <xf numFmtId="0" fontId="33" fillId="0" borderId="0" xfId="792" applyFont="1" applyFill="1" applyBorder="1" applyAlignment="1" applyProtection="1">
      <protection hidden="1"/>
    </xf>
    <xf numFmtId="0" fontId="20" fillId="0" borderId="0" xfId="792" applyFont="1" applyFill="1" applyBorder="1" applyAlignment="1" applyProtection="1">
      <alignment horizontal="center"/>
      <protection hidden="1"/>
    </xf>
    <xf numFmtId="0" fontId="208" fillId="0" borderId="0" xfId="792" applyFont="1" applyFill="1" applyBorder="1" applyAlignment="1" applyProtection="1">
      <alignment horizontal="center"/>
      <protection hidden="1"/>
    </xf>
    <xf numFmtId="0" fontId="20" fillId="0" borderId="43" xfId="792" applyFont="1" applyFill="1" applyBorder="1" applyAlignment="1" applyProtection="1">
      <alignment horizontal="center"/>
      <protection hidden="1"/>
    </xf>
    <xf numFmtId="0" fontId="20" fillId="0" borderId="37" xfId="792" applyFont="1" applyFill="1" applyBorder="1" applyAlignment="1" applyProtection="1">
      <alignment horizontal="center"/>
      <protection hidden="1"/>
    </xf>
    <xf numFmtId="0" fontId="195" fillId="0" borderId="0" xfId="792" applyFont="1" applyFill="1" applyBorder="1" applyAlignment="1" applyProtection="1">
      <alignment horizontal="center"/>
      <protection hidden="1"/>
    </xf>
    <xf numFmtId="0" fontId="195" fillId="0" borderId="0" xfId="0" applyFont="1" applyFill="1" applyBorder="1" applyAlignment="1" applyProtection="1">
      <alignment vertical="center" wrapText="1"/>
      <protection hidden="1"/>
    </xf>
    <xf numFmtId="0" fontId="194" fillId="0" borderId="0" xfId="0" applyFont="1" applyFill="1" applyBorder="1" applyAlignment="1" applyProtection="1">
      <alignment horizontal="center" vertical="center" wrapText="1"/>
      <protection hidden="1"/>
    </xf>
    <xf numFmtId="0" fontId="199" fillId="0" borderId="0" xfId="792" applyFont="1" applyFill="1" applyBorder="1" applyAlignment="1" applyProtection="1">
      <alignment vertical="center"/>
      <protection hidden="1"/>
    </xf>
    <xf numFmtId="0" fontId="16" fillId="0" borderId="0" xfId="0" applyFont="1" applyFill="1" applyBorder="1" applyAlignment="1" applyProtection="1">
      <protection hidden="1"/>
    </xf>
    <xf numFmtId="0" fontId="214" fillId="0" borderId="0" xfId="792" applyFont="1" applyFill="1" applyBorder="1" applyProtection="1">
      <protection hidden="1"/>
    </xf>
    <xf numFmtId="0" fontId="199" fillId="0" borderId="41" xfId="0" applyFont="1" applyFill="1" applyBorder="1" applyAlignment="1" applyProtection="1">
      <protection hidden="1"/>
    </xf>
    <xf numFmtId="0" fontId="16" fillId="0" borderId="45" xfId="0" applyFont="1" applyFill="1" applyBorder="1" applyAlignment="1" applyProtection="1">
      <protection hidden="1"/>
    </xf>
    <xf numFmtId="0" fontId="11" fillId="0" borderId="0" xfId="792" applyProtection="1">
      <protection hidden="1"/>
    </xf>
    <xf numFmtId="0" fontId="199" fillId="0" borderId="0" xfId="0" applyFont="1" applyFill="1" applyBorder="1" applyAlignment="1" applyProtection="1">
      <protection hidden="1"/>
    </xf>
    <xf numFmtId="0" fontId="195" fillId="0" borderId="0" xfId="0" applyFont="1" applyFill="1" applyBorder="1" applyAlignment="1" applyProtection="1">
      <alignment horizontal="center" vertical="center" wrapText="1"/>
      <protection hidden="1"/>
    </xf>
    <xf numFmtId="0" fontId="15" fillId="0" borderId="46" xfId="0" applyFont="1" applyBorder="1" applyAlignment="1" applyProtection="1">
      <alignment horizontal="center" vertical="center"/>
      <protection hidden="1"/>
    </xf>
    <xf numFmtId="0" fontId="15" fillId="0" borderId="33" xfId="1825" applyFont="1" applyFill="1" applyBorder="1" applyAlignment="1" applyProtection="1">
      <alignment vertical="center"/>
      <protection hidden="1"/>
    </xf>
    <xf numFmtId="0" fontId="15" fillId="0" borderId="47" xfId="1825" applyFont="1" applyFill="1" applyBorder="1" applyAlignment="1" applyProtection="1">
      <alignment vertical="center"/>
      <protection hidden="1"/>
    </xf>
    <xf numFmtId="0" fontId="15" fillId="0" borderId="48" xfId="0" applyFont="1" applyBorder="1" applyAlignment="1" applyProtection="1">
      <alignment horizontal="center" vertical="center"/>
      <protection hidden="1"/>
    </xf>
    <xf numFmtId="0" fontId="15" fillId="0" borderId="0" xfId="1825" applyFont="1" applyFill="1" applyBorder="1" applyAlignment="1" applyProtection="1">
      <alignment horizontal="left" vertical="center"/>
      <protection hidden="1"/>
    </xf>
    <xf numFmtId="0" fontId="215" fillId="0" borderId="43" xfId="1825" applyFont="1" applyFill="1" applyBorder="1" applyAlignment="1" applyProtection="1">
      <alignment horizontal="left" vertical="center"/>
      <protection hidden="1"/>
    </xf>
    <xf numFmtId="0" fontId="199" fillId="0" borderId="42" xfId="792" applyFont="1" applyFill="1" applyBorder="1" applyAlignment="1" applyProtection="1">
      <alignment vertical="center"/>
      <protection hidden="1"/>
    </xf>
    <xf numFmtId="0" fontId="16" fillId="0" borderId="0" xfId="0" applyFont="1" applyFill="1" applyBorder="1" applyAlignment="1" applyProtection="1">
      <alignment horizontal="center"/>
      <protection hidden="1"/>
    </xf>
    <xf numFmtId="0" fontId="199" fillId="0" borderId="0" xfId="0" applyFont="1" applyFill="1" applyBorder="1" applyAlignment="1" applyProtection="1">
      <alignment horizontal="center"/>
      <protection hidden="1"/>
    </xf>
    <xf numFmtId="0" fontId="199" fillId="0" borderId="0" xfId="793" applyFont="1" applyFill="1" applyBorder="1" applyAlignment="1" applyProtection="1">
      <alignment vertical="center"/>
      <protection hidden="1"/>
    </xf>
    <xf numFmtId="0" fontId="15" fillId="0" borderId="0" xfId="1825" applyFont="1" applyFill="1" applyBorder="1" applyAlignment="1" applyProtection="1">
      <alignment vertical="center"/>
      <protection hidden="1"/>
    </xf>
    <xf numFmtId="0" fontId="15" fillId="0" borderId="43" xfId="1825" applyFont="1" applyFill="1" applyBorder="1" applyAlignment="1" applyProtection="1">
      <alignment vertical="center"/>
      <protection hidden="1"/>
    </xf>
    <xf numFmtId="0" fontId="197" fillId="0" borderId="33" xfId="0" applyFont="1" applyFill="1" applyBorder="1" applyAlignment="1" applyProtection="1">
      <alignment vertical="center" wrapText="1"/>
      <protection hidden="1"/>
    </xf>
    <xf numFmtId="0" fontId="16" fillId="0" borderId="0" xfId="793" applyFont="1" applyFill="1" applyBorder="1" applyAlignment="1" applyProtection="1">
      <alignment horizontal="center"/>
      <protection hidden="1"/>
    </xf>
    <xf numFmtId="0" fontId="195" fillId="0" borderId="41" xfId="792" applyFont="1" applyFill="1" applyBorder="1" applyAlignment="1" applyProtection="1">
      <alignment horizontal="center" vertical="center"/>
      <protection hidden="1"/>
    </xf>
    <xf numFmtId="0" fontId="15" fillId="0" borderId="49" xfId="0" applyFont="1" applyBorder="1" applyAlignment="1" applyProtection="1">
      <alignment horizontal="center" vertical="center"/>
      <protection hidden="1"/>
    </xf>
    <xf numFmtId="0" fontId="15" fillId="0" borderId="42" xfId="1825" applyFont="1" applyFill="1" applyBorder="1" applyAlignment="1" applyProtection="1">
      <alignment horizontal="left" vertical="center"/>
      <protection hidden="1"/>
    </xf>
    <xf numFmtId="0" fontId="215" fillId="0" borderId="50" xfId="1825" applyFont="1" applyFill="1" applyBorder="1" applyAlignment="1" applyProtection="1">
      <alignment horizontal="left" vertical="center"/>
      <protection hidden="1"/>
    </xf>
    <xf numFmtId="177" fontId="28" fillId="0" borderId="0" xfId="612" applyNumberFormat="1" applyFont="1" applyFill="1" applyBorder="1" applyAlignment="1" applyProtection="1">
      <alignment horizontal="left"/>
      <protection hidden="1"/>
    </xf>
    <xf numFmtId="0" fontId="14" fillId="0" borderId="0" xfId="792" applyFont="1" applyFill="1" applyBorder="1" applyProtection="1">
      <protection hidden="1"/>
    </xf>
    <xf numFmtId="0" fontId="216" fillId="0" borderId="0" xfId="1825" applyFont="1" applyFill="1" applyBorder="1" applyAlignment="1" applyProtection="1">
      <alignment horizontal="left" vertical="center"/>
      <protection hidden="1"/>
    </xf>
    <xf numFmtId="0" fontId="217" fillId="0" borderId="0" xfId="1825" applyFont="1" applyFill="1" applyBorder="1" applyAlignment="1" applyProtection="1">
      <alignment horizontal="left" vertical="center"/>
      <protection hidden="1"/>
    </xf>
    <xf numFmtId="0" fontId="15" fillId="0" borderId="51" xfId="792" applyFont="1" applyFill="1" applyBorder="1" applyProtection="1">
      <protection hidden="1"/>
    </xf>
    <xf numFmtId="177" fontId="14" fillId="0" borderId="0" xfId="612" applyNumberFormat="1" applyFont="1" applyFill="1" applyBorder="1" applyAlignment="1" applyProtection="1">
      <alignment horizontal="left" indent="1"/>
      <protection hidden="1"/>
    </xf>
    <xf numFmtId="177" fontId="14" fillId="0" borderId="43" xfId="612" applyNumberFormat="1" applyFont="1" applyFill="1" applyBorder="1" applyAlignment="1" applyProtection="1">
      <alignment horizontal="left" indent="1"/>
      <protection hidden="1"/>
    </xf>
    <xf numFmtId="171" fontId="15" fillId="0" borderId="0" xfId="0" applyNumberFormat="1" applyFont="1" applyFill="1" applyBorder="1" applyAlignment="1" applyProtection="1">
      <protection hidden="1"/>
    </xf>
    <xf numFmtId="0" fontId="214" fillId="0" borderId="33" xfId="792" applyFont="1" applyBorder="1" applyProtection="1">
      <protection hidden="1"/>
    </xf>
    <xf numFmtId="0" fontId="223" fillId="39" borderId="41" xfId="0" applyFont="1" applyFill="1" applyBorder="1" applyAlignment="1" applyProtection="1">
      <alignment horizontal="center" vertical="center" wrapText="1"/>
      <protection hidden="1"/>
    </xf>
    <xf numFmtId="0" fontId="217" fillId="0" borderId="52" xfId="1825" applyFont="1" applyFill="1" applyBorder="1" applyAlignment="1" applyProtection="1">
      <alignment horizontal="left" vertical="center"/>
      <protection hidden="1"/>
    </xf>
    <xf numFmtId="0" fontId="15" fillId="0" borderId="53" xfId="1825" applyFont="1" applyFill="1" applyBorder="1" applyAlignment="1" applyProtection="1">
      <alignment vertical="center"/>
      <protection hidden="1"/>
    </xf>
    <xf numFmtId="177" fontId="28" fillId="0" borderId="0" xfId="612" applyNumberFormat="1" applyFont="1" applyFill="1" applyBorder="1" applyAlignment="1" applyProtection="1">
      <alignment horizontal="left" indent="1"/>
      <protection hidden="1"/>
    </xf>
    <xf numFmtId="177" fontId="28" fillId="0" borderId="43" xfId="612" applyNumberFormat="1" applyFont="1" applyFill="1" applyBorder="1" applyAlignment="1" applyProtection="1">
      <alignment horizontal="left" indent="1"/>
      <protection hidden="1"/>
    </xf>
    <xf numFmtId="171" fontId="15" fillId="0" borderId="0" xfId="0" applyNumberFormat="1" applyFont="1" applyFill="1" applyBorder="1" applyAlignment="1" applyProtection="1">
      <alignment horizontal="right"/>
      <protection hidden="1"/>
    </xf>
    <xf numFmtId="171" fontId="195" fillId="0" borderId="0" xfId="0" applyNumberFormat="1" applyFont="1" applyFill="1" applyBorder="1" applyAlignment="1" applyProtection="1">
      <alignment horizontal="right"/>
      <protection hidden="1"/>
    </xf>
    <xf numFmtId="177" fontId="35" fillId="0" borderId="0" xfId="612" applyNumberFormat="1" applyFont="1" applyFill="1" applyBorder="1" applyAlignment="1" applyProtection="1">
      <alignment horizontal="left" indent="2"/>
      <protection hidden="1"/>
    </xf>
    <xf numFmtId="177" fontId="35" fillId="0" borderId="43" xfId="612" applyNumberFormat="1" applyFont="1" applyFill="1" applyBorder="1" applyAlignment="1" applyProtection="1">
      <alignment horizontal="left" indent="2"/>
      <protection hidden="1"/>
    </xf>
    <xf numFmtId="171" fontId="195" fillId="0" borderId="41" xfId="0" applyNumberFormat="1" applyFont="1" applyFill="1" applyBorder="1" applyAlignment="1" applyProtection="1">
      <protection hidden="1"/>
    </xf>
    <xf numFmtId="171" fontId="195" fillId="0" borderId="0" xfId="0" applyNumberFormat="1" applyFont="1" applyFill="1" applyBorder="1" applyAlignment="1" applyProtection="1">
      <protection hidden="1"/>
    </xf>
    <xf numFmtId="0" fontId="206" fillId="0" borderId="0" xfId="1825" applyFont="1" applyFill="1" applyBorder="1" applyAlignment="1" applyProtection="1">
      <alignment horizontal="center" vertical="center" wrapText="1"/>
      <protection hidden="1"/>
    </xf>
    <xf numFmtId="177" fontId="29" fillId="0" borderId="0" xfId="612" applyNumberFormat="1" applyFont="1" applyFill="1" applyBorder="1" applyAlignment="1" applyProtection="1">
      <alignment horizontal="left" indent="3"/>
      <protection hidden="1"/>
    </xf>
    <xf numFmtId="177" fontId="29" fillId="0" borderId="43" xfId="612" applyNumberFormat="1" applyFont="1" applyFill="1" applyBorder="1" applyAlignment="1" applyProtection="1">
      <alignment horizontal="left" indent="3"/>
      <protection hidden="1"/>
    </xf>
    <xf numFmtId="171" fontId="21" fillId="0" borderId="0" xfId="0" applyNumberFormat="1" applyFont="1" applyFill="1" applyBorder="1" applyAlignment="1" applyProtection="1">
      <protection hidden="1"/>
    </xf>
    <xf numFmtId="0" fontId="214" fillId="0" borderId="0" xfId="792" applyFont="1" applyProtection="1">
      <protection hidden="1"/>
    </xf>
    <xf numFmtId="171" fontId="218" fillId="0" borderId="0" xfId="0" applyNumberFormat="1" applyFont="1" applyFill="1" applyBorder="1" applyAlignment="1" applyProtection="1">
      <protection hidden="1"/>
    </xf>
    <xf numFmtId="0" fontId="219" fillId="0" borderId="0" xfId="0" applyFont="1" applyFill="1" applyBorder="1" applyAlignment="1" applyProtection="1">
      <alignment vertical="center"/>
      <protection hidden="1"/>
    </xf>
    <xf numFmtId="171" fontId="21" fillId="0" borderId="0" xfId="0" applyNumberFormat="1" applyFont="1" applyFill="1" applyBorder="1" applyAlignment="1" applyProtection="1">
      <alignment vertical="center"/>
      <protection hidden="1"/>
    </xf>
    <xf numFmtId="171" fontId="218" fillId="0" borderId="41" xfId="0" applyNumberFormat="1" applyFont="1" applyFill="1" applyBorder="1" applyAlignment="1" applyProtection="1">
      <protection hidden="1"/>
    </xf>
    <xf numFmtId="0" fontId="15" fillId="0" borderId="0" xfId="792" applyFont="1" applyProtection="1">
      <protection hidden="1"/>
    </xf>
    <xf numFmtId="0" fontId="11" fillId="0" borderId="0" xfId="792" applyFont="1" applyProtection="1">
      <protection hidden="1"/>
    </xf>
    <xf numFmtId="177" fontId="35" fillId="0" borderId="0" xfId="612" applyNumberFormat="1" applyFont="1" applyFill="1" applyBorder="1" applyAlignment="1" applyProtection="1">
      <alignment horizontal="left" indent="4"/>
      <protection hidden="1"/>
    </xf>
    <xf numFmtId="171" fontId="21" fillId="0" borderId="37" xfId="0" applyNumberFormat="1" applyFont="1" applyFill="1" applyBorder="1" applyAlignment="1" applyProtection="1">
      <protection hidden="1"/>
    </xf>
    <xf numFmtId="0" fontId="211" fillId="0" borderId="0" xfId="0" applyFont="1" applyFill="1" applyBorder="1" applyAlignment="1" applyProtection="1">
      <alignment vertical="center" wrapText="1"/>
      <protection hidden="1"/>
    </xf>
    <xf numFmtId="171" fontId="126" fillId="0" borderId="0" xfId="0" applyNumberFormat="1" applyFont="1" applyFill="1" applyBorder="1" applyAlignment="1" applyProtection="1">
      <protection hidden="1"/>
    </xf>
    <xf numFmtId="0" fontId="220" fillId="0" borderId="0" xfId="792" applyFont="1" applyProtection="1">
      <protection hidden="1"/>
    </xf>
    <xf numFmtId="0" fontId="22" fillId="0" borderId="0" xfId="792" applyFont="1" applyProtection="1">
      <protection hidden="1"/>
    </xf>
    <xf numFmtId="0" fontId="30" fillId="0" borderId="0" xfId="792" applyFont="1" applyProtection="1">
      <protection hidden="1"/>
    </xf>
    <xf numFmtId="177" fontId="128" fillId="0" borderId="0" xfId="612" applyNumberFormat="1" applyFont="1" applyFill="1" applyBorder="1" applyAlignment="1" applyProtection="1">
      <alignment horizontal="left" indent="5"/>
      <protection hidden="1"/>
    </xf>
    <xf numFmtId="171" fontId="209" fillId="0" borderId="0" xfId="0" applyNumberFormat="1" applyFont="1" applyFill="1" applyBorder="1" applyAlignment="1" applyProtection="1">
      <protection hidden="1"/>
    </xf>
    <xf numFmtId="171" fontId="221" fillId="0" borderId="0" xfId="0" applyNumberFormat="1" applyFont="1" applyFill="1" applyBorder="1" applyAlignment="1" applyProtection="1">
      <protection hidden="1"/>
    </xf>
    <xf numFmtId="171" fontId="126" fillId="0" borderId="0" xfId="0" applyNumberFormat="1" applyFont="1" applyFill="1" applyBorder="1" applyAlignment="1" applyProtection="1">
      <alignment horizontal="right"/>
      <protection hidden="1"/>
    </xf>
    <xf numFmtId="171" fontId="125" fillId="0" borderId="0" xfId="0" applyNumberFormat="1" applyFont="1" applyFill="1" applyBorder="1" applyAlignment="1" applyProtection="1">
      <alignment vertical="center"/>
      <protection hidden="1"/>
    </xf>
    <xf numFmtId="0" fontId="212" fillId="0" borderId="0" xfId="792" applyFont="1" applyFill="1" applyBorder="1" applyProtection="1">
      <protection hidden="1"/>
    </xf>
    <xf numFmtId="0" fontId="23" fillId="0" borderId="0" xfId="792" applyFont="1" applyFill="1" applyBorder="1" applyProtection="1">
      <protection hidden="1"/>
    </xf>
    <xf numFmtId="0" fontId="222" fillId="0" borderId="41" xfId="792" applyFont="1" applyFill="1" applyBorder="1" applyProtection="1">
      <protection hidden="1"/>
    </xf>
    <xf numFmtId="171" fontId="23" fillId="0" borderId="0" xfId="792" applyNumberFormat="1" applyFont="1" applyFill="1" applyBorder="1" applyProtection="1">
      <protection hidden="1"/>
    </xf>
    <xf numFmtId="171" fontId="116" fillId="0" borderId="0" xfId="792" applyNumberFormat="1" applyFont="1" applyFill="1" applyBorder="1" applyProtection="1">
      <protection hidden="1"/>
    </xf>
    <xf numFmtId="171" fontId="24" fillId="0" borderId="0" xfId="792" applyNumberFormat="1" applyFont="1" applyFill="1" applyBorder="1" applyProtection="1">
      <protection hidden="1"/>
    </xf>
    <xf numFmtId="1" fontId="29" fillId="0" borderId="0" xfId="612" applyNumberFormat="1" applyFont="1" applyFill="1" applyBorder="1" applyAlignment="1" applyProtection="1">
      <alignment horizontal="left" indent="1"/>
      <protection hidden="1"/>
    </xf>
    <xf numFmtId="1" fontId="28" fillId="0" borderId="0" xfId="612" applyNumberFormat="1" applyFont="1" applyFill="1" applyBorder="1" applyAlignment="1" applyProtection="1">
      <alignment horizontal="left" indent="1"/>
      <protection hidden="1"/>
    </xf>
    <xf numFmtId="1" fontId="29" fillId="0" borderId="0" xfId="612" applyNumberFormat="1" applyFont="1" applyFill="1" applyBorder="1" applyAlignment="1" applyProtection="1">
      <alignment horizontal="left" indent="2"/>
      <protection hidden="1"/>
    </xf>
    <xf numFmtId="1" fontId="29" fillId="0" borderId="0" xfId="612" applyNumberFormat="1" applyFont="1" applyFill="1" applyBorder="1" applyAlignment="1" applyProtection="1">
      <alignment horizontal="left" indent="4"/>
      <protection hidden="1"/>
    </xf>
    <xf numFmtId="1" fontId="35" fillId="0" borderId="0" xfId="612" applyNumberFormat="1" applyFont="1" applyFill="1" applyBorder="1" applyAlignment="1" applyProtection="1">
      <alignment horizontal="left" indent="2"/>
      <protection hidden="1"/>
    </xf>
    <xf numFmtId="0" fontId="210" fillId="0" borderId="0" xfId="792" applyFont="1" applyFill="1" applyBorder="1" applyProtection="1">
      <protection hidden="1"/>
    </xf>
    <xf numFmtId="0" fontId="13" fillId="0" borderId="0" xfId="792" applyFont="1" applyFill="1" applyBorder="1" applyProtection="1">
      <protection hidden="1"/>
    </xf>
    <xf numFmtId="0" fontId="218" fillId="0" borderId="0" xfId="792" applyFont="1" applyFill="1" applyBorder="1" applyProtection="1">
      <protection hidden="1"/>
    </xf>
    <xf numFmtId="0" fontId="21" fillId="0" borderId="0" xfId="792" applyFont="1" applyFill="1" applyBorder="1" applyProtection="1">
      <protection hidden="1"/>
    </xf>
    <xf numFmtId="177" fontId="29" fillId="0" borderId="0" xfId="612" applyNumberFormat="1" applyFont="1" applyFill="1" applyBorder="1" applyAlignment="1" applyProtection="1">
      <alignment horizontal="left" indent="1"/>
      <protection hidden="1"/>
    </xf>
    <xf numFmtId="0" fontId="34" fillId="0" borderId="0" xfId="792" applyFont="1" applyFill="1" applyBorder="1" applyProtection="1">
      <protection hidden="1"/>
    </xf>
    <xf numFmtId="0" fontId="15" fillId="0" borderId="5" xfId="1824" applyNumberFormat="1" applyFont="1" applyFill="1" applyBorder="1" applyAlignment="1" applyProtection="1">
      <alignment horizontal="center" vertical="center"/>
      <protection locked="0"/>
    </xf>
    <xf numFmtId="171" fontId="207" fillId="39" borderId="0" xfId="0" applyNumberFormat="1" applyFont="1" applyFill="1" applyBorder="1" applyProtection="1">
      <protection locked="0"/>
    </xf>
    <xf numFmtId="171" fontId="204" fillId="0" borderId="0" xfId="0" applyNumberFormat="1" applyFont="1" applyBorder="1" applyProtection="1">
      <protection locked="0"/>
    </xf>
    <xf numFmtId="171" fontId="15" fillId="0" borderId="0" xfId="1827" applyNumberFormat="1" applyFont="1" applyFill="1" applyAlignment="1" applyProtection="1">
      <alignment horizontal="right"/>
      <protection locked="0"/>
    </xf>
    <xf numFmtId="171" fontId="15" fillId="0" borderId="0" xfId="1827" applyNumberFormat="1" applyFont="1" applyProtection="1">
      <protection locked="0"/>
    </xf>
    <xf numFmtId="171" fontId="204" fillId="0" borderId="0" xfId="0" applyNumberFormat="1" applyFont="1" applyBorder="1" applyAlignment="1" applyProtection="1">
      <alignment horizontal="right"/>
      <protection locked="0"/>
    </xf>
    <xf numFmtId="0" fontId="11" fillId="0" borderId="0" xfId="792" applyFont="1" applyAlignment="1" applyProtection="1">
      <alignment horizontal="center"/>
      <protection hidden="1"/>
    </xf>
    <xf numFmtId="0" fontId="200" fillId="0" borderId="0" xfId="792" applyFont="1" applyProtection="1">
      <protection hidden="1"/>
    </xf>
    <xf numFmtId="171" fontId="204" fillId="0" borderId="0" xfId="0" applyNumberFormat="1" applyFont="1" applyBorder="1" applyAlignment="1" applyProtection="1">
      <alignment horizontal="right"/>
      <protection hidden="1"/>
    </xf>
    <xf numFmtId="1" fontId="207" fillId="39" borderId="0" xfId="0" applyNumberFormat="1" applyFont="1" applyFill="1" applyBorder="1" applyProtection="1">
      <protection locked="0"/>
    </xf>
    <xf numFmtId="1" fontId="204" fillId="0" borderId="0" xfId="0" applyNumberFormat="1" applyFont="1" applyBorder="1" applyProtection="1">
      <protection locked="0"/>
    </xf>
    <xf numFmtId="1" fontId="204" fillId="0" borderId="0" xfId="0" applyNumberFormat="1" applyFont="1" applyBorder="1" applyAlignment="1" applyProtection="1">
      <alignment horizontal="right"/>
      <protection locked="0"/>
    </xf>
    <xf numFmtId="0" fontId="198" fillId="39" borderId="34" xfId="0" applyFont="1" applyFill="1" applyBorder="1" applyAlignment="1" applyProtection="1">
      <alignment horizontal="center" vertical="center" wrapText="1"/>
      <protection hidden="1"/>
    </xf>
    <xf numFmtId="0" fontId="198" fillId="39" borderId="35" xfId="0" applyFont="1" applyFill="1" applyBorder="1" applyAlignment="1" applyProtection="1">
      <alignment horizontal="center" vertical="center" wrapText="1"/>
      <protection hidden="1"/>
    </xf>
    <xf numFmtId="0" fontId="198" fillId="39" borderId="36" xfId="0" applyFont="1" applyFill="1" applyBorder="1" applyAlignment="1" applyProtection="1">
      <alignment horizontal="center" vertical="center" wrapText="1"/>
      <protection hidden="1"/>
    </xf>
    <xf numFmtId="0" fontId="195" fillId="39" borderId="34" xfId="0" applyFont="1" applyFill="1" applyBorder="1" applyAlignment="1" applyProtection="1">
      <alignment horizontal="center" vertical="center" wrapText="1"/>
      <protection hidden="1"/>
    </xf>
    <xf numFmtId="0" fontId="195" fillId="39" borderId="35" xfId="0" applyFont="1" applyFill="1" applyBorder="1" applyAlignment="1" applyProtection="1">
      <alignment horizontal="center" vertical="center" wrapText="1"/>
      <protection hidden="1"/>
    </xf>
    <xf numFmtId="0" fontId="195" fillId="39" borderId="36" xfId="0" applyFont="1" applyFill="1" applyBorder="1" applyAlignment="1" applyProtection="1">
      <alignment horizontal="center" vertical="center" wrapText="1"/>
      <protection hidden="1"/>
    </xf>
    <xf numFmtId="0" fontId="195" fillId="0" borderId="34" xfId="0" applyFont="1" applyFill="1" applyBorder="1" applyAlignment="1" applyProtection="1">
      <alignment horizontal="center" vertical="center" wrapText="1"/>
      <protection hidden="1"/>
    </xf>
    <xf numFmtId="0" fontId="195" fillId="0" borderId="36" xfId="0" applyFont="1" applyFill="1" applyBorder="1" applyAlignment="1" applyProtection="1">
      <alignment horizontal="center" vertical="center" wrapText="1"/>
      <protection hidden="1"/>
    </xf>
    <xf numFmtId="0" fontId="3" fillId="0" borderId="54" xfId="0" applyFont="1" applyFill="1" applyBorder="1" applyAlignment="1" applyProtection="1">
      <alignment horizontal="left" wrapText="1"/>
      <protection hidden="1"/>
    </xf>
    <xf numFmtId="0" fontId="3" fillId="0" borderId="0" xfId="0" applyFont="1" applyFill="1" applyBorder="1" applyAlignment="1" applyProtection="1">
      <alignment horizontal="left" wrapText="1"/>
      <protection hidden="1"/>
    </xf>
    <xf numFmtId="0" fontId="201" fillId="40" borderId="26" xfId="1826" applyFont="1" applyFill="1" applyBorder="1" applyAlignment="1" applyProtection="1">
      <alignment horizontal="center" vertical="center" textRotation="90" wrapText="1"/>
      <protection hidden="1"/>
    </xf>
    <xf numFmtId="0" fontId="201" fillId="40" borderId="1" xfId="1826" applyFont="1" applyFill="1" applyBorder="1" applyAlignment="1" applyProtection="1">
      <alignment horizontal="center" vertical="center" textRotation="90" wrapText="1"/>
      <protection hidden="1"/>
    </xf>
    <xf numFmtId="0" fontId="201" fillId="40" borderId="25" xfId="1826" applyFont="1" applyFill="1" applyBorder="1" applyAlignment="1" applyProtection="1">
      <alignment horizontal="center" vertical="center" textRotation="90" wrapText="1"/>
      <protection hidden="1"/>
    </xf>
    <xf numFmtId="0" fontId="14" fillId="39" borderId="24" xfId="0" applyFont="1" applyFill="1" applyBorder="1" applyAlignment="1" applyProtection="1">
      <alignment horizontal="left" wrapText="1"/>
      <protection hidden="1"/>
    </xf>
    <xf numFmtId="0" fontId="14" fillId="39" borderId="30" xfId="0" applyFont="1" applyFill="1" applyBorder="1" applyAlignment="1" applyProtection="1">
      <alignment horizontal="left" wrapText="1"/>
      <protection hidden="1"/>
    </xf>
    <xf numFmtId="0" fontId="202" fillId="0" borderId="0" xfId="0" applyFont="1" applyFill="1" applyBorder="1" applyAlignment="1" applyProtection="1">
      <alignment horizontal="left" vertical="center" wrapText="1"/>
      <protection hidden="1"/>
    </xf>
  </cellXfs>
  <cellStyles count="1831">
    <cellStyle name="_Fakt_2" xfId="828"/>
    <cellStyle name="_rozhufrovka 2009" xfId="829"/>
    <cellStyle name="_АТиСТ 5а МТР липень 2008" xfId="830"/>
    <cellStyle name="_ПРГК сводний_" xfId="831"/>
    <cellStyle name="_УТГ" xfId="832"/>
    <cellStyle name="_Феодосия 5а МТР липень 2008" xfId="833"/>
    <cellStyle name="_ХТГ довідка." xfId="834"/>
    <cellStyle name="_Шебелинка 5а МТР липень 2008" xfId="835"/>
    <cellStyle name="=C:\WINNT35\SYSTEM32\COMMAND.COM" xfId="836"/>
    <cellStyle name="1 indent" xfId="1"/>
    <cellStyle name="1 indent 10" xfId="2"/>
    <cellStyle name="1 indent 2" xfId="3"/>
    <cellStyle name="1 indent 3" xfId="4"/>
    <cellStyle name="1 indent 4" xfId="5"/>
    <cellStyle name="1 indent 5" xfId="6"/>
    <cellStyle name="1 indent 6" xfId="7"/>
    <cellStyle name="1 indent 7" xfId="8"/>
    <cellStyle name="1 indent 8" xfId="9"/>
    <cellStyle name="1 indent 9" xfId="10"/>
    <cellStyle name="100" xfId="11"/>
    <cellStyle name="2 indents" xfId="12"/>
    <cellStyle name="2 indents 10" xfId="13"/>
    <cellStyle name="2 indents 2" xfId="14"/>
    <cellStyle name="2 indents 3" xfId="15"/>
    <cellStyle name="2 indents 4" xfId="16"/>
    <cellStyle name="2 indents 5" xfId="17"/>
    <cellStyle name="2 indents 6" xfId="18"/>
    <cellStyle name="2 indents 7" xfId="19"/>
    <cellStyle name="2 indents 8" xfId="20"/>
    <cellStyle name="2 indents 9" xfId="21"/>
    <cellStyle name="20% - Accent1" xfId="22"/>
    <cellStyle name="20% - Accent1 10" xfId="23"/>
    <cellStyle name="20% - Accent1 10 2" xfId="837"/>
    <cellStyle name="20% - Accent1 2" xfId="24"/>
    <cellStyle name="20% - Accent1 2 2" xfId="838"/>
    <cellStyle name="20% - Accent1 3" xfId="25"/>
    <cellStyle name="20% - Accent1 3 2" xfId="839"/>
    <cellStyle name="20% - Accent1 4" xfId="26"/>
    <cellStyle name="20% - Accent1 4 2" xfId="840"/>
    <cellStyle name="20% - Accent1 5" xfId="27"/>
    <cellStyle name="20% - Accent1 5 2" xfId="841"/>
    <cellStyle name="20% - Accent1 6" xfId="28"/>
    <cellStyle name="20% - Accent1 6 2" xfId="842"/>
    <cellStyle name="20% - Accent1 7" xfId="29"/>
    <cellStyle name="20% - Accent1 7 2" xfId="843"/>
    <cellStyle name="20% - Accent1 8" xfId="30"/>
    <cellStyle name="20% - Accent1 8 2" xfId="844"/>
    <cellStyle name="20% - Accent1 9" xfId="31"/>
    <cellStyle name="20% - Accent1 9 2" xfId="845"/>
    <cellStyle name="20% - Accent2" xfId="32"/>
    <cellStyle name="20% - Accent2 10" xfId="33"/>
    <cellStyle name="20% - Accent2 10 2" xfId="846"/>
    <cellStyle name="20% - Accent2 2" xfId="34"/>
    <cellStyle name="20% - Accent2 2 2" xfId="847"/>
    <cellStyle name="20% - Accent2 3" xfId="35"/>
    <cellStyle name="20% - Accent2 3 2" xfId="848"/>
    <cellStyle name="20% - Accent2 4" xfId="36"/>
    <cellStyle name="20% - Accent2 4 2" xfId="849"/>
    <cellStyle name="20% - Accent2 5" xfId="37"/>
    <cellStyle name="20% - Accent2 5 2" xfId="850"/>
    <cellStyle name="20% - Accent2 6" xfId="38"/>
    <cellStyle name="20% - Accent2 6 2" xfId="851"/>
    <cellStyle name="20% - Accent2 7" xfId="39"/>
    <cellStyle name="20% - Accent2 7 2" xfId="852"/>
    <cellStyle name="20% - Accent2 8" xfId="40"/>
    <cellStyle name="20% - Accent2 8 2" xfId="853"/>
    <cellStyle name="20% - Accent2 9" xfId="41"/>
    <cellStyle name="20% - Accent2 9 2" xfId="854"/>
    <cellStyle name="20% - Accent3" xfId="42"/>
    <cellStyle name="20% - Accent3 10" xfId="43"/>
    <cellStyle name="20% - Accent3 10 2" xfId="855"/>
    <cellStyle name="20% - Accent3 2" xfId="44"/>
    <cellStyle name="20% - Accent3 2 2" xfId="856"/>
    <cellStyle name="20% - Accent3 3" xfId="45"/>
    <cellStyle name="20% - Accent3 3 2" xfId="857"/>
    <cellStyle name="20% - Accent3 4" xfId="46"/>
    <cellStyle name="20% - Accent3 4 2" xfId="858"/>
    <cellStyle name="20% - Accent3 5" xfId="47"/>
    <cellStyle name="20% - Accent3 5 2" xfId="859"/>
    <cellStyle name="20% - Accent3 6" xfId="48"/>
    <cellStyle name="20% - Accent3 6 2" xfId="860"/>
    <cellStyle name="20% - Accent3 7" xfId="49"/>
    <cellStyle name="20% - Accent3 7 2" xfId="861"/>
    <cellStyle name="20% - Accent3 8" xfId="50"/>
    <cellStyle name="20% - Accent3 8 2" xfId="862"/>
    <cellStyle name="20% - Accent3 9" xfId="51"/>
    <cellStyle name="20% - Accent3 9 2" xfId="863"/>
    <cellStyle name="20% - Accent4" xfId="52"/>
    <cellStyle name="20% - Accent4 10" xfId="53"/>
    <cellStyle name="20% - Accent4 10 2" xfId="864"/>
    <cellStyle name="20% - Accent4 2" xfId="54"/>
    <cellStyle name="20% - Accent4 2 2" xfId="865"/>
    <cellStyle name="20% - Accent4 3" xfId="55"/>
    <cellStyle name="20% - Accent4 3 2" xfId="866"/>
    <cellStyle name="20% - Accent4 4" xfId="56"/>
    <cellStyle name="20% - Accent4 4 2" xfId="867"/>
    <cellStyle name="20% - Accent4 5" xfId="57"/>
    <cellStyle name="20% - Accent4 5 2" xfId="868"/>
    <cellStyle name="20% - Accent4 6" xfId="58"/>
    <cellStyle name="20% - Accent4 6 2" xfId="869"/>
    <cellStyle name="20% - Accent4 7" xfId="59"/>
    <cellStyle name="20% - Accent4 7 2" xfId="870"/>
    <cellStyle name="20% - Accent4 8" xfId="60"/>
    <cellStyle name="20% - Accent4 8 2" xfId="871"/>
    <cellStyle name="20% - Accent4 9" xfId="61"/>
    <cellStyle name="20% - Accent4 9 2" xfId="872"/>
    <cellStyle name="20% - Accent5" xfId="62"/>
    <cellStyle name="20% - Accent5 10" xfId="63"/>
    <cellStyle name="20% - Accent5 10 2" xfId="873"/>
    <cellStyle name="20% - Accent5 2" xfId="64"/>
    <cellStyle name="20% - Accent5 2 2" xfId="874"/>
    <cellStyle name="20% - Accent5 3" xfId="65"/>
    <cellStyle name="20% - Accent5 3 2" xfId="875"/>
    <cellStyle name="20% - Accent5 4" xfId="66"/>
    <cellStyle name="20% - Accent5 4 2" xfId="876"/>
    <cellStyle name="20% - Accent5 5" xfId="67"/>
    <cellStyle name="20% - Accent5 5 2" xfId="877"/>
    <cellStyle name="20% - Accent5 6" xfId="68"/>
    <cellStyle name="20% - Accent5 6 2" xfId="878"/>
    <cellStyle name="20% - Accent5 7" xfId="69"/>
    <cellStyle name="20% - Accent5 7 2" xfId="879"/>
    <cellStyle name="20% - Accent5 8" xfId="70"/>
    <cellStyle name="20% - Accent5 8 2" xfId="880"/>
    <cellStyle name="20% - Accent5 9" xfId="71"/>
    <cellStyle name="20% - Accent5 9 2" xfId="881"/>
    <cellStyle name="20% - Accent6" xfId="72"/>
    <cellStyle name="20% - Accent6 10" xfId="73"/>
    <cellStyle name="20% - Accent6 10 2" xfId="882"/>
    <cellStyle name="20% - Accent6 2" xfId="74"/>
    <cellStyle name="20% - Accent6 2 2" xfId="883"/>
    <cellStyle name="20% - Accent6 3" xfId="75"/>
    <cellStyle name="20% - Accent6 3 2" xfId="884"/>
    <cellStyle name="20% - Accent6 4" xfId="76"/>
    <cellStyle name="20% - Accent6 4 2" xfId="885"/>
    <cellStyle name="20% - Accent6 5" xfId="77"/>
    <cellStyle name="20% - Accent6 5 2" xfId="886"/>
    <cellStyle name="20% - Accent6 6" xfId="78"/>
    <cellStyle name="20% - Accent6 6 2" xfId="887"/>
    <cellStyle name="20% - Accent6 7" xfId="79"/>
    <cellStyle name="20% - Accent6 7 2" xfId="888"/>
    <cellStyle name="20% - Accent6 8" xfId="80"/>
    <cellStyle name="20% - Accent6 8 2" xfId="889"/>
    <cellStyle name="20% - Accent6 9" xfId="81"/>
    <cellStyle name="20% - Accent6 9 2" xfId="890"/>
    <cellStyle name="20% - Акцент1 2" xfId="82"/>
    <cellStyle name="20% - Акцент1 3" xfId="83"/>
    <cellStyle name="20% - Акцент1 4" xfId="891"/>
    <cellStyle name="20% - Акцент2 2" xfId="84"/>
    <cellStyle name="20% - Акцент2 3" xfId="85"/>
    <cellStyle name="20% - Акцент2 4" xfId="892"/>
    <cellStyle name="20% - Акцент3 2" xfId="86"/>
    <cellStyle name="20% - Акцент3 3" xfId="87"/>
    <cellStyle name="20% - Акцент3 4" xfId="893"/>
    <cellStyle name="20% - Акцент4 2" xfId="88"/>
    <cellStyle name="20% - Акцент4 3" xfId="89"/>
    <cellStyle name="20% - Акцент4 4" xfId="894"/>
    <cellStyle name="20% - Акцент5 2" xfId="90"/>
    <cellStyle name="20% - Акцент5 3" xfId="895"/>
    <cellStyle name="20% - Акцент5 4" xfId="896"/>
    <cellStyle name="20% - Акцент6 2" xfId="91"/>
    <cellStyle name="20% - Акцент6 3" xfId="897"/>
    <cellStyle name="20% - Акцент6 4" xfId="898"/>
    <cellStyle name="20% – Акцентування1" xfId="92"/>
    <cellStyle name="20% – Акцентування1 2" xfId="899"/>
    <cellStyle name="20% – Акцентування2" xfId="93"/>
    <cellStyle name="20% – Акцентування2 2" xfId="900"/>
    <cellStyle name="20% – Акцентування3" xfId="94"/>
    <cellStyle name="20% – Акцентування3 2" xfId="901"/>
    <cellStyle name="20% – Акцентування4" xfId="95"/>
    <cellStyle name="20% – Акцентування4 2" xfId="902"/>
    <cellStyle name="20% – Акцентування5" xfId="96"/>
    <cellStyle name="20% – Акцентування5 2" xfId="903"/>
    <cellStyle name="20% – Акцентування6" xfId="97"/>
    <cellStyle name="20% – Акцентування6 2" xfId="904"/>
    <cellStyle name="3 indents" xfId="98"/>
    <cellStyle name="3 indents 2" xfId="905"/>
    <cellStyle name="3 indents 3" xfId="906"/>
    <cellStyle name="4 indents" xfId="99"/>
    <cellStyle name="4 indents 2" xfId="907"/>
    <cellStyle name="4 indents 3" xfId="908"/>
    <cellStyle name="40% - Accent1" xfId="100"/>
    <cellStyle name="40% - Accent1 10" xfId="101"/>
    <cellStyle name="40% - Accent1 10 2" xfId="909"/>
    <cellStyle name="40% - Accent1 2" xfId="102"/>
    <cellStyle name="40% - Accent1 2 2" xfId="910"/>
    <cellStyle name="40% - Accent1 3" xfId="103"/>
    <cellStyle name="40% - Accent1 3 2" xfId="911"/>
    <cellStyle name="40% - Accent1 4" xfId="104"/>
    <cellStyle name="40% - Accent1 4 2" xfId="912"/>
    <cellStyle name="40% - Accent1 5" xfId="105"/>
    <cellStyle name="40% - Accent1 5 2" xfId="913"/>
    <cellStyle name="40% - Accent1 6" xfId="106"/>
    <cellStyle name="40% - Accent1 6 2" xfId="914"/>
    <cellStyle name="40% - Accent1 7" xfId="107"/>
    <cellStyle name="40% - Accent1 7 2" xfId="915"/>
    <cellStyle name="40% - Accent1 8" xfId="108"/>
    <cellStyle name="40% - Accent1 8 2" xfId="916"/>
    <cellStyle name="40% - Accent1 9" xfId="109"/>
    <cellStyle name="40% - Accent1 9 2" xfId="917"/>
    <cellStyle name="40% - Accent2" xfId="110"/>
    <cellStyle name="40% - Accent2 10" xfId="111"/>
    <cellStyle name="40% - Accent2 10 2" xfId="918"/>
    <cellStyle name="40% - Accent2 2" xfId="112"/>
    <cellStyle name="40% - Accent2 2 2" xfId="919"/>
    <cellStyle name="40% - Accent2 3" xfId="113"/>
    <cellStyle name="40% - Accent2 3 2" xfId="920"/>
    <cellStyle name="40% - Accent2 4" xfId="114"/>
    <cellStyle name="40% - Accent2 4 2" xfId="921"/>
    <cellStyle name="40% - Accent2 5" xfId="115"/>
    <cellStyle name="40% - Accent2 5 2" xfId="922"/>
    <cellStyle name="40% - Accent2 6" xfId="116"/>
    <cellStyle name="40% - Accent2 6 2" xfId="923"/>
    <cellStyle name="40% - Accent2 7" xfId="117"/>
    <cellStyle name="40% - Accent2 7 2" xfId="924"/>
    <cellStyle name="40% - Accent2 8" xfId="118"/>
    <cellStyle name="40% - Accent2 8 2" xfId="925"/>
    <cellStyle name="40% - Accent2 9" xfId="119"/>
    <cellStyle name="40% - Accent2 9 2" xfId="926"/>
    <cellStyle name="40% - Accent3" xfId="120"/>
    <cellStyle name="40% - Accent3 10" xfId="121"/>
    <cellStyle name="40% - Accent3 10 2" xfId="927"/>
    <cellStyle name="40% - Accent3 2" xfId="122"/>
    <cellStyle name="40% - Accent3 2 2" xfId="928"/>
    <cellStyle name="40% - Accent3 3" xfId="123"/>
    <cellStyle name="40% - Accent3 3 2" xfId="929"/>
    <cellStyle name="40% - Accent3 4" xfId="124"/>
    <cellStyle name="40% - Accent3 4 2" xfId="930"/>
    <cellStyle name="40% - Accent3 5" xfId="125"/>
    <cellStyle name="40% - Accent3 5 2" xfId="931"/>
    <cellStyle name="40% - Accent3 6" xfId="126"/>
    <cellStyle name="40% - Accent3 6 2" xfId="932"/>
    <cellStyle name="40% - Accent3 7" xfId="127"/>
    <cellStyle name="40% - Accent3 7 2" xfId="933"/>
    <cellStyle name="40% - Accent3 8" xfId="128"/>
    <cellStyle name="40% - Accent3 8 2" xfId="934"/>
    <cellStyle name="40% - Accent3 9" xfId="129"/>
    <cellStyle name="40% - Accent3 9 2" xfId="935"/>
    <cellStyle name="40% - Accent4" xfId="130"/>
    <cellStyle name="40% - Accent4 10" xfId="131"/>
    <cellStyle name="40% - Accent4 10 2" xfId="936"/>
    <cellStyle name="40% - Accent4 2" xfId="132"/>
    <cellStyle name="40% - Accent4 2 2" xfId="937"/>
    <cellStyle name="40% - Accent4 3" xfId="133"/>
    <cellStyle name="40% - Accent4 3 2" xfId="938"/>
    <cellStyle name="40% - Accent4 4" xfId="134"/>
    <cellStyle name="40% - Accent4 4 2" xfId="939"/>
    <cellStyle name="40% - Accent4 5" xfId="135"/>
    <cellStyle name="40% - Accent4 5 2" xfId="940"/>
    <cellStyle name="40% - Accent4 6" xfId="136"/>
    <cellStyle name="40% - Accent4 6 2" xfId="941"/>
    <cellStyle name="40% - Accent4 7" xfId="137"/>
    <cellStyle name="40% - Accent4 7 2" xfId="942"/>
    <cellStyle name="40% - Accent4 8" xfId="138"/>
    <cellStyle name="40% - Accent4 8 2" xfId="943"/>
    <cellStyle name="40% - Accent4 9" xfId="139"/>
    <cellStyle name="40% - Accent4 9 2" xfId="944"/>
    <cellStyle name="40% - Accent5" xfId="140"/>
    <cellStyle name="40% - Accent5 10" xfId="141"/>
    <cellStyle name="40% - Accent5 10 2" xfId="945"/>
    <cellStyle name="40% - Accent5 2" xfId="142"/>
    <cellStyle name="40% - Accent5 2 2" xfId="946"/>
    <cellStyle name="40% - Accent5 3" xfId="143"/>
    <cellStyle name="40% - Accent5 3 2" xfId="947"/>
    <cellStyle name="40% - Accent5 4" xfId="144"/>
    <cellStyle name="40% - Accent5 4 2" xfId="948"/>
    <cellStyle name="40% - Accent5 5" xfId="145"/>
    <cellStyle name="40% - Accent5 5 2" xfId="949"/>
    <cellStyle name="40% - Accent5 6" xfId="146"/>
    <cellStyle name="40% - Accent5 6 2" xfId="950"/>
    <cellStyle name="40% - Accent5 7" xfId="147"/>
    <cellStyle name="40% - Accent5 7 2" xfId="951"/>
    <cellStyle name="40% - Accent5 8" xfId="148"/>
    <cellStyle name="40% - Accent5 8 2" xfId="952"/>
    <cellStyle name="40% - Accent5 9" xfId="149"/>
    <cellStyle name="40% - Accent5 9 2" xfId="953"/>
    <cellStyle name="40% - Accent6" xfId="150"/>
    <cellStyle name="40% - Accent6 10" xfId="151"/>
    <cellStyle name="40% - Accent6 10 2" xfId="954"/>
    <cellStyle name="40% - Accent6 2" xfId="152"/>
    <cellStyle name="40% - Accent6 2 2" xfId="955"/>
    <cellStyle name="40% - Accent6 3" xfId="153"/>
    <cellStyle name="40% - Accent6 3 2" xfId="956"/>
    <cellStyle name="40% - Accent6 4" xfId="154"/>
    <cellStyle name="40% - Accent6 4 2" xfId="957"/>
    <cellStyle name="40% - Accent6 5" xfId="155"/>
    <cellStyle name="40% - Accent6 5 2" xfId="958"/>
    <cellStyle name="40% - Accent6 6" xfId="156"/>
    <cellStyle name="40% - Accent6 6 2" xfId="959"/>
    <cellStyle name="40% - Accent6 7" xfId="157"/>
    <cellStyle name="40% - Accent6 7 2" xfId="960"/>
    <cellStyle name="40% - Accent6 8" xfId="158"/>
    <cellStyle name="40% - Accent6 8 2" xfId="961"/>
    <cellStyle name="40% - Accent6 9" xfId="159"/>
    <cellStyle name="40% - Accent6 9 2" xfId="962"/>
    <cellStyle name="40% - Акцент1 2" xfId="160"/>
    <cellStyle name="40% - Акцент1 3" xfId="963"/>
    <cellStyle name="40% - Акцент1 4" xfId="964"/>
    <cellStyle name="40% - Акцент2 2" xfId="161"/>
    <cellStyle name="40% - Акцент2 3" xfId="965"/>
    <cellStyle name="40% - Акцент2 4" xfId="966"/>
    <cellStyle name="40% - Акцент3 2" xfId="162"/>
    <cellStyle name="40% - Акцент3 3" xfId="163"/>
    <cellStyle name="40% - Акцент3 4" xfId="967"/>
    <cellStyle name="40% - Акцент4 2" xfId="164"/>
    <cellStyle name="40% - Акцент4 3" xfId="968"/>
    <cellStyle name="40% - Акцент4 4" xfId="969"/>
    <cellStyle name="40% - Акцент5 2" xfId="165"/>
    <cellStyle name="40% - Акцент5 3" xfId="970"/>
    <cellStyle name="40% - Акцент5 4" xfId="971"/>
    <cellStyle name="40% - Акцент6 2" xfId="166"/>
    <cellStyle name="40% - Акцент6 3" xfId="972"/>
    <cellStyle name="40% - Акцент6 4" xfId="973"/>
    <cellStyle name="40% – Акцентування1" xfId="167"/>
    <cellStyle name="40% – Акцентування1 2" xfId="974"/>
    <cellStyle name="40% – Акцентування2" xfId="168"/>
    <cellStyle name="40% – Акцентування2 2" xfId="975"/>
    <cellStyle name="40% – Акцентування3" xfId="169"/>
    <cellStyle name="40% – Акцентування3 2" xfId="976"/>
    <cellStyle name="40% – Акцентування4" xfId="170"/>
    <cellStyle name="40% – Акцентування4 2" xfId="977"/>
    <cellStyle name="40% – Акцентування5" xfId="171"/>
    <cellStyle name="40% – Акцентування5 2" xfId="978"/>
    <cellStyle name="40% – Акцентування6" xfId="172"/>
    <cellStyle name="40% – Акцентування6 2" xfId="979"/>
    <cellStyle name="5 indents" xfId="173"/>
    <cellStyle name="60% - Accent1" xfId="174"/>
    <cellStyle name="60% - Accent1 10" xfId="175"/>
    <cellStyle name="60% - Accent1 10 2" xfId="980"/>
    <cellStyle name="60% - Accent1 2" xfId="176"/>
    <cellStyle name="60% - Accent1 2 2" xfId="981"/>
    <cellStyle name="60% - Accent1 3" xfId="177"/>
    <cellStyle name="60% - Accent1 3 2" xfId="982"/>
    <cellStyle name="60% - Accent1 4" xfId="178"/>
    <cellStyle name="60% - Accent1 4 2" xfId="983"/>
    <cellStyle name="60% - Accent1 5" xfId="179"/>
    <cellStyle name="60% - Accent1 5 2" xfId="984"/>
    <cellStyle name="60% - Accent1 6" xfId="180"/>
    <cellStyle name="60% - Accent1 6 2" xfId="985"/>
    <cellStyle name="60% - Accent1 7" xfId="181"/>
    <cellStyle name="60% - Accent1 7 2" xfId="986"/>
    <cellStyle name="60% - Accent1 8" xfId="182"/>
    <cellStyle name="60% - Accent1 8 2" xfId="987"/>
    <cellStyle name="60% - Accent1 9" xfId="183"/>
    <cellStyle name="60% - Accent1 9 2" xfId="988"/>
    <cellStyle name="60% - Accent2" xfId="184"/>
    <cellStyle name="60% - Accent2 10" xfId="185"/>
    <cellStyle name="60% - Accent2 10 2" xfId="989"/>
    <cellStyle name="60% - Accent2 2" xfId="186"/>
    <cellStyle name="60% - Accent2 2 2" xfId="990"/>
    <cellStyle name="60% - Accent2 3" xfId="187"/>
    <cellStyle name="60% - Accent2 3 2" xfId="991"/>
    <cellStyle name="60% - Accent2 4" xfId="188"/>
    <cellStyle name="60% - Accent2 4 2" xfId="992"/>
    <cellStyle name="60% - Accent2 5" xfId="189"/>
    <cellStyle name="60% - Accent2 5 2" xfId="993"/>
    <cellStyle name="60% - Accent2 6" xfId="190"/>
    <cellStyle name="60% - Accent2 6 2" xfId="994"/>
    <cellStyle name="60% - Accent2 7" xfId="191"/>
    <cellStyle name="60% - Accent2 7 2" xfId="995"/>
    <cellStyle name="60% - Accent2 8" xfId="192"/>
    <cellStyle name="60% - Accent2 8 2" xfId="996"/>
    <cellStyle name="60% - Accent2 9" xfId="193"/>
    <cellStyle name="60% - Accent2 9 2" xfId="997"/>
    <cellStyle name="60% - Accent3" xfId="194"/>
    <cellStyle name="60% - Accent3 10" xfId="195"/>
    <cellStyle name="60% - Accent3 10 2" xfId="998"/>
    <cellStyle name="60% - Accent3 2" xfId="196"/>
    <cellStyle name="60% - Accent3 2 2" xfId="999"/>
    <cellStyle name="60% - Accent3 3" xfId="197"/>
    <cellStyle name="60% - Accent3 3 2" xfId="1000"/>
    <cellStyle name="60% - Accent3 4" xfId="198"/>
    <cellStyle name="60% - Accent3 4 2" xfId="1001"/>
    <cellStyle name="60% - Accent3 5" xfId="199"/>
    <cellStyle name="60% - Accent3 5 2" xfId="1002"/>
    <cellStyle name="60% - Accent3 6" xfId="200"/>
    <cellStyle name="60% - Accent3 6 2" xfId="1003"/>
    <cellStyle name="60% - Accent3 7" xfId="201"/>
    <cellStyle name="60% - Accent3 7 2" xfId="1004"/>
    <cellStyle name="60% - Accent3 8" xfId="202"/>
    <cellStyle name="60% - Accent3 8 2" xfId="1005"/>
    <cellStyle name="60% - Accent3 9" xfId="203"/>
    <cellStyle name="60% - Accent3 9 2" xfId="1006"/>
    <cellStyle name="60% - Accent4" xfId="204"/>
    <cellStyle name="60% - Accent4 10" xfId="205"/>
    <cellStyle name="60% - Accent4 10 2" xfId="1007"/>
    <cellStyle name="60% - Accent4 2" xfId="206"/>
    <cellStyle name="60% - Accent4 2 2" xfId="1008"/>
    <cellStyle name="60% - Accent4 3" xfId="207"/>
    <cellStyle name="60% - Accent4 3 2" xfId="1009"/>
    <cellStyle name="60% - Accent4 4" xfId="208"/>
    <cellStyle name="60% - Accent4 4 2" xfId="1010"/>
    <cellStyle name="60% - Accent4 5" xfId="209"/>
    <cellStyle name="60% - Accent4 5 2" xfId="1011"/>
    <cellStyle name="60% - Accent4 6" xfId="210"/>
    <cellStyle name="60% - Accent4 6 2" xfId="1012"/>
    <cellStyle name="60% - Accent4 7" xfId="211"/>
    <cellStyle name="60% - Accent4 7 2" xfId="1013"/>
    <cellStyle name="60% - Accent4 8" xfId="212"/>
    <cellStyle name="60% - Accent4 8 2" xfId="1014"/>
    <cellStyle name="60% - Accent4 9" xfId="213"/>
    <cellStyle name="60% - Accent4 9 2" xfId="1015"/>
    <cellStyle name="60% - Accent5" xfId="214"/>
    <cellStyle name="60% - Accent5 10" xfId="215"/>
    <cellStyle name="60% - Accent5 10 2" xfId="1016"/>
    <cellStyle name="60% - Accent5 2" xfId="216"/>
    <cellStyle name="60% - Accent5 2 2" xfId="1017"/>
    <cellStyle name="60% - Accent5 3" xfId="217"/>
    <cellStyle name="60% - Accent5 3 2" xfId="1018"/>
    <cellStyle name="60% - Accent5 4" xfId="218"/>
    <cellStyle name="60% - Accent5 4 2" xfId="1019"/>
    <cellStyle name="60% - Accent5 5" xfId="219"/>
    <cellStyle name="60% - Accent5 5 2" xfId="1020"/>
    <cellStyle name="60% - Accent5 6" xfId="220"/>
    <cellStyle name="60% - Accent5 6 2" xfId="1021"/>
    <cellStyle name="60% - Accent5 7" xfId="221"/>
    <cellStyle name="60% - Accent5 7 2" xfId="1022"/>
    <cellStyle name="60% - Accent5 8" xfId="222"/>
    <cellStyle name="60% - Accent5 8 2" xfId="1023"/>
    <cellStyle name="60% - Accent5 9" xfId="223"/>
    <cellStyle name="60% - Accent5 9 2" xfId="1024"/>
    <cellStyle name="60% - Accent6" xfId="224"/>
    <cellStyle name="60% - Accent6 10" xfId="225"/>
    <cellStyle name="60% - Accent6 10 2" xfId="1025"/>
    <cellStyle name="60% - Accent6 2" xfId="226"/>
    <cellStyle name="60% - Accent6 2 2" xfId="1026"/>
    <cellStyle name="60% - Accent6 3" xfId="227"/>
    <cellStyle name="60% - Accent6 3 2" xfId="1027"/>
    <cellStyle name="60% - Accent6 4" xfId="228"/>
    <cellStyle name="60% - Accent6 4 2" xfId="1028"/>
    <cellStyle name="60% - Accent6 5" xfId="229"/>
    <cellStyle name="60% - Accent6 5 2" xfId="1029"/>
    <cellStyle name="60% - Accent6 6" xfId="230"/>
    <cellStyle name="60% - Accent6 6 2" xfId="1030"/>
    <cellStyle name="60% - Accent6 7" xfId="231"/>
    <cellStyle name="60% - Accent6 7 2" xfId="1031"/>
    <cellStyle name="60% - Accent6 8" xfId="232"/>
    <cellStyle name="60% - Accent6 8 2" xfId="1032"/>
    <cellStyle name="60% - Accent6 9" xfId="233"/>
    <cellStyle name="60% - Accent6 9 2" xfId="1033"/>
    <cellStyle name="60% - Акцент1 2" xfId="234"/>
    <cellStyle name="60% - Акцент1 3" xfId="1034"/>
    <cellStyle name="60% - Акцент1 4" xfId="1035"/>
    <cellStyle name="60% - Акцент2 2" xfId="235"/>
    <cellStyle name="60% - Акцент2 3" xfId="1036"/>
    <cellStyle name="60% - Акцент2 4" xfId="1037"/>
    <cellStyle name="60% - Акцент3 2" xfId="236"/>
    <cellStyle name="60% - Акцент3 3" xfId="237"/>
    <cellStyle name="60% - Акцент3 4" xfId="1038"/>
    <cellStyle name="60% - Акцент4 2" xfId="238"/>
    <cellStyle name="60% - Акцент4 3" xfId="239"/>
    <cellStyle name="60% - Акцент4 4" xfId="1039"/>
    <cellStyle name="60% - Акцент5 2" xfId="240"/>
    <cellStyle name="60% - Акцент5 3" xfId="1040"/>
    <cellStyle name="60% - Акцент5 4" xfId="1041"/>
    <cellStyle name="60% - Акцент6 2" xfId="241"/>
    <cellStyle name="60% - Акцент6 3" xfId="242"/>
    <cellStyle name="60% - Акцент6 4" xfId="1042"/>
    <cellStyle name="60% – Акцентування1" xfId="243"/>
    <cellStyle name="60% – Акцентування1 2" xfId="1043"/>
    <cellStyle name="60% – Акцентування2" xfId="244"/>
    <cellStyle name="60% – Акцентування2 2" xfId="1044"/>
    <cellStyle name="60% – Акцентування3" xfId="245"/>
    <cellStyle name="60% – Акцентування3 2" xfId="1045"/>
    <cellStyle name="60% – Акцентування4" xfId="246"/>
    <cellStyle name="60% – Акцентування4 2" xfId="1046"/>
    <cellStyle name="60% – Акцентування5" xfId="247"/>
    <cellStyle name="60% – Акцентування5 2" xfId="1047"/>
    <cellStyle name="60% – Акцентування6" xfId="248"/>
    <cellStyle name="60% – Акцентування6 2" xfId="1048"/>
    <cellStyle name="Accent1" xfId="249"/>
    <cellStyle name="Accent1 10" xfId="250"/>
    <cellStyle name="Accent1 10 2" xfId="1049"/>
    <cellStyle name="Accent1 2" xfId="251"/>
    <cellStyle name="Accent1 2 2" xfId="1050"/>
    <cellStyle name="Accent1 3" xfId="252"/>
    <cellStyle name="Accent1 3 2" xfId="1051"/>
    <cellStyle name="Accent1 4" xfId="253"/>
    <cellStyle name="Accent1 4 2" xfId="1052"/>
    <cellStyle name="Accent1 5" xfId="254"/>
    <cellStyle name="Accent1 5 2" xfId="1053"/>
    <cellStyle name="Accent1 6" xfId="255"/>
    <cellStyle name="Accent1 6 2" xfId="1054"/>
    <cellStyle name="Accent1 7" xfId="256"/>
    <cellStyle name="Accent1 7 2" xfId="1055"/>
    <cellStyle name="Accent1 8" xfId="257"/>
    <cellStyle name="Accent1 8 2" xfId="1056"/>
    <cellStyle name="Accent1 9" xfId="258"/>
    <cellStyle name="Accent1 9 2" xfId="1057"/>
    <cellStyle name="Accent2" xfId="259"/>
    <cellStyle name="Accent2 10" xfId="260"/>
    <cellStyle name="Accent2 10 2" xfId="1058"/>
    <cellStyle name="Accent2 2" xfId="261"/>
    <cellStyle name="Accent2 2 2" xfId="1059"/>
    <cellStyle name="Accent2 3" xfId="262"/>
    <cellStyle name="Accent2 3 2" xfId="1060"/>
    <cellStyle name="Accent2 4" xfId="263"/>
    <cellStyle name="Accent2 4 2" xfId="1061"/>
    <cellStyle name="Accent2 5" xfId="264"/>
    <cellStyle name="Accent2 5 2" xfId="1062"/>
    <cellStyle name="Accent2 6" xfId="265"/>
    <cellStyle name="Accent2 6 2" xfId="1063"/>
    <cellStyle name="Accent2 7" xfId="266"/>
    <cellStyle name="Accent2 7 2" xfId="1064"/>
    <cellStyle name="Accent2 8" xfId="267"/>
    <cellStyle name="Accent2 8 2" xfId="1065"/>
    <cellStyle name="Accent2 9" xfId="268"/>
    <cellStyle name="Accent2 9 2" xfId="1066"/>
    <cellStyle name="Accent3" xfId="269"/>
    <cellStyle name="Accent3 10" xfId="270"/>
    <cellStyle name="Accent3 10 2" xfId="1067"/>
    <cellStyle name="Accent3 2" xfId="271"/>
    <cellStyle name="Accent3 2 2" xfId="1068"/>
    <cellStyle name="Accent3 3" xfId="272"/>
    <cellStyle name="Accent3 3 2" xfId="1069"/>
    <cellStyle name="Accent3 4" xfId="273"/>
    <cellStyle name="Accent3 4 2" xfId="1070"/>
    <cellStyle name="Accent3 5" xfId="274"/>
    <cellStyle name="Accent3 5 2" xfId="1071"/>
    <cellStyle name="Accent3 6" xfId="275"/>
    <cellStyle name="Accent3 6 2" xfId="1072"/>
    <cellStyle name="Accent3 7" xfId="276"/>
    <cellStyle name="Accent3 7 2" xfId="1073"/>
    <cellStyle name="Accent3 8" xfId="277"/>
    <cellStyle name="Accent3 8 2" xfId="1074"/>
    <cellStyle name="Accent3 9" xfId="278"/>
    <cellStyle name="Accent3 9 2" xfId="1075"/>
    <cellStyle name="Accent4" xfId="279"/>
    <cellStyle name="Accent4 10" xfId="280"/>
    <cellStyle name="Accent4 10 2" xfId="1076"/>
    <cellStyle name="Accent4 2" xfId="281"/>
    <cellStyle name="Accent4 2 2" xfId="1077"/>
    <cellStyle name="Accent4 3" xfId="282"/>
    <cellStyle name="Accent4 3 2" xfId="1078"/>
    <cellStyle name="Accent4 4" xfId="283"/>
    <cellStyle name="Accent4 4 2" xfId="1079"/>
    <cellStyle name="Accent4 5" xfId="284"/>
    <cellStyle name="Accent4 5 2" xfId="1080"/>
    <cellStyle name="Accent4 6" xfId="285"/>
    <cellStyle name="Accent4 6 2" xfId="1081"/>
    <cellStyle name="Accent4 7" xfId="286"/>
    <cellStyle name="Accent4 7 2" xfId="1082"/>
    <cellStyle name="Accent4 8" xfId="287"/>
    <cellStyle name="Accent4 8 2" xfId="1083"/>
    <cellStyle name="Accent4 9" xfId="288"/>
    <cellStyle name="Accent4 9 2" xfId="1084"/>
    <cellStyle name="Accent5" xfId="289"/>
    <cellStyle name="Accent5 10" xfId="290"/>
    <cellStyle name="Accent5 10 2" xfId="1085"/>
    <cellStyle name="Accent5 2" xfId="291"/>
    <cellStyle name="Accent5 2 2" xfId="1086"/>
    <cellStyle name="Accent5 3" xfId="292"/>
    <cellStyle name="Accent5 3 2" xfId="1087"/>
    <cellStyle name="Accent5 4" xfId="293"/>
    <cellStyle name="Accent5 4 2" xfId="1088"/>
    <cellStyle name="Accent5 5" xfId="294"/>
    <cellStyle name="Accent5 5 2" xfId="1089"/>
    <cellStyle name="Accent5 6" xfId="295"/>
    <cellStyle name="Accent5 6 2" xfId="1090"/>
    <cellStyle name="Accent5 7" xfId="296"/>
    <cellStyle name="Accent5 7 2" xfId="1091"/>
    <cellStyle name="Accent5 8" xfId="297"/>
    <cellStyle name="Accent5 8 2" xfId="1092"/>
    <cellStyle name="Accent5 9" xfId="298"/>
    <cellStyle name="Accent5 9 2" xfId="1093"/>
    <cellStyle name="Accent6" xfId="299"/>
    <cellStyle name="Accent6 10" xfId="300"/>
    <cellStyle name="Accent6 10 2" xfId="1094"/>
    <cellStyle name="Accent6 2" xfId="301"/>
    <cellStyle name="Accent6 2 2" xfId="1095"/>
    <cellStyle name="Accent6 3" xfId="302"/>
    <cellStyle name="Accent6 3 2" xfId="1096"/>
    <cellStyle name="Accent6 4" xfId="303"/>
    <cellStyle name="Accent6 4 2" xfId="1097"/>
    <cellStyle name="Accent6 5" xfId="304"/>
    <cellStyle name="Accent6 5 2" xfId="1098"/>
    <cellStyle name="Accent6 6" xfId="305"/>
    <cellStyle name="Accent6 6 2" xfId="1099"/>
    <cellStyle name="Accent6 7" xfId="306"/>
    <cellStyle name="Accent6 7 2" xfId="1100"/>
    <cellStyle name="Accent6 8" xfId="307"/>
    <cellStyle name="Accent6 8 2" xfId="1101"/>
    <cellStyle name="Accent6 9" xfId="308"/>
    <cellStyle name="Accent6 9 2" xfId="1102"/>
    <cellStyle name="Aeia?nnueea" xfId="309"/>
    <cellStyle name="Aeia?nnueea 2" xfId="1103"/>
    <cellStyle name="Ãèïåðññûëêà" xfId="310"/>
    <cellStyle name="Ãèïåðññûëêà 2" xfId="1104"/>
    <cellStyle name="Array" xfId="311"/>
    <cellStyle name="Array Enter" xfId="312"/>
    <cellStyle name="Array_Book2" xfId="313"/>
    <cellStyle name="Bad" xfId="314"/>
    <cellStyle name="Bad 10" xfId="315"/>
    <cellStyle name="Bad 10 2" xfId="1105"/>
    <cellStyle name="Bad 2" xfId="316"/>
    <cellStyle name="Bad 2 2" xfId="1106"/>
    <cellStyle name="Bad 3" xfId="317"/>
    <cellStyle name="Bad 3 2" xfId="1107"/>
    <cellStyle name="Bad 4" xfId="318"/>
    <cellStyle name="Bad 4 2" xfId="1108"/>
    <cellStyle name="Bad 5" xfId="319"/>
    <cellStyle name="Bad 5 2" xfId="1109"/>
    <cellStyle name="Bad 6" xfId="320"/>
    <cellStyle name="Bad 6 2" xfId="1110"/>
    <cellStyle name="Bad 7" xfId="321"/>
    <cellStyle name="Bad 7 2" xfId="1111"/>
    <cellStyle name="Bad 8" xfId="322"/>
    <cellStyle name="Bad 8 2" xfId="1112"/>
    <cellStyle name="Bad 9" xfId="323"/>
    <cellStyle name="Bad 9 2" xfId="1113"/>
    <cellStyle name="Cabe‡alho 1" xfId="1114"/>
    <cellStyle name="Cabe‡alho 2" xfId="1115"/>
    <cellStyle name="Cabecera 1" xfId="1116"/>
    <cellStyle name="Cabecera 2" xfId="1117"/>
    <cellStyle name="Calculation" xfId="324"/>
    <cellStyle name="Calculation 10" xfId="325"/>
    <cellStyle name="Calculation 10 2" xfId="1118"/>
    <cellStyle name="Calculation 2" xfId="326"/>
    <cellStyle name="Calculation 2 2" xfId="1119"/>
    <cellStyle name="Calculation 3" xfId="327"/>
    <cellStyle name="Calculation 3 2" xfId="1120"/>
    <cellStyle name="Calculation 4" xfId="328"/>
    <cellStyle name="Calculation 4 2" xfId="1121"/>
    <cellStyle name="Calculation 5" xfId="329"/>
    <cellStyle name="Calculation 5 2" xfId="1122"/>
    <cellStyle name="Calculation 6" xfId="330"/>
    <cellStyle name="Calculation 6 2" xfId="1123"/>
    <cellStyle name="Calculation 7" xfId="331"/>
    <cellStyle name="Calculation 7 2" xfId="1124"/>
    <cellStyle name="Calculation 8" xfId="332"/>
    <cellStyle name="Calculation 8 2" xfId="1125"/>
    <cellStyle name="Calculation 9" xfId="333"/>
    <cellStyle name="Calculation 9 2" xfId="1126"/>
    <cellStyle name="Celkem" xfId="334"/>
    <cellStyle name="Check Cell" xfId="335"/>
    <cellStyle name="Check Cell 10" xfId="336"/>
    <cellStyle name="Check Cell 10 2" xfId="1127"/>
    <cellStyle name="Check Cell 2" xfId="337"/>
    <cellStyle name="Check Cell 2 2" xfId="1128"/>
    <cellStyle name="Check Cell 3" xfId="338"/>
    <cellStyle name="Check Cell 3 2" xfId="1129"/>
    <cellStyle name="Check Cell 4" xfId="339"/>
    <cellStyle name="Check Cell 4 2" xfId="1130"/>
    <cellStyle name="Check Cell 5" xfId="340"/>
    <cellStyle name="Check Cell 5 2" xfId="1131"/>
    <cellStyle name="Check Cell 6" xfId="341"/>
    <cellStyle name="Check Cell 6 2" xfId="1132"/>
    <cellStyle name="Check Cell 7" xfId="342"/>
    <cellStyle name="Check Cell 7 2" xfId="1133"/>
    <cellStyle name="Check Cell 8" xfId="343"/>
    <cellStyle name="Check Cell 8 2" xfId="1134"/>
    <cellStyle name="Check Cell 9" xfId="344"/>
    <cellStyle name="Check Cell 9 2" xfId="1135"/>
    <cellStyle name="Clive" xfId="1136"/>
    <cellStyle name="clsAltData" xfId="345"/>
    <cellStyle name="clsAltData 2" xfId="1137"/>
    <cellStyle name="clsAltMRVData" xfId="346"/>
    <cellStyle name="clsAltMRVData 2" xfId="1138"/>
    <cellStyle name="clsBlank" xfId="347"/>
    <cellStyle name="clsBlank 2" xfId="1139"/>
    <cellStyle name="clsColumnHeader" xfId="348"/>
    <cellStyle name="clsColumnHeader 2" xfId="1140"/>
    <cellStyle name="clsData" xfId="349"/>
    <cellStyle name="clsData 2" xfId="1141"/>
    <cellStyle name="clsDefault" xfId="350"/>
    <cellStyle name="clsDefault 2" xfId="351"/>
    <cellStyle name="clsFooter" xfId="352"/>
    <cellStyle name="clsFooter 2" xfId="1142"/>
    <cellStyle name="clsIndexTableData" xfId="353"/>
    <cellStyle name="clsIndexTableData 2" xfId="1143"/>
    <cellStyle name="clsIndexTableHdr" xfId="354"/>
    <cellStyle name="clsIndexTableHdr 2" xfId="1144"/>
    <cellStyle name="clsIndexTableTitle" xfId="355"/>
    <cellStyle name="clsIndexTableTitle 2" xfId="1145"/>
    <cellStyle name="clsMRVData" xfId="356"/>
    <cellStyle name="clsMRVData 2" xfId="1146"/>
    <cellStyle name="clsReportFooter" xfId="357"/>
    <cellStyle name="clsReportFooter 2" xfId="1147"/>
    <cellStyle name="clsReportHeader" xfId="358"/>
    <cellStyle name="clsReportHeader 2" xfId="1148"/>
    <cellStyle name="clsRowHeader" xfId="359"/>
    <cellStyle name="clsRowHeader 2" xfId="1149"/>
    <cellStyle name="clsScale" xfId="360"/>
    <cellStyle name="clsScale 2" xfId="1150"/>
    <cellStyle name="clsSection" xfId="361"/>
    <cellStyle name="clsSection 2" xfId="1151"/>
    <cellStyle name="Column-Header" xfId="1152"/>
    <cellStyle name="Column-Header 2" xfId="1153"/>
    <cellStyle name="Column-Header 3" xfId="1154"/>
    <cellStyle name="Column-Header 4" xfId="1155"/>
    <cellStyle name="Column-Header 5" xfId="1156"/>
    <cellStyle name="Column-Header 6" xfId="1157"/>
    <cellStyle name="Column-Header 7" xfId="1158"/>
    <cellStyle name="Column-Header 7 2" xfId="1159"/>
    <cellStyle name="Column-Header 8" xfId="1160"/>
    <cellStyle name="Column-Header 8 2" xfId="1161"/>
    <cellStyle name="Column-Header 9" xfId="1162"/>
    <cellStyle name="Column-Header 9 2" xfId="1163"/>
    <cellStyle name="Column-Header_Zvit rux-koshtiv 2010 Департамент " xfId="1164"/>
    <cellStyle name="Comma  - Style1" xfId="362"/>
    <cellStyle name="Comma  - Style2" xfId="363"/>
    <cellStyle name="Comma  - Style3" xfId="364"/>
    <cellStyle name="Comma  - Style4" xfId="365"/>
    <cellStyle name="Comma  - Style5" xfId="366"/>
    <cellStyle name="Comma  - Style6" xfId="367"/>
    <cellStyle name="Comma  - Style7" xfId="368"/>
    <cellStyle name="Comma  - Style8" xfId="369"/>
    <cellStyle name="Comma [0]" xfId="370"/>
    <cellStyle name="Comma [0] 2" xfId="371"/>
    <cellStyle name="Comma [0] 3" xfId="372"/>
    <cellStyle name="Comma [0]_AUK2000" xfId="373"/>
    <cellStyle name="Comma [0]䧟Лист3" xfId="374"/>
    <cellStyle name="Comma 10" xfId="1165"/>
    <cellStyle name="Comma 11" xfId="1166"/>
    <cellStyle name="Comma 12" xfId="1167"/>
    <cellStyle name="Comma 2" xfId="375"/>
    <cellStyle name="Comma 2 2" xfId="1168"/>
    <cellStyle name="Comma 2 3" xfId="1169"/>
    <cellStyle name="Comma 3" xfId="376"/>
    <cellStyle name="Comma 3 2" xfId="377"/>
    <cellStyle name="Comma 3 3" xfId="378"/>
    <cellStyle name="Comma 4" xfId="379"/>
    <cellStyle name="Comma 5" xfId="1170"/>
    <cellStyle name="Comma 6" xfId="1171"/>
    <cellStyle name="Comma 7" xfId="1172"/>
    <cellStyle name="Comma 8" xfId="1173"/>
    <cellStyle name="Comma 9" xfId="1174"/>
    <cellStyle name="Comma(3)" xfId="380"/>
    <cellStyle name="Comma_AUK2000" xfId="381"/>
    <cellStyle name="Comma0" xfId="382"/>
    <cellStyle name="Comma0 - Style3" xfId="383"/>
    <cellStyle name="Comma0 2" xfId="1175"/>
    <cellStyle name="Comma0 3" xfId="1176"/>
    <cellStyle name="Comma0 4" xfId="1177"/>
    <cellStyle name="Comma0 5" xfId="1178"/>
    <cellStyle name="Comma0 6" xfId="1179"/>
    <cellStyle name="Comma0 7" xfId="1180"/>
    <cellStyle name="Comma0 8" xfId="1181"/>
    <cellStyle name="Comma0_BG Money (current)" xfId="384"/>
    <cellStyle name="Curren - Style3" xfId="385"/>
    <cellStyle name="Curren - Style4" xfId="386"/>
    <cellStyle name="Currency [0]" xfId="387"/>
    <cellStyle name="Currency_AUK2000" xfId="388"/>
    <cellStyle name="Currency0" xfId="389"/>
    <cellStyle name="Currency0 2" xfId="1182"/>
    <cellStyle name="Data" xfId="1183"/>
    <cellStyle name="Date" xfId="390"/>
    <cellStyle name="Date 2" xfId="1184"/>
    <cellStyle name="Datum" xfId="391"/>
    <cellStyle name="Define-Column" xfId="1185"/>
    <cellStyle name="Define-Column 10" xfId="1186"/>
    <cellStyle name="Define-Column 2" xfId="1187"/>
    <cellStyle name="Define-Column 3" xfId="1188"/>
    <cellStyle name="Define-Column 4" xfId="1189"/>
    <cellStyle name="Define-Column 5" xfId="1190"/>
    <cellStyle name="Define-Column 6" xfId="1191"/>
    <cellStyle name="Define-Column 7" xfId="1192"/>
    <cellStyle name="Define-Column 7 2" xfId="1193"/>
    <cellStyle name="Define-Column 7 3" xfId="1194"/>
    <cellStyle name="Define-Column 8" xfId="1195"/>
    <cellStyle name="Define-Column 8 2" xfId="1196"/>
    <cellStyle name="Define-Column 8 3" xfId="1197"/>
    <cellStyle name="Define-Column 9" xfId="1198"/>
    <cellStyle name="Define-Column 9 2" xfId="1199"/>
    <cellStyle name="Define-Column 9 3" xfId="1200"/>
    <cellStyle name="Define-Column_Zvit rux-koshtiv 2010 Департамент " xfId="1201"/>
    <cellStyle name="diskette" xfId="1202"/>
    <cellStyle name="Euro" xfId="392"/>
    <cellStyle name="Euro 2" xfId="1203"/>
    <cellStyle name="Excel.Chart" xfId="1204"/>
    <cellStyle name="Explanatory Text" xfId="393"/>
    <cellStyle name="Explanatory Text 10" xfId="394"/>
    <cellStyle name="Explanatory Text 10 2" xfId="1205"/>
    <cellStyle name="Explanatory Text 2" xfId="395"/>
    <cellStyle name="Explanatory Text 2 2" xfId="1206"/>
    <cellStyle name="Explanatory Text 3" xfId="396"/>
    <cellStyle name="Explanatory Text 3 2" xfId="1207"/>
    <cellStyle name="Explanatory Text 4" xfId="397"/>
    <cellStyle name="Explanatory Text 4 2" xfId="1208"/>
    <cellStyle name="Explanatory Text 5" xfId="398"/>
    <cellStyle name="Explanatory Text 5 2" xfId="1209"/>
    <cellStyle name="Explanatory Text 6" xfId="399"/>
    <cellStyle name="Explanatory Text 6 2" xfId="1210"/>
    <cellStyle name="Explanatory Text 7" xfId="400"/>
    <cellStyle name="Explanatory Text 7 2" xfId="1211"/>
    <cellStyle name="Explanatory Text 8" xfId="401"/>
    <cellStyle name="Explanatory Text 8 2" xfId="1212"/>
    <cellStyle name="Explanatory Text 9" xfId="402"/>
    <cellStyle name="Explanatory Text 9 2" xfId="1213"/>
    <cellStyle name="Ezres [0]_10mell99" xfId="403"/>
    <cellStyle name="Ezres_10mell99" xfId="404"/>
    <cellStyle name="F2" xfId="405"/>
    <cellStyle name="F2 2" xfId="1214"/>
    <cellStyle name="F3" xfId="406"/>
    <cellStyle name="F3 2" xfId="1215"/>
    <cellStyle name="F4" xfId="407"/>
    <cellStyle name="F4 2" xfId="1216"/>
    <cellStyle name="F5" xfId="408"/>
    <cellStyle name="F5 - Style8" xfId="409"/>
    <cellStyle name="F5 - Style8 2" xfId="1217"/>
    <cellStyle name="F5 2" xfId="1218"/>
    <cellStyle name="F6" xfId="410"/>
    <cellStyle name="F6 - Style5" xfId="411"/>
    <cellStyle name="F6 - Style5 2" xfId="1219"/>
    <cellStyle name="F6 2" xfId="1220"/>
    <cellStyle name="F7" xfId="412"/>
    <cellStyle name="F7 - Style7" xfId="413"/>
    <cellStyle name="F7 - Style7 2" xfId="1221"/>
    <cellStyle name="F7 2" xfId="1222"/>
    <cellStyle name="F8" xfId="414"/>
    <cellStyle name="F8 - Style6" xfId="415"/>
    <cellStyle name="F8 - Style6 2" xfId="1223"/>
    <cellStyle name="F8 2" xfId="1224"/>
    <cellStyle name="facha" xfId="1225"/>
    <cellStyle name="Fecha" xfId="1226"/>
    <cellStyle name="Fijo" xfId="1227"/>
    <cellStyle name="Finanční0" xfId="416"/>
    <cellStyle name="Finanèní0" xfId="417"/>
    <cellStyle name="Fixed" xfId="418"/>
    <cellStyle name="Fixed 2" xfId="1228"/>
    <cellStyle name="fixed0 - Style4" xfId="419"/>
    <cellStyle name="fixed0 - Style4 2" xfId="1229"/>
    <cellStyle name="Fixed1 - Style1" xfId="420"/>
    <cellStyle name="Fixed1 - Style1 2" xfId="1230"/>
    <cellStyle name="Fixed1 - Style2" xfId="421"/>
    <cellStyle name="Fixed1 - Style2 2" xfId="1231"/>
    <cellStyle name="Fixed2 - Style2" xfId="422"/>
    <cellStyle name="Fixo" xfId="1232"/>
    <cellStyle name="FS10" xfId="1233"/>
    <cellStyle name="Good" xfId="423"/>
    <cellStyle name="Good 10" xfId="424"/>
    <cellStyle name="Good 10 2" xfId="1234"/>
    <cellStyle name="Good 2" xfId="425"/>
    <cellStyle name="Good 2 2" xfId="1235"/>
    <cellStyle name="Good 3" xfId="426"/>
    <cellStyle name="Good 3 2" xfId="1236"/>
    <cellStyle name="Good 4" xfId="427"/>
    <cellStyle name="Good 4 2" xfId="1237"/>
    <cellStyle name="Good 5" xfId="428"/>
    <cellStyle name="Good 5 2" xfId="1238"/>
    <cellStyle name="Good 6" xfId="429"/>
    <cellStyle name="Good 6 2" xfId="1239"/>
    <cellStyle name="Good 7" xfId="430"/>
    <cellStyle name="Good 7 2" xfId="1240"/>
    <cellStyle name="Good 8" xfId="431"/>
    <cellStyle name="Good 8 2" xfId="1241"/>
    <cellStyle name="Good 9" xfId="432"/>
    <cellStyle name="Good 9 2" xfId="1242"/>
    <cellStyle name="Grey" xfId="433"/>
    <cellStyle name="Heading 1" xfId="434"/>
    <cellStyle name="Heading 1 10" xfId="435"/>
    <cellStyle name="Heading 1 10 2" xfId="1243"/>
    <cellStyle name="Heading 1 2" xfId="436"/>
    <cellStyle name="Heading 1 2 2" xfId="1244"/>
    <cellStyle name="Heading 1 3" xfId="437"/>
    <cellStyle name="Heading 1 3 2" xfId="1245"/>
    <cellStyle name="Heading 1 4" xfId="438"/>
    <cellStyle name="Heading 1 4 2" xfId="1246"/>
    <cellStyle name="Heading 1 5" xfId="439"/>
    <cellStyle name="Heading 1 5 2" xfId="1247"/>
    <cellStyle name="Heading 1 6" xfId="440"/>
    <cellStyle name="Heading 1 6 2" xfId="1248"/>
    <cellStyle name="Heading 1 7" xfId="441"/>
    <cellStyle name="Heading 1 7 2" xfId="1249"/>
    <cellStyle name="Heading 1 8" xfId="442"/>
    <cellStyle name="Heading 1 8 2" xfId="1250"/>
    <cellStyle name="Heading 1 9" xfId="443"/>
    <cellStyle name="Heading 1 9 2" xfId="1251"/>
    <cellStyle name="Heading 2" xfId="444"/>
    <cellStyle name="Heading 2 10" xfId="445"/>
    <cellStyle name="Heading 2 10 2" xfId="1252"/>
    <cellStyle name="Heading 2 2" xfId="446"/>
    <cellStyle name="Heading 2 2 2" xfId="1253"/>
    <cellStyle name="Heading 2 3" xfId="447"/>
    <cellStyle name="Heading 2 3 2" xfId="1254"/>
    <cellStyle name="Heading 2 4" xfId="448"/>
    <cellStyle name="Heading 2 4 2" xfId="1255"/>
    <cellStyle name="Heading 2 5" xfId="449"/>
    <cellStyle name="Heading 2 5 2" xfId="1256"/>
    <cellStyle name="Heading 2 6" xfId="450"/>
    <cellStyle name="Heading 2 6 2" xfId="1257"/>
    <cellStyle name="Heading 2 7" xfId="451"/>
    <cellStyle name="Heading 2 7 2" xfId="1258"/>
    <cellStyle name="Heading 2 8" xfId="452"/>
    <cellStyle name="Heading 2 8 2" xfId="1259"/>
    <cellStyle name="Heading 2 9" xfId="453"/>
    <cellStyle name="Heading 2 9 2" xfId="1260"/>
    <cellStyle name="Heading 3" xfId="454"/>
    <cellStyle name="Heading 3 10" xfId="455"/>
    <cellStyle name="Heading 3 10 2" xfId="1261"/>
    <cellStyle name="Heading 3 2" xfId="456"/>
    <cellStyle name="Heading 3 2 2" xfId="1262"/>
    <cellStyle name="Heading 3 3" xfId="457"/>
    <cellStyle name="Heading 3 3 2" xfId="1263"/>
    <cellStyle name="Heading 3 4" xfId="458"/>
    <cellStyle name="Heading 3 4 2" xfId="1264"/>
    <cellStyle name="Heading 3 5" xfId="459"/>
    <cellStyle name="Heading 3 5 2" xfId="1265"/>
    <cellStyle name="Heading 3 6" xfId="460"/>
    <cellStyle name="Heading 3 6 2" xfId="1266"/>
    <cellStyle name="Heading 3 7" xfId="461"/>
    <cellStyle name="Heading 3 7 2" xfId="1267"/>
    <cellStyle name="Heading 3 8" xfId="462"/>
    <cellStyle name="Heading 3 8 2" xfId="1268"/>
    <cellStyle name="Heading 3 9" xfId="463"/>
    <cellStyle name="Heading 3 9 2" xfId="1269"/>
    <cellStyle name="Heading 4" xfId="464"/>
    <cellStyle name="Heading 4 10" xfId="465"/>
    <cellStyle name="Heading 4 10 2" xfId="1270"/>
    <cellStyle name="Heading 4 2" xfId="466"/>
    <cellStyle name="Heading 4 2 2" xfId="1271"/>
    <cellStyle name="Heading 4 3" xfId="467"/>
    <cellStyle name="Heading 4 3 2" xfId="1272"/>
    <cellStyle name="Heading 4 4" xfId="468"/>
    <cellStyle name="Heading 4 4 2" xfId="1273"/>
    <cellStyle name="Heading 4 5" xfId="469"/>
    <cellStyle name="Heading 4 5 2" xfId="1274"/>
    <cellStyle name="Heading 4 6" xfId="470"/>
    <cellStyle name="Heading 4 6 2" xfId="1275"/>
    <cellStyle name="Heading 4 7" xfId="471"/>
    <cellStyle name="Heading 4 7 2" xfId="1276"/>
    <cellStyle name="Heading 4 8" xfId="472"/>
    <cellStyle name="Heading 4 8 2" xfId="1277"/>
    <cellStyle name="Heading 4 9" xfId="473"/>
    <cellStyle name="Heading 4 9 2" xfId="1278"/>
    <cellStyle name="Heading1" xfId="474"/>
    <cellStyle name="Heading1 2" xfId="1279"/>
    <cellStyle name="Heading2" xfId="475"/>
    <cellStyle name="Heading2 2" xfId="1280"/>
    <cellStyle name="Hiperhivatkozás" xfId="476"/>
    <cellStyle name="Hipervínculo" xfId="1281"/>
    <cellStyle name="Hipervínculo visitado" xfId="1282"/>
    <cellStyle name="Hipervínculo_10-01-03 2003 2003 NUEVOS RON -NUEVOS INTERESES" xfId="1283"/>
    <cellStyle name="Hyperlink 2" xfId="477"/>
    <cellStyle name="Hyperlink 2 2" xfId="1284"/>
    <cellStyle name="Hyperlink 2 3" xfId="1285"/>
    <cellStyle name="Hyperlink 2 4" xfId="1286"/>
    <cellStyle name="Hyperlink 3" xfId="1287"/>
    <cellStyle name="Hyperlink 4" xfId="1288"/>
    <cellStyle name="Hyperlink seguido_NFGC_SPE_1995_2003" xfId="1289"/>
    <cellStyle name="Hyperlink_UKR Fin table" xfId="478"/>
    <cellStyle name="Iau?iue_Eeno1" xfId="479"/>
    <cellStyle name="Îáû÷íûé_Table16" xfId="480"/>
    <cellStyle name="imf-one decimal" xfId="481"/>
    <cellStyle name="imf-one decimal 2" xfId="1290"/>
    <cellStyle name="imf-one decimal 3" xfId="1291"/>
    <cellStyle name="imf-zero decimal" xfId="482"/>
    <cellStyle name="imf-zero decimal 2" xfId="1292"/>
    <cellStyle name="imf-zero decimal 3" xfId="1293"/>
    <cellStyle name="Input" xfId="483"/>
    <cellStyle name="Input [yellow]" xfId="484"/>
    <cellStyle name="Input 10" xfId="485"/>
    <cellStyle name="Input 10 2" xfId="1294"/>
    <cellStyle name="Input 2" xfId="486"/>
    <cellStyle name="Input 2 2" xfId="1295"/>
    <cellStyle name="Input 3" xfId="487"/>
    <cellStyle name="Input 3 2" xfId="1296"/>
    <cellStyle name="Input 4" xfId="488"/>
    <cellStyle name="Input 4 2" xfId="1297"/>
    <cellStyle name="Input 5" xfId="489"/>
    <cellStyle name="Input 5 2" xfId="1298"/>
    <cellStyle name="Input 6" xfId="490"/>
    <cellStyle name="Input 6 2" xfId="1299"/>
    <cellStyle name="Input 7" xfId="491"/>
    <cellStyle name="Input 7 2" xfId="1300"/>
    <cellStyle name="Input 8" xfId="492"/>
    <cellStyle name="Input 8 2" xfId="1301"/>
    <cellStyle name="Input 9" xfId="493"/>
    <cellStyle name="Input 9 2" xfId="1302"/>
    <cellStyle name="Ioe?uaaaoayny aeia?nnueea" xfId="494"/>
    <cellStyle name="Ioe?uaaaoayny aeia?nnueea 2" xfId="1303"/>
    <cellStyle name="Îòêðûâàâøàÿñÿ ãèïåðññûëêà" xfId="495"/>
    <cellStyle name="Îòêðûâàâøàÿñÿ ãèïåðññûëêà 2" xfId="1304"/>
    <cellStyle name="jo[" xfId="1305"/>
    <cellStyle name="Label" xfId="496"/>
    <cellStyle name="leftli - Style3" xfId="497"/>
    <cellStyle name="leftli - Style3 2" xfId="1306"/>
    <cellStyle name="Level0" xfId="1307"/>
    <cellStyle name="Level0 10" xfId="1308"/>
    <cellStyle name="Level0 2" xfId="1309"/>
    <cellStyle name="Level0 2 2" xfId="1310"/>
    <cellStyle name="Level0 3" xfId="1311"/>
    <cellStyle name="Level0 3 2" xfId="1312"/>
    <cellStyle name="Level0 4" xfId="1313"/>
    <cellStyle name="Level0 4 2" xfId="1314"/>
    <cellStyle name="Level0 5" xfId="1315"/>
    <cellStyle name="Level0 6" xfId="1316"/>
    <cellStyle name="Level0 7" xfId="1317"/>
    <cellStyle name="Level0 7 2" xfId="1318"/>
    <cellStyle name="Level0 7 3" xfId="1319"/>
    <cellStyle name="Level0 8" xfId="1320"/>
    <cellStyle name="Level0 8 2" xfId="1321"/>
    <cellStyle name="Level0 8 3" xfId="1322"/>
    <cellStyle name="Level0 9" xfId="1323"/>
    <cellStyle name="Level0 9 2" xfId="1324"/>
    <cellStyle name="Level0 9 3" xfId="1325"/>
    <cellStyle name="Level0_Zvit rux-koshtiv 2010 Департамент " xfId="1326"/>
    <cellStyle name="Level1" xfId="1327"/>
    <cellStyle name="Level1 2" xfId="1328"/>
    <cellStyle name="Level1-Numbers" xfId="1329"/>
    <cellStyle name="Level1-Numbers 2" xfId="1330"/>
    <cellStyle name="Level1-Numbers-Hide" xfId="1331"/>
    <cellStyle name="Level2" xfId="1332"/>
    <cellStyle name="Level2 2" xfId="1333"/>
    <cellStyle name="Level2-Hide" xfId="1334"/>
    <cellStyle name="Level2-Hide 2" xfId="1335"/>
    <cellStyle name="Level2-Numbers" xfId="1336"/>
    <cellStyle name="Level2-Numbers 2" xfId="1337"/>
    <cellStyle name="Level2-Numbers-Hide" xfId="1338"/>
    <cellStyle name="Level3" xfId="1339"/>
    <cellStyle name="Level3 2" xfId="1340"/>
    <cellStyle name="Level3 3" xfId="1341"/>
    <cellStyle name="Level3_План департамент_2010_1207" xfId="1342"/>
    <cellStyle name="Level3-Hide" xfId="1343"/>
    <cellStyle name="Level3-Hide 2" xfId="1344"/>
    <cellStyle name="Level3-Numbers" xfId="1345"/>
    <cellStyle name="Level3-Numbers 2" xfId="1346"/>
    <cellStyle name="Level3-Numbers 3" xfId="1347"/>
    <cellStyle name="Level3-Numbers_План департамент_2010_1207" xfId="1348"/>
    <cellStyle name="Level3-Numbers-Hide" xfId="1349"/>
    <cellStyle name="Level4" xfId="1350"/>
    <cellStyle name="Level4 2" xfId="1351"/>
    <cellStyle name="Level4-Hide" xfId="1352"/>
    <cellStyle name="Level4-Hide 2" xfId="1353"/>
    <cellStyle name="Level4-Numbers" xfId="1354"/>
    <cellStyle name="Level4-Numbers 2" xfId="1355"/>
    <cellStyle name="Level4-Numbers-Hide" xfId="1356"/>
    <cellStyle name="Level5" xfId="1357"/>
    <cellStyle name="Level5 2" xfId="1358"/>
    <cellStyle name="Level5-Hide" xfId="1359"/>
    <cellStyle name="Level5-Hide 2" xfId="1360"/>
    <cellStyle name="Level5-Numbers" xfId="1361"/>
    <cellStyle name="Level5-Numbers 2" xfId="1362"/>
    <cellStyle name="Level5-Numbers-Hide" xfId="1363"/>
    <cellStyle name="Level6" xfId="1364"/>
    <cellStyle name="Level6 2" xfId="1365"/>
    <cellStyle name="Level6-Hide" xfId="1366"/>
    <cellStyle name="Level6-Hide 2" xfId="1367"/>
    <cellStyle name="Level6-Numbers" xfId="1368"/>
    <cellStyle name="Level6-Numbers 2" xfId="1369"/>
    <cellStyle name="Level7" xfId="1370"/>
    <cellStyle name="Level7-Hide" xfId="1371"/>
    <cellStyle name="Level7-Numbers" xfId="1372"/>
    <cellStyle name="Linked Cell" xfId="498"/>
    <cellStyle name="Linked Cell 10" xfId="499"/>
    <cellStyle name="Linked Cell 10 2" xfId="1373"/>
    <cellStyle name="Linked Cell 2" xfId="500"/>
    <cellStyle name="Linked Cell 2 2" xfId="1374"/>
    <cellStyle name="Linked Cell 3" xfId="501"/>
    <cellStyle name="Linked Cell 3 2" xfId="1375"/>
    <cellStyle name="Linked Cell 4" xfId="502"/>
    <cellStyle name="Linked Cell 4 2" xfId="1376"/>
    <cellStyle name="Linked Cell 5" xfId="503"/>
    <cellStyle name="Linked Cell 5 2" xfId="1377"/>
    <cellStyle name="Linked Cell 6" xfId="504"/>
    <cellStyle name="Linked Cell 6 2" xfId="1378"/>
    <cellStyle name="Linked Cell 7" xfId="505"/>
    <cellStyle name="Linked Cell 7 2" xfId="1379"/>
    <cellStyle name="Linked Cell 8" xfId="506"/>
    <cellStyle name="Linked Cell 8 2" xfId="1380"/>
    <cellStyle name="Linked Cell 9" xfId="507"/>
    <cellStyle name="Linked Cell 9 2" xfId="1381"/>
    <cellStyle name="MacroCode" xfId="508"/>
    <cellStyle name="Már látott hiperhivatkozás" xfId="509"/>
    <cellStyle name="Měna0" xfId="510"/>
    <cellStyle name="Mheading1" xfId="1382"/>
    <cellStyle name="Mheading2" xfId="1383"/>
    <cellStyle name="Millares [0]_11.1.3. bis" xfId="1384"/>
    <cellStyle name="Millares_11.1.3. bis" xfId="1385"/>
    <cellStyle name="Milliers [0]_Encours - Apr rééch" xfId="511"/>
    <cellStyle name="Milliers_Encours - Apr rééch" xfId="512"/>
    <cellStyle name="Mìna0" xfId="513"/>
    <cellStyle name="Moeda [0]_A" xfId="1386"/>
    <cellStyle name="Moeda_A" xfId="1387"/>
    <cellStyle name="Moeda0" xfId="1388"/>
    <cellStyle name="Moneda [0]_11.1.3. bis" xfId="1389"/>
    <cellStyle name="Moneda_11.1.3. bis" xfId="1390"/>
    <cellStyle name="Monétaire [0]_Encours - Apr rééch" xfId="514"/>
    <cellStyle name="Monétaire_Encours - Apr rééch" xfId="515"/>
    <cellStyle name="Monetario" xfId="1391"/>
    <cellStyle name="Monetario0" xfId="1392"/>
    <cellStyle name="Nedefinován" xfId="516"/>
    <cellStyle name="Neutral" xfId="517"/>
    <cellStyle name="Neutral 10" xfId="518"/>
    <cellStyle name="Neutral 10 2" xfId="1393"/>
    <cellStyle name="Neutral 2" xfId="519"/>
    <cellStyle name="Neutral 2 2" xfId="1394"/>
    <cellStyle name="Neutral 3" xfId="520"/>
    <cellStyle name="Neutral 3 2" xfId="1395"/>
    <cellStyle name="Neutral 4" xfId="521"/>
    <cellStyle name="Neutral 4 2" xfId="1396"/>
    <cellStyle name="Neutral 5" xfId="522"/>
    <cellStyle name="Neutral 5 2" xfId="1397"/>
    <cellStyle name="Neutral 6" xfId="523"/>
    <cellStyle name="Neutral 6 2" xfId="1398"/>
    <cellStyle name="Neutral 7" xfId="524"/>
    <cellStyle name="Neutral 7 2" xfId="1399"/>
    <cellStyle name="Neutral 8" xfId="525"/>
    <cellStyle name="Neutral 8 2" xfId="1400"/>
    <cellStyle name="Neutral 9" xfId="526"/>
    <cellStyle name="Neutral 9 2" xfId="1401"/>
    <cellStyle name="Non défini" xfId="1402"/>
    <cellStyle name="normal" xfId="527"/>
    <cellStyle name="Normal - Style1" xfId="528"/>
    <cellStyle name="Normal - Style1 2" xfId="1403"/>
    <cellStyle name="Normal - Style2" xfId="529"/>
    <cellStyle name="Normal - Style2 2" xfId="1404"/>
    <cellStyle name="Normal - Style2_IM" xfId="1405"/>
    <cellStyle name="Normal - Style3" xfId="530"/>
    <cellStyle name="Normal - Style3 2" xfId="1406"/>
    <cellStyle name="Normal - Style4" xfId="1407"/>
    <cellStyle name="Normal - Style5" xfId="531"/>
    <cellStyle name="Normal - Style6" xfId="532"/>
    <cellStyle name="Normal - Style7" xfId="533"/>
    <cellStyle name="Normal - Style8" xfId="534"/>
    <cellStyle name="Normal 10" xfId="535"/>
    <cellStyle name="Normal 10 2" xfId="536"/>
    <cellStyle name="Normal 10 3" xfId="1408"/>
    <cellStyle name="Normal 10 3 2" xfId="1409"/>
    <cellStyle name="Normal 10_IM" xfId="1410"/>
    <cellStyle name="Normal 11" xfId="537"/>
    <cellStyle name="Normal 11 2" xfId="538"/>
    <cellStyle name="Normal 12" xfId="539"/>
    <cellStyle name="Normal 12 2" xfId="540"/>
    <cellStyle name="Normal 13" xfId="541"/>
    <cellStyle name="Normal 13 2" xfId="542"/>
    <cellStyle name="Normal 14" xfId="543"/>
    <cellStyle name="Normal 15" xfId="544"/>
    <cellStyle name="Normal 16" xfId="545"/>
    <cellStyle name="Normal 17" xfId="546"/>
    <cellStyle name="Normal 18" xfId="547"/>
    <cellStyle name="Normal 19" xfId="548"/>
    <cellStyle name="Normal 2" xfId="549"/>
    <cellStyle name="Normal 2 10" xfId="1411"/>
    <cellStyle name="Normal 2 11" xfId="1412"/>
    <cellStyle name="Normal 2 12" xfId="1413"/>
    <cellStyle name="Normal 2 2" xfId="550"/>
    <cellStyle name="Normal 2 2 2" xfId="551"/>
    <cellStyle name="Normal 2 2 2 2" xfId="552"/>
    <cellStyle name="Normal 2 2 2 2 2" xfId="1414"/>
    <cellStyle name="Normal 2 2 2 3" xfId="1415"/>
    <cellStyle name="Normal 2 2 3" xfId="1416"/>
    <cellStyle name="Normal 2 3" xfId="1417"/>
    <cellStyle name="Normal 2 4" xfId="1418"/>
    <cellStyle name="Normal 2 5" xfId="1419"/>
    <cellStyle name="Normal 2 5 2" xfId="1420"/>
    <cellStyle name="Normal 2 6" xfId="1421"/>
    <cellStyle name="Normal 2 6 2" xfId="1422"/>
    <cellStyle name="Normal 2 7" xfId="1423"/>
    <cellStyle name="Normal 2 7 2" xfId="1424"/>
    <cellStyle name="Normal 2 8" xfId="1425"/>
    <cellStyle name="Normal 2 8 2" xfId="1426"/>
    <cellStyle name="Normal 2 9" xfId="1427"/>
    <cellStyle name="Normal 2_IM" xfId="1428"/>
    <cellStyle name="Normal 20" xfId="553"/>
    <cellStyle name="Normal 21" xfId="554"/>
    <cellStyle name="Normal 22" xfId="555"/>
    <cellStyle name="Normal 23" xfId="556"/>
    <cellStyle name="Normal 24" xfId="557"/>
    <cellStyle name="Normal 25" xfId="558"/>
    <cellStyle name="Normal 26" xfId="559"/>
    <cellStyle name="Normal 27" xfId="560"/>
    <cellStyle name="Normal 28" xfId="561"/>
    <cellStyle name="Normal 29" xfId="562"/>
    <cellStyle name="Normal 3" xfId="563"/>
    <cellStyle name="Normal 3 2" xfId="1429"/>
    <cellStyle name="Normal 3 2 2" xfId="1430"/>
    <cellStyle name="Normal 3 3" xfId="1431"/>
    <cellStyle name="Normal 3_IM" xfId="1432"/>
    <cellStyle name="Normal 30" xfId="564"/>
    <cellStyle name="Normal 31" xfId="565"/>
    <cellStyle name="Normal 32" xfId="566"/>
    <cellStyle name="Normal 33" xfId="567"/>
    <cellStyle name="Normal 34" xfId="568"/>
    <cellStyle name="Normal 35" xfId="569"/>
    <cellStyle name="Normal 36" xfId="570"/>
    <cellStyle name="Normal 37" xfId="571"/>
    <cellStyle name="Normal 38" xfId="572"/>
    <cellStyle name="Normal 39" xfId="573"/>
    <cellStyle name="Normal 4" xfId="574"/>
    <cellStyle name="Normal 4 2" xfId="575"/>
    <cellStyle name="Normal 4 2 2" xfId="1433"/>
    <cellStyle name="Normal 4 3" xfId="576"/>
    <cellStyle name="Normal 40" xfId="577"/>
    <cellStyle name="Normal 41" xfId="578"/>
    <cellStyle name="Normal 42" xfId="579"/>
    <cellStyle name="Normal 43" xfId="580"/>
    <cellStyle name="Normal 44" xfId="581"/>
    <cellStyle name="Normal 45" xfId="582"/>
    <cellStyle name="Normal 46" xfId="583"/>
    <cellStyle name="Normal 47" xfId="584"/>
    <cellStyle name="Normal 48" xfId="585"/>
    <cellStyle name="Normal 49" xfId="586"/>
    <cellStyle name="Normal 5" xfId="587"/>
    <cellStyle name="Normal 5 2" xfId="588"/>
    <cellStyle name="Normal 5 3" xfId="1434"/>
    <cellStyle name="Normal 5_IM" xfId="1435"/>
    <cellStyle name="Normal 50" xfId="589"/>
    <cellStyle name="Normal 51" xfId="590"/>
    <cellStyle name="Normal 52" xfId="591"/>
    <cellStyle name="Normal 53" xfId="592"/>
    <cellStyle name="Normal 54" xfId="593"/>
    <cellStyle name="Normal 55" xfId="594"/>
    <cellStyle name="Normal 56" xfId="595"/>
    <cellStyle name="Normal 57" xfId="596"/>
    <cellStyle name="Normal 58" xfId="597"/>
    <cellStyle name="Normal 59" xfId="598"/>
    <cellStyle name="Normal 6" xfId="599"/>
    <cellStyle name="Normal 6 2" xfId="600"/>
    <cellStyle name="Normal 6 3" xfId="1436"/>
    <cellStyle name="Normal 6_IM" xfId="1437"/>
    <cellStyle name="Normal 60" xfId="601"/>
    <cellStyle name="Normal 61" xfId="602"/>
    <cellStyle name="Normal 62" xfId="603"/>
    <cellStyle name="Normal 63" xfId="1438"/>
    <cellStyle name="Normal 64" xfId="1439"/>
    <cellStyle name="Normal 65" xfId="1440"/>
    <cellStyle name="Normal 66" xfId="1441"/>
    <cellStyle name="Normal 67" xfId="1442"/>
    <cellStyle name="Normal 68" xfId="1443"/>
    <cellStyle name="Normal 69" xfId="1444"/>
    <cellStyle name="Normal 69 2" xfId="1445"/>
    <cellStyle name="Normal 7" xfId="604"/>
    <cellStyle name="Normal 7 2" xfId="605"/>
    <cellStyle name="Normal 8" xfId="606"/>
    <cellStyle name="Normal 8 2" xfId="607"/>
    <cellStyle name="Normal 9" xfId="608"/>
    <cellStyle name="Normal Table" xfId="609"/>
    <cellStyle name="Normál_10mell99" xfId="610"/>
    <cellStyle name="Normal_A" xfId="611"/>
    <cellStyle name="Normal_SEI(feb17)" xfId="612"/>
    <cellStyle name="normální_FR NPCH-zari01" xfId="613"/>
    <cellStyle name="Note" xfId="614"/>
    <cellStyle name="Note 10" xfId="615"/>
    <cellStyle name="Note 10 2" xfId="1446"/>
    <cellStyle name="Note 11" xfId="616"/>
    <cellStyle name="Note 2" xfId="617"/>
    <cellStyle name="Note 2 2" xfId="1447"/>
    <cellStyle name="Note 3" xfId="618"/>
    <cellStyle name="Note 3 2" xfId="1448"/>
    <cellStyle name="Note 4" xfId="619"/>
    <cellStyle name="Note 4 2" xfId="1449"/>
    <cellStyle name="Note 5" xfId="620"/>
    <cellStyle name="Note 5 2" xfId="1450"/>
    <cellStyle name="Note 6" xfId="621"/>
    <cellStyle name="Note 6 2" xfId="1451"/>
    <cellStyle name="Note 7" xfId="622"/>
    <cellStyle name="Note 7 2" xfId="1452"/>
    <cellStyle name="Note 8" xfId="623"/>
    <cellStyle name="Note 8 2" xfId="1453"/>
    <cellStyle name="Note 9" xfId="624"/>
    <cellStyle name="Note 9 2" xfId="1454"/>
    <cellStyle name="Number-Cells" xfId="1455"/>
    <cellStyle name="Number-Cells-Column2" xfId="1456"/>
    <cellStyle name="Number-Cells-Column5" xfId="1457"/>
    <cellStyle name="Obično_ENG.30.04.2004" xfId="625"/>
    <cellStyle name="Ôèíàíñîâûé_Tranche" xfId="626"/>
    <cellStyle name="Output" xfId="627"/>
    <cellStyle name="Output 10" xfId="628"/>
    <cellStyle name="Output 10 2" xfId="1458"/>
    <cellStyle name="Output 2" xfId="629"/>
    <cellStyle name="Output 2 2" xfId="1459"/>
    <cellStyle name="Output 3" xfId="630"/>
    <cellStyle name="Output 3 2" xfId="1460"/>
    <cellStyle name="Output 4" xfId="631"/>
    <cellStyle name="Output 4 2" xfId="1461"/>
    <cellStyle name="Output 5" xfId="632"/>
    <cellStyle name="Output 5 2" xfId="1462"/>
    <cellStyle name="Output 6" xfId="633"/>
    <cellStyle name="Output 6 2" xfId="1463"/>
    <cellStyle name="Output 7" xfId="634"/>
    <cellStyle name="Output 7 2" xfId="1464"/>
    <cellStyle name="Output 8" xfId="635"/>
    <cellStyle name="Output 8 2" xfId="1465"/>
    <cellStyle name="Output 9" xfId="636"/>
    <cellStyle name="Output 9 2" xfId="1466"/>
    <cellStyle name="Pénznem [0]_10mell99" xfId="637"/>
    <cellStyle name="Pénznem_10mell99" xfId="638"/>
    <cellStyle name="Percen - Style1" xfId="639"/>
    <cellStyle name="Percent [2]" xfId="640"/>
    <cellStyle name="Percent 2" xfId="641"/>
    <cellStyle name="Percent 2 2" xfId="1467"/>
    <cellStyle name="Percent 2 3" xfId="1468"/>
    <cellStyle name="Percent 3" xfId="642"/>
    <cellStyle name="Percent 3 2" xfId="643"/>
    <cellStyle name="Percent 3 3" xfId="644"/>
    <cellStyle name="Percent 4" xfId="1469"/>
    <cellStyle name="Percent 5" xfId="1470"/>
    <cellStyle name="percentage difference" xfId="645"/>
    <cellStyle name="percentage difference 2" xfId="1471"/>
    <cellStyle name="percentage difference one decimal" xfId="646"/>
    <cellStyle name="percentage difference zero decimal" xfId="647"/>
    <cellStyle name="Percentual" xfId="1472"/>
    <cellStyle name="Pevný" xfId="648"/>
    <cellStyle name="Ponto" xfId="1473"/>
    <cellStyle name="Porcentagem_SEP1196" xfId="1474"/>
    <cellStyle name="Porcentaje" xfId="1475"/>
    <cellStyle name="Presentation" xfId="649"/>
    <cellStyle name="Presentation 2" xfId="1476"/>
    <cellStyle name="Publication" xfId="650"/>
    <cellStyle name="Punto" xfId="1477"/>
    <cellStyle name="Punto0" xfId="1478"/>
    <cellStyle name="Red Text" xfId="651"/>
    <cellStyle name="reduced" xfId="652"/>
    <cellStyle name="Row-Header" xfId="1479"/>
    <cellStyle name="Row-Header 2" xfId="1480"/>
    <cellStyle name="SAPBEXaggData" xfId="1481"/>
    <cellStyle name="SAPBEXaggDataEmph" xfId="1482"/>
    <cellStyle name="SAPBEXaggItem" xfId="1483"/>
    <cellStyle name="SAPBEXchaText" xfId="1484"/>
    <cellStyle name="SAPBEXexcBad" xfId="1485"/>
    <cellStyle name="SAPBEXexcCritical" xfId="1486"/>
    <cellStyle name="SAPBEXexcGood" xfId="1487"/>
    <cellStyle name="SAPBEXexcVeryBad" xfId="1488"/>
    <cellStyle name="SAPBEXfilterDrill" xfId="1489"/>
    <cellStyle name="SAPBEXfilterItem" xfId="1490"/>
    <cellStyle name="SAPBEXfilterText" xfId="1491"/>
    <cellStyle name="SAPBEXformats" xfId="1492"/>
    <cellStyle name="SAPBEXheaderData" xfId="1493"/>
    <cellStyle name="SAPBEXheaderItem" xfId="1494"/>
    <cellStyle name="SAPBEXheaderText" xfId="1495"/>
    <cellStyle name="SAPBEXresData" xfId="1496"/>
    <cellStyle name="SAPBEXresDataEmph" xfId="1497"/>
    <cellStyle name="SAPBEXresItem" xfId="1498"/>
    <cellStyle name="SAPBEXstdData" xfId="1499"/>
    <cellStyle name="SAPBEXstdDataEmph" xfId="1500"/>
    <cellStyle name="SAPBEXstdItem" xfId="1501"/>
    <cellStyle name="SAPBEXsubData" xfId="1502"/>
    <cellStyle name="SAPBEXsubDataEmph" xfId="1503"/>
    <cellStyle name="SAPBEXsubItem" xfId="1504"/>
    <cellStyle name="SAPBEXtitle" xfId="1505"/>
    <cellStyle name="SAPBEXundefined" xfId="1506"/>
    <cellStyle name="Sep. milhar [2]" xfId="1507"/>
    <cellStyle name="Separador de m" xfId="1508"/>
    <cellStyle name="Separador de milhares [0]_A" xfId="1509"/>
    <cellStyle name="Separador de milhares_A" xfId="1510"/>
    <cellStyle name="Sheet Title" xfId="1511"/>
    <cellStyle name="STYL1 - Style1" xfId="653"/>
    <cellStyle name="Text" xfId="654"/>
    <cellStyle name="Text 2" xfId="1512"/>
    <cellStyle name="Title" xfId="655"/>
    <cellStyle name="Title 10" xfId="656"/>
    <cellStyle name="Title 10 2" xfId="1513"/>
    <cellStyle name="Title 2" xfId="657"/>
    <cellStyle name="Title 2 2" xfId="1514"/>
    <cellStyle name="Title 3" xfId="658"/>
    <cellStyle name="Title 3 2" xfId="1515"/>
    <cellStyle name="Title 4" xfId="659"/>
    <cellStyle name="Title 4 2" xfId="1516"/>
    <cellStyle name="Title 5" xfId="660"/>
    <cellStyle name="Title 5 2" xfId="1517"/>
    <cellStyle name="Title 6" xfId="661"/>
    <cellStyle name="Title 6 2" xfId="1518"/>
    <cellStyle name="Title 7" xfId="662"/>
    <cellStyle name="Title 7 2" xfId="1519"/>
    <cellStyle name="Title 8" xfId="663"/>
    <cellStyle name="Title 8 2" xfId="1520"/>
    <cellStyle name="Title 9" xfId="664"/>
    <cellStyle name="Title 9 2" xfId="1521"/>
    <cellStyle name="Titulo1" xfId="1522"/>
    <cellStyle name="Titulo2" xfId="1523"/>
    <cellStyle name="TopGrey" xfId="665"/>
    <cellStyle name="Total" xfId="666"/>
    <cellStyle name="Total 2" xfId="667"/>
    <cellStyle name="Total_01 BoP forecast comparative scenario-4" xfId="668"/>
    <cellStyle name="Undefiniert" xfId="669"/>
    <cellStyle name="V¡rgula" xfId="1524"/>
    <cellStyle name="V¡rgula0" xfId="1525"/>
    <cellStyle name="vaca" xfId="1526"/>
    <cellStyle name="Vírgula" xfId="1527"/>
    <cellStyle name="Warning Text" xfId="670"/>
    <cellStyle name="Warning Text 10" xfId="671"/>
    <cellStyle name="Warning Text 10 2" xfId="1528"/>
    <cellStyle name="Warning Text 2" xfId="672"/>
    <cellStyle name="Warning Text 2 2" xfId="1529"/>
    <cellStyle name="Warning Text 3" xfId="673"/>
    <cellStyle name="Warning Text 3 2" xfId="1530"/>
    <cellStyle name="Warning Text 4" xfId="674"/>
    <cellStyle name="Warning Text 4 2" xfId="1531"/>
    <cellStyle name="Warning Text 5" xfId="675"/>
    <cellStyle name="Warning Text 5 2" xfId="1532"/>
    <cellStyle name="Warning Text 6" xfId="676"/>
    <cellStyle name="Warning Text 6 2" xfId="1533"/>
    <cellStyle name="Warning Text 7" xfId="677"/>
    <cellStyle name="Warning Text 7 2" xfId="1534"/>
    <cellStyle name="Warning Text 8" xfId="678"/>
    <cellStyle name="Warning Text 8 2" xfId="1535"/>
    <cellStyle name="Warning Text 9" xfId="679"/>
    <cellStyle name="Warning Text 9 2" xfId="1536"/>
    <cellStyle name="WebAnchor1" xfId="1537"/>
    <cellStyle name="WebAnchor2" xfId="1538"/>
    <cellStyle name="WebAnchor3" xfId="1539"/>
    <cellStyle name="WebAnchor4" xfId="1540"/>
    <cellStyle name="WebAnchor5" xfId="1541"/>
    <cellStyle name="WebAnchor6" xfId="1542"/>
    <cellStyle name="WebAnchor7" xfId="1543"/>
    <cellStyle name="Webexclude" xfId="1544"/>
    <cellStyle name="WebFN" xfId="1545"/>
    <cellStyle name="WebFN1" xfId="1546"/>
    <cellStyle name="WebFN2" xfId="1547"/>
    <cellStyle name="WebFN3" xfId="1548"/>
    <cellStyle name="WebFN4" xfId="1549"/>
    <cellStyle name="WebHR" xfId="1550"/>
    <cellStyle name="WebIndent1" xfId="1551"/>
    <cellStyle name="WebIndent1wFN3" xfId="1552"/>
    <cellStyle name="WebIndent2" xfId="1553"/>
    <cellStyle name="WebNoBR" xfId="1554"/>
    <cellStyle name="Záhlaví 1" xfId="680"/>
    <cellStyle name="Záhlaví 2" xfId="681"/>
    <cellStyle name="zero" xfId="682"/>
    <cellStyle name="Акцент1 2" xfId="683"/>
    <cellStyle name="Акцент1 3" xfId="1555"/>
    <cellStyle name="Акцент1 4" xfId="1556"/>
    <cellStyle name="Акцент2 2" xfId="684"/>
    <cellStyle name="Акцент2 3" xfId="1557"/>
    <cellStyle name="Акцент2 4" xfId="1558"/>
    <cellStyle name="Акцент3 2" xfId="685"/>
    <cellStyle name="Акцент3 3" xfId="1559"/>
    <cellStyle name="Акцент3 4" xfId="1560"/>
    <cellStyle name="Акцент4 2" xfId="686"/>
    <cellStyle name="Акцент4 3" xfId="1561"/>
    <cellStyle name="Акцент4 4" xfId="1562"/>
    <cellStyle name="Акцент5 2" xfId="687"/>
    <cellStyle name="Акцент5 3" xfId="1563"/>
    <cellStyle name="Акцент5 4" xfId="1564"/>
    <cellStyle name="Акцент6 2" xfId="688"/>
    <cellStyle name="Акцент6 3" xfId="1565"/>
    <cellStyle name="Акцент6 4" xfId="1566"/>
    <cellStyle name="Акцентування1" xfId="689"/>
    <cellStyle name="Акцентування1 2" xfId="1567"/>
    <cellStyle name="Акцентування2" xfId="690"/>
    <cellStyle name="Акцентування2 2" xfId="1568"/>
    <cellStyle name="Акцентування3" xfId="691"/>
    <cellStyle name="Акцентування3 2" xfId="1569"/>
    <cellStyle name="Акцентування4" xfId="692"/>
    <cellStyle name="Акцентування4 2" xfId="1570"/>
    <cellStyle name="Акцентування5" xfId="693"/>
    <cellStyle name="Акцентування5 2" xfId="1571"/>
    <cellStyle name="Акцентування6" xfId="694"/>
    <cellStyle name="Акцентування6 2" xfId="1572"/>
    <cellStyle name="Ввід" xfId="695"/>
    <cellStyle name="Ввід 2" xfId="1573"/>
    <cellStyle name="Ввод  2" xfId="696"/>
    <cellStyle name="Ввод  3" xfId="1574"/>
    <cellStyle name="Ввод  4" xfId="1575"/>
    <cellStyle name="Вывод 2" xfId="697"/>
    <cellStyle name="Вывод 3" xfId="1576"/>
    <cellStyle name="Вывод 4" xfId="1577"/>
    <cellStyle name="Вычисление 2" xfId="698"/>
    <cellStyle name="Вычисление 3" xfId="1578"/>
    <cellStyle name="Вычисление 4" xfId="1579"/>
    <cellStyle name="Гіперпосилання" xfId="1825" builtinId="8"/>
    <cellStyle name="ДАТА" xfId="699"/>
    <cellStyle name="ДАТА 2" xfId="1580"/>
    <cellStyle name="Денджный_CPI (2)" xfId="700"/>
    <cellStyle name="Денежный 2" xfId="1581"/>
    <cellStyle name="Добре" xfId="701"/>
    <cellStyle name="Добре 2" xfId="1582"/>
    <cellStyle name="Заголовки до таблиць в бюлетень" xfId="702"/>
    <cellStyle name="Заголовок 1 2" xfId="703"/>
    <cellStyle name="Заголовок 1 3" xfId="1583"/>
    <cellStyle name="Заголовок 1 4" xfId="1584"/>
    <cellStyle name="Заголовок 2 2" xfId="704"/>
    <cellStyle name="Заголовок 2 3" xfId="1585"/>
    <cellStyle name="Заголовок 2 4" xfId="1586"/>
    <cellStyle name="Заголовок 3 2" xfId="705"/>
    <cellStyle name="Заголовок 3 3" xfId="1587"/>
    <cellStyle name="Заголовок 3 4" xfId="1588"/>
    <cellStyle name="Заголовок 4 2" xfId="706"/>
    <cellStyle name="Заголовок 4 3" xfId="1589"/>
    <cellStyle name="Заголовок 4 4" xfId="1590"/>
    <cellStyle name="ЗАГОЛОВОК1" xfId="707"/>
    <cellStyle name="ЗАГОЛОВОК1 2" xfId="1591"/>
    <cellStyle name="ЗАГОЛОВОК2" xfId="708"/>
    <cellStyle name="ЗАГОЛОВОК2 2" xfId="1592"/>
    <cellStyle name="Звичайний" xfId="0" builtinId="0"/>
    <cellStyle name="Звичайний 2" xfId="709"/>
    <cellStyle name="Звичайний 3" xfId="1829"/>
    <cellStyle name="Зв'язана клітинка" xfId="710"/>
    <cellStyle name="Зв'язана клітинка 2" xfId="1593"/>
    <cellStyle name="Итог 2" xfId="711"/>
    <cellStyle name="Итог 3" xfId="1594"/>
    <cellStyle name="Итог 4" xfId="1595"/>
    <cellStyle name="ИТОГОВЫЙ" xfId="712"/>
    <cellStyle name="ИТОГОВЫЙ 2" xfId="1596"/>
    <cellStyle name="Контрольна клітинка" xfId="713"/>
    <cellStyle name="Контрольна клітинка 2" xfId="1597"/>
    <cellStyle name="Контрольная ячейка 2" xfId="714"/>
    <cellStyle name="Контрольная ячейка 3" xfId="1598"/>
    <cellStyle name="Контрольная ячейка 4" xfId="1599"/>
    <cellStyle name="Назва" xfId="715"/>
    <cellStyle name="Назва 2" xfId="1600"/>
    <cellStyle name="Название 2" xfId="716"/>
    <cellStyle name="Название 3" xfId="1601"/>
    <cellStyle name="Название 4" xfId="1602"/>
    <cellStyle name="Нейтральный 2" xfId="717"/>
    <cellStyle name="Нейтральный 3" xfId="1603"/>
    <cellStyle name="Нейтральный 4" xfId="1604"/>
    <cellStyle name="Обчислення" xfId="718"/>
    <cellStyle name="Обчислення 2" xfId="1605"/>
    <cellStyle name="Обычный 10" xfId="719"/>
    <cellStyle name="Обычный 10 2" xfId="1606"/>
    <cellStyle name="Обычный 11" xfId="720"/>
    <cellStyle name="Обычный 11 2" xfId="1607"/>
    <cellStyle name="Обычный 12" xfId="721"/>
    <cellStyle name="Обычный 12 2" xfId="1608"/>
    <cellStyle name="Обычный 13" xfId="722"/>
    <cellStyle name="Обычный 13 2" xfId="1609"/>
    <cellStyle name="Обычный 14" xfId="723"/>
    <cellStyle name="Обычный 14 2" xfId="1610"/>
    <cellStyle name="Обычный 15" xfId="724"/>
    <cellStyle name="Обычный 15 2" xfId="1611"/>
    <cellStyle name="Обычный 16" xfId="725"/>
    <cellStyle name="Обычный 16 2" xfId="1612"/>
    <cellStyle name="Обычный 17" xfId="726"/>
    <cellStyle name="Обычный 17 2" xfId="1613"/>
    <cellStyle name="Обычный 18" xfId="727"/>
    <cellStyle name="Обычный 18 2" xfId="1614"/>
    <cellStyle name="Обычный 19" xfId="728"/>
    <cellStyle name="Обычный 19 2" xfId="1615"/>
    <cellStyle name="Обычный 2" xfId="729"/>
    <cellStyle name="Обычный 2 10" xfId="1616"/>
    <cellStyle name="Обычный 2 11" xfId="1617"/>
    <cellStyle name="Обычный 2 12" xfId="1618"/>
    <cellStyle name="Обычный 2 13" xfId="1619"/>
    <cellStyle name="Обычный 2 14" xfId="1620"/>
    <cellStyle name="Обычный 2 15" xfId="1621"/>
    <cellStyle name="Обычный 2 16" xfId="1622"/>
    <cellStyle name="Обычный 2 17" xfId="1623"/>
    <cellStyle name="Обычный 2 18" xfId="1830"/>
    <cellStyle name="Обычный 2 2" xfId="730"/>
    <cellStyle name="Обычный 2 2 2" xfId="731"/>
    <cellStyle name="Обычный 2 2 2 2" xfId="1624"/>
    <cellStyle name="Обычный 2 2 2 3" xfId="1625"/>
    <cellStyle name="Обычный 2 2 3" xfId="732"/>
    <cellStyle name="Обычный 2 2 3 2" xfId="1626"/>
    <cellStyle name="Обычный 2 2 4" xfId="733"/>
    <cellStyle name="Обычный 2 2 4 2" xfId="1627"/>
    <cellStyle name="Обычный 2 2 5" xfId="734"/>
    <cellStyle name="Обычный 2 2 5 2" xfId="1628"/>
    <cellStyle name="Обычный 2 2 6" xfId="735"/>
    <cellStyle name="Обычный 2 2 6 2" xfId="1629"/>
    <cellStyle name="Обычный 2 2 7" xfId="736"/>
    <cellStyle name="Обычный 2 2 7 2" xfId="1630"/>
    <cellStyle name="Обычный 2 2 8" xfId="1631"/>
    <cellStyle name="Обычный 2 2_004 витрати на закупівлю імпортованого газу" xfId="1632"/>
    <cellStyle name="Обычный 2 3" xfId="737"/>
    <cellStyle name="Обычный 2 3 2" xfId="1633"/>
    <cellStyle name="Обычный 2 4" xfId="738"/>
    <cellStyle name="Обычный 2 4 2" xfId="1634"/>
    <cellStyle name="Обычный 2 5" xfId="739"/>
    <cellStyle name="Обычный 2 5 2" xfId="1635"/>
    <cellStyle name="Обычный 2 6" xfId="740"/>
    <cellStyle name="Обычный 2 6 2" xfId="1636"/>
    <cellStyle name="Обычный 2 7" xfId="741"/>
    <cellStyle name="Обычный 2 7 2" xfId="1637"/>
    <cellStyle name="Обычный 2 8" xfId="1638"/>
    <cellStyle name="Обычный 2 9" xfId="1639"/>
    <cellStyle name="Обычный 2_2604-2010" xfId="1640"/>
    <cellStyle name="Обычный 20" xfId="742"/>
    <cellStyle name="Обычный 20 2" xfId="1641"/>
    <cellStyle name="Обычный 21" xfId="743"/>
    <cellStyle name="Обычный 21 2" xfId="1642"/>
    <cellStyle name="Обычный 22" xfId="744"/>
    <cellStyle name="Обычный 22 2" xfId="1643"/>
    <cellStyle name="Обычный 23" xfId="745"/>
    <cellStyle name="Обычный 23 2" xfId="1644"/>
    <cellStyle name="Обычный 24" xfId="746"/>
    <cellStyle name="Обычный 24 2" xfId="1645"/>
    <cellStyle name="Обычный 25" xfId="747"/>
    <cellStyle name="Обычный 25 2" xfId="1646"/>
    <cellStyle name="Обычный 26" xfId="748"/>
    <cellStyle name="Обычный 26 2" xfId="1647"/>
    <cellStyle name="Обычный 27" xfId="749"/>
    <cellStyle name="Обычный 27 2" xfId="1648"/>
    <cellStyle name="Обычный 28" xfId="750"/>
    <cellStyle name="Обычный 28 2" xfId="1649"/>
    <cellStyle name="Обычный 29" xfId="751"/>
    <cellStyle name="Обычный 29 2" xfId="1650"/>
    <cellStyle name="Обычный 3" xfId="752"/>
    <cellStyle name="Обычный 3 10" xfId="1651"/>
    <cellStyle name="Обычный 3 11" xfId="1652"/>
    <cellStyle name="Обычный 3 12" xfId="1653"/>
    <cellStyle name="Обычный 3 13" xfId="1654"/>
    <cellStyle name="Обычный 3 14" xfId="1655"/>
    <cellStyle name="Обычный 3 14 2" xfId="1656"/>
    <cellStyle name="Обычный 3 14 3" xfId="1657"/>
    <cellStyle name="Обычный 3 14_004 витрати на закупівлю імпортованого газу" xfId="1658"/>
    <cellStyle name="Обычный 3 15" xfId="1659"/>
    <cellStyle name="Обычный 3 2" xfId="753"/>
    <cellStyle name="Обычный 3 2 2" xfId="754"/>
    <cellStyle name="Обычный 3 2 2 2" xfId="1660"/>
    <cellStyle name="Обычный 3 2 3" xfId="1661"/>
    <cellStyle name="Обычный 3 2_borg_010609_rab22" xfId="755"/>
    <cellStyle name="Обычный 3 3" xfId="1662"/>
    <cellStyle name="Обычный 3 4" xfId="1663"/>
    <cellStyle name="Обычный 3 5" xfId="1664"/>
    <cellStyle name="Обычный 3 6" xfId="1665"/>
    <cellStyle name="Обычный 3 7" xfId="1666"/>
    <cellStyle name="Обычный 3 8" xfId="1667"/>
    <cellStyle name="Обычный 3 9" xfId="1668"/>
    <cellStyle name="Обычный 3_% Золотые ворота" xfId="1669"/>
    <cellStyle name="Обычный 30" xfId="756"/>
    <cellStyle name="Обычный 30 2" xfId="1670"/>
    <cellStyle name="Обычный 31" xfId="757"/>
    <cellStyle name="Обычный 31 2" xfId="1671"/>
    <cellStyle name="Обычный 32" xfId="758"/>
    <cellStyle name="Обычный 32 2" xfId="1672"/>
    <cellStyle name="Обычный 33" xfId="759"/>
    <cellStyle name="Обычный 33 2" xfId="1673"/>
    <cellStyle name="Обычный 34" xfId="760"/>
    <cellStyle name="Обычный 34 2" xfId="1674"/>
    <cellStyle name="Обычный 35" xfId="761"/>
    <cellStyle name="Обычный 35 2" xfId="1675"/>
    <cellStyle name="Обычный 36" xfId="762"/>
    <cellStyle name="Обычный 36 2" xfId="1676"/>
    <cellStyle name="Обычный 37" xfId="763"/>
    <cellStyle name="Обычный 37 2" xfId="1677"/>
    <cellStyle name="Обычный 38" xfId="764"/>
    <cellStyle name="Обычный 38 2" xfId="1678"/>
    <cellStyle name="Обычный 39" xfId="765"/>
    <cellStyle name="Обычный 39 2" xfId="1679"/>
    <cellStyle name="Обычный 4" xfId="766"/>
    <cellStyle name="Обычный 4 2" xfId="767"/>
    <cellStyle name="Обычный 4 2 2" xfId="1680"/>
    <cellStyle name="Обычный 4 3" xfId="768"/>
    <cellStyle name="Обычный 4 4" xfId="769"/>
    <cellStyle name="Обычный 4_BOP Tables for NBU_103011" xfId="770"/>
    <cellStyle name="Обычный 40" xfId="771"/>
    <cellStyle name="Обычный 40 2" xfId="1681"/>
    <cellStyle name="Обычный 41" xfId="772"/>
    <cellStyle name="Обычный 41 2" xfId="1682"/>
    <cellStyle name="Обычный 42" xfId="773"/>
    <cellStyle name="Обычный 42 2" xfId="1683"/>
    <cellStyle name="Обычный 43" xfId="823"/>
    <cellStyle name="Обычный 44" xfId="824"/>
    <cellStyle name="Обычный 45" xfId="774"/>
    <cellStyle name="Обычный 45 2" xfId="1684"/>
    <cellStyle name="Обычный 46" xfId="775"/>
    <cellStyle name="Обычный 46 2" xfId="1685"/>
    <cellStyle name="Обычный 47" xfId="776"/>
    <cellStyle name="Обычный 47 2" xfId="1686"/>
    <cellStyle name="Обычный 48" xfId="777"/>
    <cellStyle name="Обычный 48 2" xfId="1687"/>
    <cellStyle name="Обычный 49" xfId="778"/>
    <cellStyle name="Обычный 49 2" xfId="1688"/>
    <cellStyle name="Обычный 5" xfId="779"/>
    <cellStyle name="Обычный 5 2" xfId="780"/>
    <cellStyle name="Обычный 5 2 2" xfId="1689"/>
    <cellStyle name="Обычный 5 3" xfId="781"/>
    <cellStyle name="Обычный 50" xfId="782"/>
    <cellStyle name="Обычный 50 2" xfId="1690"/>
    <cellStyle name="Обычный 51" xfId="783"/>
    <cellStyle name="Обычный 51 2" xfId="1691"/>
    <cellStyle name="Обычный 52" xfId="784"/>
    <cellStyle name="Обычный 52 2" xfId="1692"/>
    <cellStyle name="Обычный 53" xfId="785"/>
    <cellStyle name="Обычный 53 2" xfId="1693"/>
    <cellStyle name="Обычный 54" xfId="786"/>
    <cellStyle name="Обычный 54 2" xfId="1694"/>
    <cellStyle name="Обычный 55" xfId="1695"/>
    <cellStyle name="Обычный 56" xfId="1696"/>
    <cellStyle name="Обычный 57" xfId="1697"/>
    <cellStyle name="Обычный 58" xfId="1698"/>
    <cellStyle name="Обычный 59" xfId="1699"/>
    <cellStyle name="Обычный 6" xfId="787"/>
    <cellStyle name="Обычный 6 2" xfId="788"/>
    <cellStyle name="Обычный 6 2 2" xfId="1700"/>
    <cellStyle name="Обычный 6 3" xfId="1701"/>
    <cellStyle name="Обычный 6 4" xfId="1702"/>
    <cellStyle name="Обычный 6_Баланс_газа_апарат_2011_2101" xfId="1703"/>
    <cellStyle name="Обычный 60" xfId="1704"/>
    <cellStyle name="Обычный 62" xfId="1828"/>
    <cellStyle name="Обычный 7" xfId="789"/>
    <cellStyle name="Обычный 7 2" xfId="1705"/>
    <cellStyle name="Обычный 8" xfId="790"/>
    <cellStyle name="Обычный 8 2" xfId="1706"/>
    <cellStyle name="Обычный 9" xfId="791"/>
    <cellStyle name="Обычный 9 2" xfId="1707"/>
    <cellStyle name="Обычный_FABR 3" xfId="1827"/>
    <cellStyle name="Обычный_Forec table IMF style 39" xfId="792"/>
    <cellStyle name="Обычный_OverAll Table 3" xfId="793"/>
    <cellStyle name="Обычный_VVP_new" xfId="1826"/>
    <cellStyle name="Підсумок" xfId="794"/>
    <cellStyle name="Підсумок 2" xfId="1708"/>
    <cellStyle name="Плохой 2" xfId="795"/>
    <cellStyle name="Плохой 3" xfId="1709"/>
    <cellStyle name="Плохой 4" xfId="1710"/>
    <cellStyle name="Поганий" xfId="796"/>
    <cellStyle name="Поганий 2" xfId="1711"/>
    <cellStyle name="Пояснение 2" xfId="797"/>
    <cellStyle name="Пояснение 3" xfId="1712"/>
    <cellStyle name="Пояснение 4" xfId="1713"/>
    <cellStyle name="Примечание 2" xfId="798"/>
    <cellStyle name="Примечание 3" xfId="1714"/>
    <cellStyle name="Примечание 4" xfId="799"/>
    <cellStyle name="Примітка" xfId="800"/>
    <cellStyle name="Примітка 2" xfId="1715"/>
    <cellStyle name="Процентный 2" xfId="801"/>
    <cellStyle name="Процентный 2 10" xfId="1716"/>
    <cellStyle name="Процентный 2 11" xfId="1717"/>
    <cellStyle name="Процентный 2 12" xfId="1718"/>
    <cellStyle name="Процентный 2 13" xfId="1719"/>
    <cellStyle name="Процентный 2 14" xfId="1720"/>
    <cellStyle name="Процентный 2 15" xfId="1721"/>
    <cellStyle name="Процентный 2 16" xfId="1722"/>
    <cellStyle name="Процентный 2 2" xfId="802"/>
    <cellStyle name="Процентный 2 3" xfId="803"/>
    <cellStyle name="Процентный 2 4" xfId="804"/>
    <cellStyle name="Процентный 2 5" xfId="805"/>
    <cellStyle name="Процентный 2 6" xfId="806"/>
    <cellStyle name="Процентный 2 7" xfId="807"/>
    <cellStyle name="Процентный 2 8" xfId="1723"/>
    <cellStyle name="Процентный 2 9" xfId="1724"/>
    <cellStyle name="Процентный 3" xfId="808"/>
    <cellStyle name="Процентный 4" xfId="825"/>
    <cellStyle name="Процентный 4 2" xfId="1725"/>
    <cellStyle name="Процентный 4 2 2" xfId="1726"/>
    <cellStyle name="Процентный 4 2 3" xfId="1727"/>
    <cellStyle name="Процентный 4 3" xfId="1728"/>
    <cellStyle name="Процентный 4 4" xfId="1729"/>
    <cellStyle name="Процентный 4 5" xfId="1730"/>
    <cellStyle name="Процентный 5" xfId="1731"/>
    <cellStyle name="Процентный 6" xfId="1732"/>
    <cellStyle name="Результат" xfId="809"/>
    <cellStyle name="Результат 2" xfId="1733"/>
    <cellStyle name="РівеньРядків_2 3" xfId="826"/>
    <cellStyle name="РівеньСтовпців_1 2" xfId="827"/>
    <cellStyle name="Связанная ячейка 2" xfId="810"/>
    <cellStyle name="Связанная ячейка 3" xfId="1734"/>
    <cellStyle name="Связанная ячейка 4" xfId="1735"/>
    <cellStyle name="Середній" xfId="811"/>
    <cellStyle name="Середній 2" xfId="1736"/>
    <cellStyle name="Стиль 1" xfId="812"/>
    <cellStyle name="Стиль 1 2" xfId="1737"/>
    <cellStyle name="Стиль 1 3" xfId="1738"/>
    <cellStyle name="Стиль 1 4" xfId="1739"/>
    <cellStyle name="Стиль 1 5" xfId="1740"/>
    <cellStyle name="Стиль 1 6" xfId="1741"/>
    <cellStyle name="Стиль 1 7" xfId="1742"/>
    <cellStyle name="ТЕКСТ" xfId="813"/>
    <cellStyle name="ТЕКСТ 2" xfId="1743"/>
    <cellStyle name="Текст попередження" xfId="814"/>
    <cellStyle name="Текст попередження 2" xfId="1744"/>
    <cellStyle name="Текст пояснення" xfId="815"/>
    <cellStyle name="Текст пояснення 2" xfId="1745"/>
    <cellStyle name="Текст предупреждения 2" xfId="816"/>
    <cellStyle name="Текст предупреждения 3" xfId="1746"/>
    <cellStyle name="Текст предупреждения 4" xfId="1747"/>
    <cellStyle name="Тысячи [0]_1.62" xfId="1748"/>
    <cellStyle name="Тысячи_1.62" xfId="1749"/>
    <cellStyle name="УровеньСтолб_1_Структура державного боргу" xfId="1750"/>
    <cellStyle name="УровеньСтрок_1_Структура державного боргу" xfId="1751"/>
    <cellStyle name="ФИКСИРОВАННЫЙ" xfId="817"/>
    <cellStyle name="Финансовый 2" xfId="818"/>
    <cellStyle name="Финансовый 2 10" xfId="1752"/>
    <cellStyle name="Финансовый 2 10 2" xfId="1753"/>
    <cellStyle name="Финансовый 2 10 3" xfId="1754"/>
    <cellStyle name="Финансовый 2 11" xfId="1755"/>
    <cellStyle name="Финансовый 2 11 2" xfId="1756"/>
    <cellStyle name="Финансовый 2 11 3" xfId="1757"/>
    <cellStyle name="Финансовый 2 12" xfId="1758"/>
    <cellStyle name="Финансовый 2 12 2" xfId="1759"/>
    <cellStyle name="Финансовый 2 12 3" xfId="1760"/>
    <cellStyle name="Финансовый 2 13" xfId="1761"/>
    <cellStyle name="Финансовый 2 13 2" xfId="1762"/>
    <cellStyle name="Финансовый 2 13 3" xfId="1763"/>
    <cellStyle name="Финансовый 2 14" xfId="1764"/>
    <cellStyle name="Финансовый 2 14 2" xfId="1765"/>
    <cellStyle name="Финансовый 2 14 3" xfId="1766"/>
    <cellStyle name="Финансовый 2 15" xfId="1767"/>
    <cellStyle name="Финансовый 2 15 2" xfId="1768"/>
    <cellStyle name="Финансовый 2 15 3" xfId="1769"/>
    <cellStyle name="Финансовый 2 16" xfId="1770"/>
    <cellStyle name="Финансовый 2 16 2" xfId="1771"/>
    <cellStyle name="Финансовый 2 16 3" xfId="1772"/>
    <cellStyle name="Финансовый 2 17" xfId="1773"/>
    <cellStyle name="Финансовый 2 17 2" xfId="1774"/>
    <cellStyle name="Финансовый 2 17 3" xfId="1775"/>
    <cellStyle name="Финансовый 2 18" xfId="1776"/>
    <cellStyle name="Финансовый 2 19" xfId="1777"/>
    <cellStyle name="Финансовый 2 2" xfId="1778"/>
    <cellStyle name="Финансовый 2 2 2" xfId="1779"/>
    <cellStyle name="Финансовый 2 2 3" xfId="1780"/>
    <cellStyle name="Финансовый 2 20" xfId="1781"/>
    <cellStyle name="Финансовый 2 3" xfId="1782"/>
    <cellStyle name="Финансовый 2 3 2" xfId="1783"/>
    <cellStyle name="Финансовый 2 3 3" xfId="1784"/>
    <cellStyle name="Финансовый 2 4" xfId="1785"/>
    <cellStyle name="Финансовый 2 4 2" xfId="1786"/>
    <cellStyle name="Финансовый 2 4 3" xfId="1787"/>
    <cellStyle name="Финансовый 2 5" xfId="1788"/>
    <cellStyle name="Финансовый 2 5 2" xfId="1789"/>
    <cellStyle name="Финансовый 2 5 3" xfId="1790"/>
    <cellStyle name="Финансовый 2 6" xfId="1791"/>
    <cellStyle name="Финансовый 2 6 2" xfId="1792"/>
    <cellStyle name="Финансовый 2 6 3" xfId="1793"/>
    <cellStyle name="Финансовый 2 7" xfId="1794"/>
    <cellStyle name="Финансовый 2 7 2" xfId="1795"/>
    <cellStyle name="Финансовый 2 7 3" xfId="1796"/>
    <cellStyle name="Финансовый 2 8" xfId="1797"/>
    <cellStyle name="Финансовый 2 8 2" xfId="1798"/>
    <cellStyle name="Финансовый 2 8 3" xfId="1799"/>
    <cellStyle name="Финансовый 2 9" xfId="1800"/>
    <cellStyle name="Финансовый 2 9 2" xfId="1801"/>
    <cellStyle name="Финансовый 2 9 3" xfId="1802"/>
    <cellStyle name="Финансовый 3" xfId="822"/>
    <cellStyle name="Финансовый 3 2" xfId="1803"/>
    <cellStyle name="Финансовый 4" xfId="1804"/>
    <cellStyle name="Финансовый 4 2" xfId="1805"/>
    <cellStyle name="Финансовый 4 2 2" xfId="1806"/>
    <cellStyle name="Финансовый 4 2 3" xfId="1807"/>
    <cellStyle name="Финансовый 4 2 4" xfId="1808"/>
    <cellStyle name="Финансовый 4 3" xfId="1809"/>
    <cellStyle name="Финансовый 4 3 2" xfId="1810"/>
    <cellStyle name="Финансовый 4 3 3" xfId="1811"/>
    <cellStyle name="Финансовый 5" xfId="1812"/>
    <cellStyle name="Финансовый 5 2" xfId="1813"/>
    <cellStyle name="Финансовый 5 3" xfId="1814"/>
    <cellStyle name="Финансовый 6" xfId="1815"/>
    <cellStyle name="Финансовый 7" xfId="1816"/>
    <cellStyle name="Финансовый 8" xfId="1817"/>
    <cellStyle name="Финансовый 9" xfId="1818"/>
    <cellStyle name="Фінансовий [0]" xfId="1824" builtinId="6"/>
    <cellStyle name="Фᦸнансовый" xfId="819"/>
    <cellStyle name="Хороший 2" xfId="820"/>
    <cellStyle name="Хороший 3" xfId="1819"/>
    <cellStyle name="Хороший 4" xfId="1820"/>
    <cellStyle name="числовой" xfId="1821"/>
    <cellStyle name="Шапка" xfId="821"/>
    <cellStyle name="Ю" xfId="1822"/>
    <cellStyle name="Ю-FreeSet_10" xfId="1823"/>
  </cellStyles>
  <dxfs count="0"/>
  <tableStyles count="0" defaultTableStyle="TableStyleMedium2" defaultPivotStyle="PivotStyleLight16"/>
  <colors>
    <mruColors>
      <color rgb="FFC4D79B"/>
      <color rgb="FFEBF1DE"/>
      <color rgb="FF005B2B"/>
      <color rgb="FFF0FEE6"/>
      <color rgb="FF007236"/>
      <color rgb="FF008236"/>
      <color rgb="FF009B78"/>
      <color rgb="FF008278"/>
      <color rgb="FF00C878"/>
      <color rgb="FF006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List" dx="16" fmlaLink="$A$1" fmlaRange="$A$3:$A$4" noThreeD="1" sel="1" val="0"/>
</file>

<file path=xl/drawings/drawing1.xml><?xml version="1.0" encoding="utf-8"?>
<xdr:wsDr xmlns:xdr="http://schemas.openxmlformats.org/drawingml/2006/spreadsheetDrawing" xmlns:a="http://schemas.openxmlformats.org/drawingml/2006/main">
  <xdr:twoCellAnchor>
    <xdr:from>
      <xdr:col>1</xdr:col>
      <xdr:colOff>571501</xdr:colOff>
      <xdr:row>7</xdr:row>
      <xdr:rowOff>15240</xdr:rowOff>
    </xdr:from>
    <xdr:to>
      <xdr:col>1</xdr:col>
      <xdr:colOff>586740</xdr:colOff>
      <xdr:row>14</xdr:row>
      <xdr:rowOff>76200</xdr:rowOff>
    </xdr:to>
    <xdr:cxnSp macro="">
      <xdr:nvCxnSpPr>
        <xdr:cNvPr id="7" name="Пряма сполучна лінія 6">
          <a:extLst>
            <a:ext uri="{FF2B5EF4-FFF2-40B4-BE49-F238E27FC236}">
              <a16:creationId xmlns:a16="http://schemas.microsoft.com/office/drawing/2014/main" id="{00000000-0008-0000-0000-000007000000}"/>
            </a:ext>
          </a:extLst>
        </xdr:cNvPr>
        <xdr:cNvCxnSpPr/>
      </xdr:nvCxnSpPr>
      <xdr:spPr>
        <a:xfrm flipH="1">
          <a:off x="1577341" y="1272540"/>
          <a:ext cx="15239" cy="1821180"/>
        </a:xfrm>
        <a:prstGeom prst="line">
          <a:avLst/>
        </a:prstGeom>
        <a:ln w="25400" cmpd="sng">
          <a:solidFill>
            <a:srgbClr val="005B2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571500</xdr:colOff>
      <xdr:row>14</xdr:row>
      <xdr:rowOff>66675</xdr:rowOff>
    </xdr:from>
    <xdr:to>
      <xdr:col>3</xdr:col>
      <xdr:colOff>0</xdr:colOff>
      <xdr:row>14</xdr:row>
      <xdr:rowOff>76200</xdr:rowOff>
    </xdr:to>
    <xdr:cxnSp macro="">
      <xdr:nvCxnSpPr>
        <xdr:cNvPr id="10" name="Пряма зі стрілкою 9">
          <a:extLst>
            <a:ext uri="{FF2B5EF4-FFF2-40B4-BE49-F238E27FC236}">
              <a16:creationId xmlns:a16="http://schemas.microsoft.com/office/drawing/2014/main" id="{00000000-0008-0000-0000-00000A000000}"/>
            </a:ext>
          </a:extLst>
        </xdr:cNvPr>
        <xdr:cNvCxnSpPr/>
      </xdr:nvCxnSpPr>
      <xdr:spPr>
        <a:xfrm>
          <a:off x="1897380" y="4173855"/>
          <a:ext cx="2004060" cy="952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9921</xdr:colOff>
      <xdr:row>5</xdr:row>
      <xdr:rowOff>119063</xdr:rowOff>
    </xdr:from>
    <xdr:to>
      <xdr:col>10</xdr:col>
      <xdr:colOff>497840</xdr:colOff>
      <xdr:row>5</xdr:row>
      <xdr:rowOff>121920</xdr:rowOff>
    </xdr:to>
    <xdr:cxnSp macro="">
      <xdr:nvCxnSpPr>
        <xdr:cNvPr id="21" name="Пряма зі стрілкою 2">
          <a:extLst>
            <a:ext uri="{FF2B5EF4-FFF2-40B4-BE49-F238E27FC236}">
              <a16:creationId xmlns:a16="http://schemas.microsoft.com/office/drawing/2014/main" id="{00000000-0008-0000-0000-000015000000}"/>
            </a:ext>
          </a:extLst>
        </xdr:cNvPr>
        <xdr:cNvCxnSpPr/>
      </xdr:nvCxnSpPr>
      <xdr:spPr>
        <a:xfrm>
          <a:off x="13215381" y="1399223"/>
          <a:ext cx="1067039" cy="2857"/>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1813560</xdr:colOff>
      <xdr:row>7</xdr:row>
      <xdr:rowOff>228601</xdr:rowOff>
    </xdr:from>
    <xdr:to>
      <xdr:col>5</xdr:col>
      <xdr:colOff>15240</xdr:colOff>
      <xdr:row>14</xdr:row>
      <xdr:rowOff>7620</xdr:rowOff>
    </xdr:to>
    <xdr:cxnSp macro="">
      <xdr:nvCxnSpPr>
        <xdr:cNvPr id="22" name="Пряма зі стрілкою 2">
          <a:extLst>
            <a:ext uri="{FF2B5EF4-FFF2-40B4-BE49-F238E27FC236}">
              <a16:creationId xmlns:a16="http://schemas.microsoft.com/office/drawing/2014/main" id="{00000000-0008-0000-0000-000016000000}"/>
            </a:ext>
          </a:extLst>
        </xdr:cNvPr>
        <xdr:cNvCxnSpPr/>
      </xdr:nvCxnSpPr>
      <xdr:spPr>
        <a:xfrm flipV="1">
          <a:off x="4861560" y="2011681"/>
          <a:ext cx="1066800" cy="153923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8107</xdr:colOff>
      <xdr:row>13</xdr:row>
      <xdr:rowOff>243192</xdr:rowOff>
    </xdr:from>
    <xdr:to>
      <xdr:col>5</xdr:col>
      <xdr:colOff>0</xdr:colOff>
      <xdr:row>16</xdr:row>
      <xdr:rowOff>30480</xdr:rowOff>
    </xdr:to>
    <xdr:cxnSp macro="">
      <xdr:nvCxnSpPr>
        <xdr:cNvPr id="23" name="Пряма зі стрілкою 17">
          <a:extLst>
            <a:ext uri="{FF2B5EF4-FFF2-40B4-BE49-F238E27FC236}">
              <a16:creationId xmlns:a16="http://schemas.microsoft.com/office/drawing/2014/main" id="{00000000-0008-0000-0000-000017000000}"/>
            </a:ext>
          </a:extLst>
        </xdr:cNvPr>
        <xdr:cNvCxnSpPr/>
      </xdr:nvCxnSpPr>
      <xdr:spPr>
        <a:xfrm>
          <a:off x="4869667" y="3535032"/>
          <a:ext cx="1043453" cy="5416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xdr:row>
      <xdr:rowOff>304800</xdr:rowOff>
    </xdr:from>
    <xdr:to>
      <xdr:col>4</xdr:col>
      <xdr:colOff>1043940</xdr:colOff>
      <xdr:row>14</xdr:row>
      <xdr:rowOff>30481</xdr:rowOff>
    </xdr:to>
    <xdr:cxnSp macro="">
      <xdr:nvCxnSpPr>
        <xdr:cNvPr id="25" name="Пряма зі стрілкою 2">
          <a:extLst>
            <a:ext uri="{FF2B5EF4-FFF2-40B4-BE49-F238E27FC236}">
              <a16:creationId xmlns:a16="http://schemas.microsoft.com/office/drawing/2014/main" id="{00000000-0008-0000-0000-000019000000}"/>
            </a:ext>
          </a:extLst>
        </xdr:cNvPr>
        <xdr:cNvCxnSpPr/>
      </xdr:nvCxnSpPr>
      <xdr:spPr>
        <a:xfrm flipV="1">
          <a:off x="4861560" y="525780"/>
          <a:ext cx="1043940" cy="304800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14</xdr:row>
      <xdr:rowOff>8106</xdr:rowOff>
    </xdr:from>
    <xdr:to>
      <xdr:col>4</xdr:col>
      <xdr:colOff>1051560</xdr:colOff>
      <xdr:row>19</xdr:row>
      <xdr:rowOff>243840</xdr:rowOff>
    </xdr:to>
    <xdr:cxnSp macro="">
      <xdr:nvCxnSpPr>
        <xdr:cNvPr id="26" name="Пряма зі стрілкою 2">
          <a:extLst>
            <a:ext uri="{FF2B5EF4-FFF2-40B4-BE49-F238E27FC236}">
              <a16:creationId xmlns:a16="http://schemas.microsoft.com/office/drawing/2014/main" id="{00000000-0008-0000-0000-00001A000000}"/>
            </a:ext>
          </a:extLst>
        </xdr:cNvPr>
        <xdr:cNvCxnSpPr/>
      </xdr:nvCxnSpPr>
      <xdr:spPr>
        <a:xfrm>
          <a:off x="4861560" y="3551406"/>
          <a:ext cx="1051560" cy="149303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11</xdr:row>
      <xdr:rowOff>236220</xdr:rowOff>
    </xdr:from>
    <xdr:to>
      <xdr:col>5</xdr:col>
      <xdr:colOff>0</xdr:colOff>
      <xdr:row>14</xdr:row>
      <xdr:rowOff>15240</xdr:rowOff>
    </xdr:to>
    <xdr:cxnSp macro="">
      <xdr:nvCxnSpPr>
        <xdr:cNvPr id="27" name="Пряма зі стрілкою 2">
          <a:extLst>
            <a:ext uri="{FF2B5EF4-FFF2-40B4-BE49-F238E27FC236}">
              <a16:creationId xmlns:a16="http://schemas.microsoft.com/office/drawing/2014/main" id="{00000000-0008-0000-0000-00001B000000}"/>
            </a:ext>
          </a:extLst>
        </xdr:cNvPr>
        <xdr:cNvCxnSpPr/>
      </xdr:nvCxnSpPr>
      <xdr:spPr>
        <a:xfrm flipV="1">
          <a:off x="4861560" y="3025140"/>
          <a:ext cx="1051560" cy="53340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15</xdr:row>
      <xdr:rowOff>107577</xdr:rowOff>
    </xdr:from>
    <xdr:to>
      <xdr:col>6</xdr:col>
      <xdr:colOff>7620</xdr:colOff>
      <xdr:row>16</xdr:row>
      <xdr:rowOff>76200</xdr:rowOff>
    </xdr:to>
    <xdr:cxnSp macro="">
      <xdr:nvCxnSpPr>
        <xdr:cNvPr id="29" name="Пряма зі стрілкою 2">
          <a:extLst>
            <a:ext uri="{FF2B5EF4-FFF2-40B4-BE49-F238E27FC236}">
              <a16:creationId xmlns:a16="http://schemas.microsoft.com/office/drawing/2014/main" id="{00000000-0008-0000-0000-00001D000000}"/>
            </a:ext>
          </a:extLst>
        </xdr:cNvPr>
        <xdr:cNvCxnSpPr/>
      </xdr:nvCxnSpPr>
      <xdr:spPr>
        <a:xfrm>
          <a:off x="9646920" y="3902337"/>
          <a:ext cx="7620" cy="220083"/>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xdr:row>
      <xdr:rowOff>120316</xdr:rowOff>
    </xdr:from>
    <xdr:to>
      <xdr:col>7</xdr:col>
      <xdr:colOff>0</xdr:colOff>
      <xdr:row>1</xdr:row>
      <xdr:rowOff>220982</xdr:rowOff>
    </xdr:to>
    <xdr:cxnSp macro="">
      <xdr:nvCxnSpPr>
        <xdr:cNvPr id="30" name="Пряма зі стрілкою 2">
          <a:extLst>
            <a:ext uri="{FF2B5EF4-FFF2-40B4-BE49-F238E27FC236}">
              <a16:creationId xmlns:a16="http://schemas.microsoft.com/office/drawing/2014/main" id="{00000000-0008-0000-0000-00001E000000}"/>
            </a:ext>
          </a:extLst>
        </xdr:cNvPr>
        <xdr:cNvCxnSpPr/>
      </xdr:nvCxnSpPr>
      <xdr:spPr>
        <a:xfrm flipV="1">
          <a:off x="9646920" y="356536"/>
          <a:ext cx="1013460" cy="100666"/>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1</xdr:row>
      <xdr:rowOff>236220</xdr:rowOff>
    </xdr:from>
    <xdr:to>
      <xdr:col>7</xdr:col>
      <xdr:colOff>10027</xdr:colOff>
      <xdr:row>3</xdr:row>
      <xdr:rowOff>160421</xdr:rowOff>
    </xdr:to>
    <xdr:cxnSp macro="">
      <xdr:nvCxnSpPr>
        <xdr:cNvPr id="32" name="Пряма зі стрілкою 2">
          <a:extLst>
            <a:ext uri="{FF2B5EF4-FFF2-40B4-BE49-F238E27FC236}">
              <a16:creationId xmlns:a16="http://schemas.microsoft.com/office/drawing/2014/main" id="{00000000-0008-0000-0000-000020000000}"/>
            </a:ext>
          </a:extLst>
        </xdr:cNvPr>
        <xdr:cNvCxnSpPr/>
      </xdr:nvCxnSpPr>
      <xdr:spPr>
        <a:xfrm>
          <a:off x="9662160" y="472440"/>
          <a:ext cx="1008247" cy="46522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7</xdr:row>
      <xdr:rowOff>140368</xdr:rowOff>
    </xdr:from>
    <xdr:to>
      <xdr:col>7</xdr:col>
      <xdr:colOff>0</xdr:colOff>
      <xdr:row>8</xdr:row>
      <xdr:rowOff>3</xdr:rowOff>
    </xdr:to>
    <xdr:cxnSp macro="">
      <xdr:nvCxnSpPr>
        <xdr:cNvPr id="33" name="Пряма зі стрілкою 2">
          <a:extLst>
            <a:ext uri="{FF2B5EF4-FFF2-40B4-BE49-F238E27FC236}">
              <a16:creationId xmlns:a16="http://schemas.microsoft.com/office/drawing/2014/main" id="{00000000-0008-0000-0000-000021000000}"/>
            </a:ext>
          </a:extLst>
        </xdr:cNvPr>
        <xdr:cNvCxnSpPr/>
      </xdr:nvCxnSpPr>
      <xdr:spPr>
        <a:xfrm flipV="1">
          <a:off x="9654540" y="1923448"/>
          <a:ext cx="1005840" cy="11109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8</xdr:row>
      <xdr:rowOff>30480</xdr:rowOff>
    </xdr:from>
    <xdr:to>
      <xdr:col>7</xdr:col>
      <xdr:colOff>0</xdr:colOff>
      <xdr:row>9</xdr:row>
      <xdr:rowOff>129540</xdr:rowOff>
    </xdr:to>
    <xdr:cxnSp macro="">
      <xdr:nvCxnSpPr>
        <xdr:cNvPr id="36" name="Пряма зі стрілкою 2">
          <a:extLst>
            <a:ext uri="{FF2B5EF4-FFF2-40B4-BE49-F238E27FC236}">
              <a16:creationId xmlns:a16="http://schemas.microsoft.com/office/drawing/2014/main" id="{00000000-0008-0000-0000-000024000000}"/>
            </a:ext>
          </a:extLst>
        </xdr:cNvPr>
        <xdr:cNvCxnSpPr/>
      </xdr:nvCxnSpPr>
      <xdr:spPr>
        <a:xfrm>
          <a:off x="9662160" y="2065020"/>
          <a:ext cx="998220" cy="3505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11</xdr:row>
      <xdr:rowOff>130342</xdr:rowOff>
    </xdr:from>
    <xdr:to>
      <xdr:col>7</xdr:col>
      <xdr:colOff>10027</xdr:colOff>
      <xdr:row>12</xdr:row>
      <xdr:rowOff>2</xdr:rowOff>
    </xdr:to>
    <xdr:cxnSp macro="">
      <xdr:nvCxnSpPr>
        <xdr:cNvPr id="37" name="Пряма зі стрілкою 2">
          <a:extLst>
            <a:ext uri="{FF2B5EF4-FFF2-40B4-BE49-F238E27FC236}">
              <a16:creationId xmlns:a16="http://schemas.microsoft.com/office/drawing/2014/main" id="{00000000-0008-0000-0000-000025000000}"/>
            </a:ext>
          </a:extLst>
        </xdr:cNvPr>
        <xdr:cNvCxnSpPr/>
      </xdr:nvCxnSpPr>
      <xdr:spPr>
        <a:xfrm flipV="1">
          <a:off x="9654540" y="2919262"/>
          <a:ext cx="1015867" cy="1211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12</xdr:row>
      <xdr:rowOff>7620</xdr:rowOff>
    </xdr:from>
    <xdr:to>
      <xdr:col>7</xdr:col>
      <xdr:colOff>0</xdr:colOff>
      <xdr:row>13</xdr:row>
      <xdr:rowOff>144780</xdr:rowOff>
    </xdr:to>
    <xdr:cxnSp macro="">
      <xdr:nvCxnSpPr>
        <xdr:cNvPr id="38" name="Пряма зі стрілкою 2">
          <a:extLst>
            <a:ext uri="{FF2B5EF4-FFF2-40B4-BE49-F238E27FC236}">
              <a16:creationId xmlns:a16="http://schemas.microsoft.com/office/drawing/2014/main" id="{00000000-0008-0000-0000-000026000000}"/>
            </a:ext>
          </a:extLst>
        </xdr:cNvPr>
        <xdr:cNvCxnSpPr/>
      </xdr:nvCxnSpPr>
      <xdr:spPr>
        <a:xfrm>
          <a:off x="9654540" y="3048000"/>
          <a:ext cx="1005840" cy="3886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15</xdr:row>
      <xdr:rowOff>130342</xdr:rowOff>
    </xdr:from>
    <xdr:to>
      <xdr:col>7</xdr:col>
      <xdr:colOff>10027</xdr:colOff>
      <xdr:row>16</xdr:row>
      <xdr:rowOff>2</xdr:rowOff>
    </xdr:to>
    <xdr:cxnSp macro="">
      <xdr:nvCxnSpPr>
        <xdr:cNvPr id="39" name="Пряма зі стрілкою 2">
          <a:extLst>
            <a:ext uri="{FF2B5EF4-FFF2-40B4-BE49-F238E27FC236}">
              <a16:creationId xmlns:a16="http://schemas.microsoft.com/office/drawing/2014/main" id="{00000000-0008-0000-0000-000027000000}"/>
            </a:ext>
          </a:extLst>
        </xdr:cNvPr>
        <xdr:cNvCxnSpPr/>
      </xdr:nvCxnSpPr>
      <xdr:spPr>
        <a:xfrm flipV="1">
          <a:off x="9662160" y="3925102"/>
          <a:ext cx="1008247" cy="1211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3840089</xdr:colOff>
      <xdr:row>20</xdr:row>
      <xdr:rowOff>11530</xdr:rowOff>
    </xdr:from>
    <xdr:to>
      <xdr:col>7</xdr:col>
      <xdr:colOff>0</xdr:colOff>
      <xdr:row>21</xdr:row>
      <xdr:rowOff>150395</xdr:rowOff>
    </xdr:to>
    <xdr:cxnSp macro="">
      <xdr:nvCxnSpPr>
        <xdr:cNvPr id="44" name="Пряма зі стрілкою 2">
          <a:extLst>
            <a:ext uri="{FF2B5EF4-FFF2-40B4-BE49-F238E27FC236}">
              <a16:creationId xmlns:a16="http://schemas.microsoft.com/office/drawing/2014/main" id="{00000000-0008-0000-0000-00002C000000}"/>
            </a:ext>
          </a:extLst>
        </xdr:cNvPr>
        <xdr:cNvCxnSpPr/>
      </xdr:nvCxnSpPr>
      <xdr:spPr>
        <a:xfrm>
          <a:off x="9646529" y="5063590"/>
          <a:ext cx="1013851" cy="39032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30079</xdr:colOff>
      <xdr:row>19</xdr:row>
      <xdr:rowOff>110289</xdr:rowOff>
    </xdr:from>
    <xdr:to>
      <xdr:col>6</xdr:col>
      <xdr:colOff>1002631</xdr:colOff>
      <xdr:row>20</xdr:row>
      <xdr:rowOff>10026</xdr:rowOff>
    </xdr:to>
    <xdr:cxnSp macro="">
      <xdr:nvCxnSpPr>
        <xdr:cNvPr id="45" name="Пряма зі стрілкою 2">
          <a:extLst>
            <a:ext uri="{FF2B5EF4-FFF2-40B4-BE49-F238E27FC236}">
              <a16:creationId xmlns:a16="http://schemas.microsoft.com/office/drawing/2014/main" id="{00000000-0008-0000-0000-00002D000000}"/>
            </a:ext>
          </a:extLst>
        </xdr:cNvPr>
        <xdr:cNvCxnSpPr/>
      </xdr:nvCxnSpPr>
      <xdr:spPr>
        <a:xfrm flipV="1">
          <a:off x="9676999" y="4910889"/>
          <a:ext cx="972552" cy="151197"/>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xdr:colOff>
      <xdr:row>16</xdr:row>
      <xdr:rowOff>7620</xdr:rowOff>
    </xdr:from>
    <xdr:to>
      <xdr:col>6</xdr:col>
      <xdr:colOff>992605</xdr:colOff>
      <xdr:row>17</xdr:row>
      <xdr:rowOff>160421</xdr:rowOff>
    </xdr:to>
    <xdr:cxnSp macro="">
      <xdr:nvCxnSpPr>
        <xdr:cNvPr id="46" name="Пряма зі стрілкою 2">
          <a:extLst>
            <a:ext uri="{FF2B5EF4-FFF2-40B4-BE49-F238E27FC236}">
              <a16:creationId xmlns:a16="http://schemas.microsoft.com/office/drawing/2014/main" id="{00000000-0008-0000-0000-00002E000000}"/>
            </a:ext>
          </a:extLst>
        </xdr:cNvPr>
        <xdr:cNvCxnSpPr/>
      </xdr:nvCxnSpPr>
      <xdr:spPr>
        <a:xfrm>
          <a:off x="9677400" y="4053840"/>
          <a:ext cx="962125" cy="40426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24114</xdr:colOff>
      <xdr:row>5</xdr:row>
      <xdr:rowOff>128984</xdr:rowOff>
    </xdr:from>
    <xdr:to>
      <xdr:col>7</xdr:col>
      <xdr:colOff>0</xdr:colOff>
      <xdr:row>7</xdr:row>
      <xdr:rowOff>229082</xdr:rowOff>
    </xdr:to>
    <xdr:cxnSp macro="">
      <xdr:nvCxnSpPr>
        <xdr:cNvPr id="47" name="Пряма зі стрілкою 2">
          <a:extLst>
            <a:ext uri="{FF2B5EF4-FFF2-40B4-BE49-F238E27FC236}">
              <a16:creationId xmlns:a16="http://schemas.microsoft.com/office/drawing/2014/main" id="{00000000-0008-0000-0000-00002F000000}"/>
            </a:ext>
          </a:extLst>
        </xdr:cNvPr>
        <xdr:cNvCxnSpPr/>
      </xdr:nvCxnSpPr>
      <xdr:spPr>
        <a:xfrm flipV="1">
          <a:off x="9671034" y="1409144"/>
          <a:ext cx="989346" cy="60301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10160</xdr:colOff>
      <xdr:row>7</xdr:row>
      <xdr:rowOff>142240</xdr:rowOff>
    </xdr:from>
    <xdr:to>
      <xdr:col>11</xdr:col>
      <xdr:colOff>10160</xdr:colOff>
      <xdr:row>10</xdr:row>
      <xdr:rowOff>50800</xdr:rowOff>
    </xdr:to>
    <xdr:cxnSp macro="">
      <xdr:nvCxnSpPr>
        <xdr:cNvPr id="48" name="Пряма зі стрілкою 2">
          <a:extLst>
            <a:ext uri="{FF2B5EF4-FFF2-40B4-BE49-F238E27FC236}">
              <a16:creationId xmlns:a16="http://schemas.microsoft.com/office/drawing/2014/main" id="{00000000-0008-0000-0000-000030000000}"/>
            </a:ext>
          </a:extLst>
        </xdr:cNvPr>
        <xdr:cNvCxnSpPr/>
      </xdr:nvCxnSpPr>
      <xdr:spPr>
        <a:xfrm>
          <a:off x="13215620" y="1925320"/>
          <a:ext cx="1089660" cy="66294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19050</xdr:rowOff>
        </xdr:from>
        <xdr:to>
          <xdr:col>0</xdr:col>
          <xdr:colOff>485775</xdr:colOff>
          <xdr:row>1</xdr:row>
          <xdr:rowOff>142875</xdr:rowOff>
        </xdr:to>
        <xdr:sp macro="" textlink="">
          <xdr:nvSpPr>
            <xdr:cNvPr id="53249" name="List Box 1" hidden="1">
              <a:extLst>
                <a:ext uri="{63B3BB69-23CF-44E3-9099-C40C66FF867C}">
                  <a14:compatExt spid="_x0000_s53249"/>
                </a:ext>
                <a:ext uri="{FF2B5EF4-FFF2-40B4-BE49-F238E27FC236}">
                  <a16:creationId xmlns:a16="http://schemas.microsoft.com/office/drawing/2014/main" id="{00000000-0008-0000-0000-000001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tabColor indexed="50"/>
    <pageSetUpPr fitToPage="1"/>
  </sheetPr>
  <dimension ref="A1:N35"/>
  <sheetViews>
    <sheetView showGridLines="0" tabSelected="1" showOutlineSymbols="0" zoomScale="86" zoomScaleNormal="86" zoomScaleSheetLayoutView="130" workbookViewId="0"/>
  </sheetViews>
  <sheetFormatPr defaultColWidth="9.33203125" defaultRowHeight="18.75"/>
  <cols>
    <col min="1" max="1" width="8.33203125" style="60" customWidth="1"/>
    <col min="2" max="2" width="32" style="36" customWidth="1"/>
    <col min="3" max="3" width="7.5" style="36" customWidth="1"/>
    <col min="4" max="4" width="23.1640625" style="37" customWidth="1"/>
    <col min="5" max="5" width="15.33203125" style="36" customWidth="1"/>
    <col min="6" max="6" width="54.5" style="36" customWidth="1"/>
    <col min="7" max="7" width="14.83203125" style="36" customWidth="1"/>
    <col min="8" max="8" width="9.1640625" style="39" customWidth="1"/>
    <col min="9" max="9" width="28" style="36" customWidth="1"/>
    <col min="10" max="10" width="8.5" style="36" customWidth="1"/>
    <col min="11" max="11" width="7.5" style="36" customWidth="1"/>
    <col min="12" max="12" width="10.33203125" style="40" customWidth="1"/>
    <col min="13" max="13" width="23.1640625" style="40" customWidth="1"/>
    <col min="14" max="14" width="28.83203125" style="36" customWidth="1"/>
    <col min="15" max="16384" width="9.33203125" style="60"/>
  </cols>
  <sheetData>
    <row r="1" spans="1:14" ht="19.5" thickBot="1">
      <c r="A1" s="147">
        <v>1</v>
      </c>
      <c r="F1" s="38"/>
    </row>
    <row r="2" spans="1:14" ht="22.9" customHeight="1" thickTop="1" thickBot="1">
      <c r="B2" s="41"/>
      <c r="C2" s="41"/>
      <c r="D2" s="42"/>
      <c r="E2" s="43"/>
      <c r="F2" s="159" t="str">
        <f>IF(A1=1,"Середньомісячна заробітна плата за видами економічної діяльності","Average monthly wages by types of economic activity")</f>
        <v>Середньомісячна заробітна плата за видами економічної діяльності</v>
      </c>
      <c r="G2" s="44"/>
      <c r="H2" s="45"/>
      <c r="I2" s="46" t="str">
        <f>IF(A1=1,"Місяць","Month")</f>
        <v>Місяць</v>
      </c>
      <c r="J2" s="47"/>
      <c r="N2" s="47"/>
    </row>
    <row r="3" spans="1:14" ht="19.899999999999999" customHeight="1" thickTop="1" thickBot="1">
      <c r="A3" s="148" t="s">
        <v>1</v>
      </c>
      <c r="B3" s="153" t="str">
        <f>IF(A1=1,"РИНОК ПРАЦІ","LABOR MARKET")</f>
        <v>РИНОК ПРАЦІ</v>
      </c>
      <c r="C3" s="48"/>
      <c r="D3" s="49"/>
      <c r="E3" s="50"/>
      <c r="F3" s="160"/>
      <c r="G3" s="51"/>
      <c r="H3" s="52"/>
      <c r="I3" s="53"/>
    </row>
    <row r="4" spans="1:14" ht="19.899999999999999" customHeight="1" thickTop="1" thickBot="1">
      <c r="A4" s="148" t="s">
        <v>2</v>
      </c>
      <c r="B4" s="154"/>
      <c r="C4" s="54"/>
      <c r="D4" s="55"/>
      <c r="E4" s="56"/>
      <c r="F4" s="57"/>
      <c r="G4" s="56"/>
      <c r="H4" s="58"/>
      <c r="I4" s="46" t="str">
        <f>IF(A1=1,"Рік","Year")</f>
        <v>Рік</v>
      </c>
      <c r="J4" s="59"/>
      <c r="N4" s="60"/>
    </row>
    <row r="5" spans="1:14" ht="19.899999999999999" customHeight="1" thickTop="1" thickBot="1">
      <c r="A5" s="148"/>
      <c r="B5" s="154"/>
      <c r="C5" s="54"/>
      <c r="D5" s="55"/>
      <c r="E5" s="56"/>
      <c r="F5" s="57"/>
      <c r="G5" s="56"/>
      <c r="H5" s="61"/>
      <c r="I5" s="62"/>
      <c r="J5" s="56"/>
      <c r="L5" s="63">
        <v>1</v>
      </c>
      <c r="M5" s="64" t="str">
        <f>IF(A1=1,"КВЕД 2010","CTEA 2010")</f>
        <v>КВЕД 2010</v>
      </c>
      <c r="N5" s="65"/>
    </row>
    <row r="6" spans="1:14" ht="19.899999999999999" customHeight="1" thickTop="1" thickBot="1">
      <c r="A6" s="148"/>
      <c r="B6" s="154"/>
      <c r="C6" s="54"/>
      <c r="D6" s="55"/>
      <c r="E6" s="56"/>
      <c r="F6" s="57"/>
      <c r="G6" s="56"/>
      <c r="H6" s="58"/>
      <c r="I6" s="46" t="str">
        <f>IF(A1=1,"Місяць","Month")</f>
        <v>Місяць</v>
      </c>
      <c r="J6" s="56"/>
      <c r="L6" s="66">
        <v>2</v>
      </c>
      <c r="M6" s="67" t="str">
        <f>IF(A1=1,"КВЕД 2005","CTEA 2005")</f>
        <v>КВЕД 2005</v>
      </c>
      <c r="N6" s="68"/>
    </row>
    <row r="7" spans="1:14" ht="19.899999999999999" customHeight="1" thickTop="1" thickBot="1">
      <c r="B7" s="155"/>
      <c r="C7" s="54"/>
      <c r="D7" s="69"/>
      <c r="E7" s="70"/>
      <c r="F7" s="57"/>
      <c r="G7" s="70"/>
      <c r="H7" s="71"/>
      <c r="I7" s="72"/>
      <c r="J7" s="70"/>
      <c r="L7" s="66">
        <v>3</v>
      </c>
      <c r="M7" s="73" t="str">
        <f>IF(A1=1,"до попереднього місяця, % КВЕД 2010","to the previous month, % CTEA 2010")</f>
        <v>до попереднього місяця, % КВЕД 2010</v>
      </c>
      <c r="N7" s="74"/>
    </row>
    <row r="8" spans="1:14" ht="19.899999999999999" customHeight="1" thickTop="1" thickBot="1">
      <c r="B8" s="75"/>
      <c r="C8" s="54"/>
      <c r="D8" s="156" t="str">
        <f>IF(A1=1,"Оплата праці","Wages")</f>
        <v>Оплата праці</v>
      </c>
      <c r="E8" s="76"/>
      <c r="F8" s="156" t="str">
        <f>IF(A1=1,"Середньооблікова кількість штатних працівників","Average staff number")</f>
        <v>Середньооблікова кількість штатних працівників</v>
      </c>
      <c r="G8" s="76"/>
      <c r="H8" s="77"/>
      <c r="I8" s="46" t="str">
        <f>IF(A1=1,"Квартал","Quarter")</f>
        <v>Квартал</v>
      </c>
      <c r="J8" s="76"/>
      <c r="K8" s="76"/>
      <c r="L8" s="78">
        <v>4</v>
      </c>
      <c r="M8" s="79" t="str">
        <f>IF(A1=1,"до попереднього місяця, % КВЕД 2005","to the previous month, % CTEA 2005")</f>
        <v>до попереднього місяця, % КВЕД 2005</v>
      </c>
      <c r="N8" s="80"/>
    </row>
    <row r="9" spans="1:14" ht="19.899999999999999" customHeight="1" thickTop="1" thickBot="1">
      <c r="B9" s="81"/>
      <c r="C9" s="81"/>
      <c r="D9" s="157"/>
      <c r="E9" s="82"/>
      <c r="F9" s="158"/>
      <c r="G9" s="82"/>
      <c r="I9" s="83"/>
      <c r="J9" s="84"/>
      <c r="K9" s="84"/>
      <c r="L9" s="85"/>
    </row>
    <row r="10" spans="1:14" s="111" customFormat="1" ht="19.899999999999999" customHeight="1" thickTop="1" thickBot="1">
      <c r="B10" s="86"/>
      <c r="C10" s="87"/>
      <c r="D10" s="157"/>
      <c r="E10" s="88"/>
      <c r="F10" s="89"/>
      <c r="G10" s="88"/>
      <c r="H10" s="77">
        <v>1</v>
      </c>
      <c r="I10" s="90" t="str">
        <f>IF(A1=1,"Рік","Year")</f>
        <v>Рік</v>
      </c>
      <c r="J10" s="84"/>
      <c r="K10" s="91"/>
      <c r="L10" s="63">
        <v>1</v>
      </c>
      <c r="M10" s="92" t="str">
        <f>IF(A1=1,"КВЕД 2010","CTEA 2010")</f>
        <v>КВЕД 2010</v>
      </c>
      <c r="N10" s="65"/>
    </row>
    <row r="11" spans="1:14" ht="19.899999999999999" customHeight="1" thickTop="1" thickBot="1">
      <c r="B11" s="93"/>
      <c r="C11" s="94"/>
      <c r="D11" s="157"/>
      <c r="E11" s="95"/>
      <c r="F11" s="57"/>
      <c r="G11" s="95"/>
      <c r="H11" s="96"/>
      <c r="I11" s="83"/>
      <c r="J11" s="84"/>
      <c r="K11" s="91"/>
      <c r="L11" s="78">
        <v>2</v>
      </c>
      <c r="M11" s="79" t="str">
        <f>IF(A1=1,"КВЕД 2005","CTEA 2005")</f>
        <v>КВЕД 2005</v>
      </c>
      <c r="N11" s="80"/>
    </row>
    <row r="12" spans="1:14" ht="19.899999999999999" customHeight="1" thickTop="1" thickBot="1">
      <c r="B12" s="97"/>
      <c r="C12" s="98"/>
      <c r="D12" s="157"/>
      <c r="E12" s="88"/>
      <c r="F12" s="159" t="str">
        <f>IF(A1=1,"Фонд оплати праці ","Payroll")</f>
        <v xml:space="preserve">Фонд оплати праці </v>
      </c>
      <c r="G12" s="88"/>
      <c r="H12" s="99"/>
      <c r="I12" s="46" t="str">
        <f>IF(A1=1,"Квартал","Quarter")</f>
        <v>Квартал</v>
      </c>
      <c r="J12" s="84"/>
      <c r="K12" s="84"/>
    </row>
    <row r="13" spans="1:14" ht="19.899999999999999" customHeight="1" thickTop="1" thickBot="1">
      <c r="B13" s="97"/>
      <c r="C13" s="98"/>
      <c r="D13" s="157"/>
      <c r="E13" s="88"/>
      <c r="F13" s="160"/>
      <c r="G13" s="88"/>
      <c r="H13" s="100"/>
      <c r="I13" s="83"/>
      <c r="J13" s="84"/>
      <c r="K13" s="84"/>
    </row>
    <row r="14" spans="1:14" ht="19.899999999999999" customHeight="1" thickTop="1" thickBot="1">
      <c r="B14" s="97"/>
      <c r="C14" s="98"/>
      <c r="D14" s="157"/>
      <c r="E14" s="88"/>
      <c r="F14" s="57"/>
      <c r="G14" s="88"/>
      <c r="H14" s="77"/>
      <c r="I14" s="46" t="str">
        <f>IF(A1=1,"Рік","Year")</f>
        <v>Рік</v>
      </c>
      <c r="J14" s="84"/>
      <c r="K14" s="84"/>
      <c r="L14" s="101"/>
      <c r="M14" s="67"/>
      <c r="N14" s="84"/>
    </row>
    <row r="15" spans="1:14" s="111" customFormat="1" ht="19.899999999999999" customHeight="1" thickTop="1" thickBot="1">
      <c r="B15" s="102"/>
      <c r="C15" s="103"/>
      <c r="D15" s="157"/>
      <c r="E15" s="104"/>
      <c r="F15" s="105"/>
      <c r="G15" s="104"/>
      <c r="H15" s="106"/>
      <c r="I15" s="107"/>
      <c r="J15" s="84"/>
      <c r="K15" s="84"/>
      <c r="L15" s="104"/>
      <c r="M15" s="104"/>
      <c r="N15" s="108"/>
    </row>
    <row r="16" spans="1:14" s="111" customFormat="1" ht="19.899999999999999" customHeight="1" thickTop="1" thickBot="1">
      <c r="B16" s="102"/>
      <c r="C16" s="103"/>
      <c r="D16" s="157"/>
      <c r="E16" s="104"/>
      <c r="F16" s="159" t="str">
        <f>IF(A1=1,"Індекси реальної заробітної плати","Real wage indices")</f>
        <v>Індекси реальної заробітної плати</v>
      </c>
      <c r="G16" s="104"/>
      <c r="H16" s="109"/>
      <c r="I16" s="46" t="str">
        <f>IF(A1=1,"Місяць","Month")</f>
        <v>Місяць</v>
      </c>
      <c r="J16" s="84"/>
      <c r="K16" s="84"/>
      <c r="L16" s="110"/>
      <c r="M16" s="110"/>
    </row>
    <row r="17" spans="1:14" s="111" customFormat="1" ht="19.899999999999999" customHeight="1" thickTop="1" thickBot="1">
      <c r="B17" s="112"/>
      <c r="C17" s="112"/>
      <c r="D17" s="158"/>
      <c r="E17" s="104"/>
      <c r="F17" s="160"/>
      <c r="G17" s="113"/>
      <c r="H17" s="106"/>
      <c r="I17" s="107"/>
      <c r="J17" s="84"/>
      <c r="K17" s="84"/>
      <c r="L17" s="110"/>
      <c r="M17" s="110"/>
    </row>
    <row r="18" spans="1:14" s="118" customFormat="1" ht="19.899999999999999" customHeight="1" thickTop="1" thickBot="1">
      <c r="B18" s="112"/>
      <c r="C18" s="112"/>
      <c r="D18" s="114"/>
      <c r="E18" s="115"/>
      <c r="F18" s="116"/>
      <c r="G18" s="115"/>
      <c r="H18" s="77"/>
      <c r="I18" s="46" t="str">
        <f>IF(A1=1,"Рік","Year")</f>
        <v>Рік</v>
      </c>
      <c r="J18" s="84"/>
      <c r="K18" s="84"/>
      <c r="L18" s="117"/>
      <c r="M18" s="117"/>
    </row>
    <row r="19" spans="1:14" s="118" customFormat="1" ht="19.899999999999999" customHeight="1" thickTop="1" thickBot="1">
      <c r="B19" s="119"/>
      <c r="C19" s="119"/>
      <c r="D19" s="114"/>
      <c r="E19" s="115"/>
      <c r="F19" s="120"/>
      <c r="G19" s="115"/>
      <c r="H19" s="121"/>
      <c r="I19" s="121"/>
      <c r="J19" s="122"/>
      <c r="K19" s="122"/>
      <c r="L19" s="122"/>
      <c r="M19" s="122"/>
      <c r="N19" s="123"/>
    </row>
    <row r="20" spans="1:14" ht="19.899999999999999" customHeight="1" thickTop="1" thickBot="1">
      <c r="B20" s="102"/>
      <c r="C20" s="102"/>
      <c r="D20" s="124"/>
      <c r="E20" s="125"/>
      <c r="F20" s="159" t="str">
        <f>IF(A1=1,"Заборгованість з виплати заробітної плати ","Wage arrears")</f>
        <v xml:space="preserve">Заборгованість з виплати заробітної плати </v>
      </c>
      <c r="G20" s="125"/>
      <c r="H20" s="126"/>
      <c r="I20" s="46" t="str">
        <f>IF(A1=1,"Місяць","Month")</f>
        <v>Місяць</v>
      </c>
      <c r="J20" s="127"/>
      <c r="K20" s="127"/>
      <c r="L20" s="128"/>
      <c r="M20" s="128"/>
      <c r="N20" s="129"/>
    </row>
    <row r="21" spans="1:14" ht="19.899999999999999" customHeight="1" thickTop="1" thickBot="1">
      <c r="A21" s="111"/>
      <c r="B21" s="93"/>
      <c r="C21" s="93"/>
      <c r="F21" s="160"/>
      <c r="I21" s="57"/>
    </row>
    <row r="22" spans="1:14" ht="19.899999999999999" customHeight="1" thickTop="1" thickBot="1">
      <c r="B22" s="130"/>
      <c r="C22" s="130"/>
      <c r="F22" s="57"/>
      <c r="H22" s="77"/>
      <c r="I22" s="46" t="str">
        <f>IF(A1=1,"Рік","Year")</f>
        <v>Рік</v>
      </c>
    </row>
    <row r="23" spans="1:14" ht="19.899999999999999" customHeight="1" thickTop="1">
      <c r="B23" s="130"/>
      <c r="C23" s="130"/>
    </row>
    <row r="24" spans="1:14" ht="19.899999999999999" customHeight="1">
      <c r="B24" s="131"/>
      <c r="C24" s="131"/>
    </row>
    <row r="25" spans="1:14" ht="19.899999999999999" customHeight="1">
      <c r="B25" s="132"/>
      <c r="C25" s="132"/>
    </row>
    <row r="26" spans="1:14">
      <c r="B26" s="132"/>
      <c r="C26" s="132"/>
    </row>
    <row r="27" spans="1:14">
      <c r="B27" s="133"/>
      <c r="C27" s="133"/>
    </row>
    <row r="28" spans="1:14" ht="19.5">
      <c r="B28" s="134"/>
      <c r="C28" s="134"/>
      <c r="D28" s="135"/>
      <c r="E28" s="136"/>
      <c r="F28" s="136"/>
      <c r="G28" s="136"/>
      <c r="H28" s="137"/>
      <c r="I28" s="136"/>
      <c r="J28" s="136"/>
      <c r="K28" s="136"/>
      <c r="L28" s="138"/>
      <c r="M28" s="138"/>
      <c r="N28" s="136"/>
    </row>
    <row r="29" spans="1:14" ht="19.5">
      <c r="B29" s="134"/>
      <c r="C29" s="134"/>
      <c r="D29" s="135"/>
      <c r="E29" s="136"/>
      <c r="F29" s="136"/>
      <c r="G29" s="136"/>
      <c r="H29" s="137"/>
      <c r="I29" s="136"/>
      <c r="J29" s="136"/>
      <c r="K29" s="136"/>
      <c r="L29" s="138"/>
      <c r="M29" s="138"/>
      <c r="N29" s="136"/>
    </row>
    <row r="30" spans="1:14" ht="19.5">
      <c r="B30" s="134"/>
      <c r="C30" s="134"/>
      <c r="D30" s="135"/>
      <c r="E30" s="136"/>
      <c r="F30" s="136"/>
      <c r="G30" s="136"/>
      <c r="H30" s="137"/>
      <c r="I30" s="136"/>
      <c r="J30" s="136"/>
      <c r="K30" s="136"/>
      <c r="L30" s="138"/>
      <c r="M30" s="138"/>
      <c r="N30" s="136"/>
    </row>
    <row r="31" spans="1:14">
      <c r="B31" s="131"/>
      <c r="C31" s="131"/>
    </row>
    <row r="32" spans="1:14">
      <c r="B32" s="139"/>
      <c r="C32" s="139"/>
    </row>
    <row r="33" spans="2:3">
      <c r="B33" s="139"/>
      <c r="C33" s="139"/>
    </row>
    <row r="34" spans="2:3" ht="15.75" customHeight="1">
      <c r="B34" s="139"/>
      <c r="C34" s="139"/>
    </row>
    <row r="35" spans="2:3">
      <c r="B35" s="140"/>
      <c r="C35" s="140"/>
    </row>
  </sheetData>
  <sheetProtection password="CF16" sheet="1" objects="1" scenarios="1"/>
  <mergeCells count="7">
    <mergeCell ref="B3:B7"/>
    <mergeCell ref="D8:D17"/>
    <mergeCell ref="F20:F21"/>
    <mergeCell ref="F2:F3"/>
    <mergeCell ref="F8:F9"/>
    <mergeCell ref="F16:F17"/>
    <mergeCell ref="F12:F13"/>
  </mergeCells>
  <phoneticPr fontId="18" type="noConversion"/>
  <hyperlinks>
    <hyperlink ref="I10" location="'1'!A1" display="'1'!A1"/>
  </hyperlinks>
  <pageMargins left="0.55118110236220474" right="0.11811023622047245" top="3.937007874015748E-2" bottom="7.874015748031496E-2" header="0.15748031496062992" footer="0.19685039370078741"/>
  <pageSetup paperSize="9" scale="57" orientation="landscape" horizontalDpi="4294967294" r:id="rId1"/>
  <headerFooter alignWithMargins="0">
    <oddFooter>&amp;R&amp;D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49" r:id="rId4" name="List Box 1">
              <controlPr defaultSize="0" autoLine="0" autoPict="0">
                <anchor moveWithCells="1">
                  <from>
                    <xdr:col>0</xdr:col>
                    <xdr:colOff>0</xdr:colOff>
                    <xdr:row>0</xdr:row>
                    <xdr:rowOff>19050</xdr:rowOff>
                  </from>
                  <to>
                    <xdr:col>0</xdr:col>
                    <xdr:colOff>485775</xdr:colOff>
                    <xdr:row>1</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DK56"/>
  <sheetViews>
    <sheetView showGridLines="0" zoomScale="86" zoomScaleNormal="86" workbookViewId="0">
      <pane xSplit="2" ySplit="2" topLeftCell="P26" activePane="bottomRight" state="frozen"/>
      <selection pane="topRight" activeCell="C1" sqref="C1"/>
      <selection pane="bottomLeft" activeCell="A3" sqref="A3"/>
      <selection pane="bottomRight" activeCell="W26" sqref="W26"/>
    </sheetView>
  </sheetViews>
  <sheetFormatPr defaultColWidth="9.33203125" defaultRowHeight="15" outlineLevelRow="1"/>
  <cols>
    <col min="1" max="1" width="10.5" style="8" customWidth="1"/>
    <col min="2" max="2" width="45.83203125" style="8" customWidth="1"/>
    <col min="3" max="3" width="10.83203125" style="8" customWidth="1"/>
    <col min="4" max="11" width="10.83203125" style="5" customWidth="1"/>
    <col min="12" max="13" width="10.83203125" style="7" customWidth="1"/>
    <col min="14" max="24" width="10.83203125" style="8" customWidth="1"/>
    <col min="25" max="16384" width="9.33203125" style="8"/>
  </cols>
  <sheetData>
    <row r="1" spans="1:23" ht="24" customHeight="1">
      <c r="A1" s="14" t="str">
        <f>IF('0'!A1=1,"до змісту","to title")</f>
        <v>до змісту</v>
      </c>
      <c r="B1" s="15"/>
      <c r="C1" s="3"/>
      <c r="D1" s="4"/>
      <c r="E1" s="4"/>
      <c r="G1" s="4"/>
      <c r="H1" s="4"/>
      <c r="I1" s="4"/>
      <c r="J1" s="6"/>
    </row>
    <row r="2" spans="1:23" s="9" customFormat="1" ht="15.75" customHeight="1">
      <c r="A2" s="16"/>
      <c r="B2" s="17"/>
      <c r="C2" s="27">
        <v>2001</v>
      </c>
      <c r="D2" s="27">
        <v>2002</v>
      </c>
      <c r="E2" s="27">
        <v>2003</v>
      </c>
      <c r="F2" s="27">
        <v>2004</v>
      </c>
      <c r="G2" s="27">
        <v>2005</v>
      </c>
      <c r="H2" s="27">
        <v>2006</v>
      </c>
      <c r="I2" s="27">
        <v>2007</v>
      </c>
      <c r="J2" s="27">
        <v>2008</v>
      </c>
      <c r="K2" s="27">
        <v>2009</v>
      </c>
      <c r="L2" s="27">
        <v>2010</v>
      </c>
      <c r="M2" s="27">
        <v>2011</v>
      </c>
      <c r="N2" s="27">
        <v>2012</v>
      </c>
      <c r="O2" s="27">
        <v>2013</v>
      </c>
      <c r="P2" s="27">
        <v>2014</v>
      </c>
      <c r="Q2" s="27">
        <v>2015</v>
      </c>
      <c r="R2" s="27">
        <v>2016</v>
      </c>
      <c r="S2" s="141">
        <v>2017</v>
      </c>
      <c r="T2" s="141">
        <v>2018</v>
      </c>
      <c r="U2" s="141">
        <v>2019</v>
      </c>
      <c r="V2" s="141">
        <v>2020</v>
      </c>
      <c r="W2" s="141">
        <v>2021</v>
      </c>
    </row>
    <row r="3" spans="1:23" ht="39.75" hidden="1" customHeight="1" outlineLevel="1">
      <c r="A3" s="166" t="str">
        <f>IF('0'!A1=1,"Середньооблікова кількість штатних працівників (тис. осіб) КВЕД 2005","Average staff numbers (thousands person) CTEA 2005")</f>
        <v>Середньооблікова кількість штатних працівників (тис. осіб) КВЕД 2005</v>
      </c>
      <c r="B3" s="167"/>
      <c r="C3" s="28">
        <v>12931</v>
      </c>
      <c r="D3" s="28">
        <v>12235.3</v>
      </c>
      <c r="E3" s="28">
        <v>11711.5</v>
      </c>
      <c r="F3" s="28">
        <v>11316.1</v>
      </c>
      <c r="G3" s="28">
        <v>11387.6</v>
      </c>
      <c r="H3" s="28">
        <v>11433.4</v>
      </c>
      <c r="I3" s="28">
        <v>11413.2</v>
      </c>
      <c r="J3" s="28">
        <v>11389.5</v>
      </c>
      <c r="K3" s="28">
        <v>10653.3</v>
      </c>
      <c r="L3" s="28">
        <v>10758.5</v>
      </c>
      <c r="M3" s="28">
        <v>10556</v>
      </c>
      <c r="N3" s="28">
        <v>10589</v>
      </c>
      <c r="O3" s="29" t="s">
        <v>0</v>
      </c>
      <c r="P3" s="29" t="s">
        <v>0</v>
      </c>
      <c r="Q3" s="29" t="s">
        <v>0</v>
      </c>
      <c r="R3" s="29" t="s">
        <v>0</v>
      </c>
    </row>
    <row r="4" spans="1:23" ht="30" hidden="1" customHeight="1" outlineLevel="1">
      <c r="A4" s="163" t="str">
        <f>IF('0'!A1=1,"За видами економічної діяльності КВЕД 2005","By types of economic activity CTEA 2005")</f>
        <v>За видами економічної діяльності КВЕД 2005</v>
      </c>
      <c r="B4" s="18" t="str">
        <f>IF('0'!A1=1,"Сільське господарство, мисливство та пов'язані з ними послуги","Agriculture, hunting and related services")</f>
        <v>Сільське господарство, мисливство та пов'язані з ними послуги</v>
      </c>
      <c r="C4" s="30">
        <v>2206</v>
      </c>
      <c r="D4" s="2">
        <v>1773.9</v>
      </c>
      <c r="E4" s="31">
        <v>1436</v>
      </c>
      <c r="F4" s="31">
        <v>1173.5</v>
      </c>
      <c r="G4" s="31">
        <v>1037.7</v>
      </c>
      <c r="H4" s="2">
        <v>911.2</v>
      </c>
      <c r="I4" s="31">
        <v>779.3</v>
      </c>
      <c r="J4" s="2">
        <v>699.5</v>
      </c>
      <c r="K4" s="2">
        <v>625.5</v>
      </c>
      <c r="L4" s="2">
        <v>595</v>
      </c>
      <c r="M4" s="2">
        <v>561.20000000000005</v>
      </c>
      <c r="N4" s="2">
        <v>575.70000000000005</v>
      </c>
      <c r="O4" s="32" t="s">
        <v>0</v>
      </c>
      <c r="P4" s="32" t="s">
        <v>0</v>
      </c>
      <c r="Q4" s="32" t="s">
        <v>0</v>
      </c>
      <c r="R4" s="32" t="s">
        <v>0</v>
      </c>
    </row>
    <row r="5" spans="1:23" ht="30" hidden="1" customHeight="1" outlineLevel="1">
      <c r="A5" s="164"/>
      <c r="B5" s="19" t="str">
        <f>IF('0'!A1=1,"Лісове господарство та пов'язані з ним послуги","forestry and related services")</f>
        <v>Лісове господарство та пов'язані з ним послуги</v>
      </c>
      <c r="C5" s="30"/>
      <c r="D5" s="2">
        <v>101.5</v>
      </c>
      <c r="E5" s="31">
        <v>98.7</v>
      </c>
      <c r="F5" s="31">
        <v>99.3</v>
      </c>
      <c r="G5" s="31">
        <v>98.2</v>
      </c>
      <c r="H5" s="2">
        <v>93.5</v>
      </c>
      <c r="I5" s="31">
        <v>88.9</v>
      </c>
      <c r="J5" s="2">
        <v>83.3</v>
      </c>
      <c r="K5" s="2">
        <v>73.2</v>
      </c>
      <c r="L5" s="2">
        <v>69.8</v>
      </c>
      <c r="M5" s="2">
        <v>66.8</v>
      </c>
      <c r="N5" s="2">
        <v>67.599999999999994</v>
      </c>
      <c r="O5" s="32" t="s">
        <v>0</v>
      </c>
      <c r="P5" s="32" t="s">
        <v>0</v>
      </c>
      <c r="Q5" s="32" t="s">
        <v>0</v>
      </c>
      <c r="R5" s="32" t="s">
        <v>0</v>
      </c>
    </row>
    <row r="6" spans="1:23" ht="30" hidden="1" customHeight="1" outlineLevel="1">
      <c r="A6" s="164"/>
      <c r="B6" s="19" t="str">
        <f>IF('0'!A1=1,"Рибальство, рибництво","Fishing, fishery")</f>
        <v>Рибальство, рибництво</v>
      </c>
      <c r="C6" s="2">
        <v>28</v>
      </c>
      <c r="D6" s="31">
        <v>25.5</v>
      </c>
      <c r="E6" s="31">
        <v>23.1</v>
      </c>
      <c r="F6" s="31">
        <v>19.2</v>
      </c>
      <c r="G6" s="31">
        <v>16.399999999999999</v>
      </c>
      <c r="H6" s="2">
        <v>14.7</v>
      </c>
      <c r="I6" s="31">
        <v>12.5</v>
      </c>
      <c r="J6" s="2">
        <v>10.7</v>
      </c>
      <c r="K6" s="2">
        <v>9.5</v>
      </c>
      <c r="L6" s="2">
        <v>8.4</v>
      </c>
      <c r="M6" s="2">
        <v>7.1</v>
      </c>
      <c r="N6" s="2">
        <v>5.9</v>
      </c>
      <c r="O6" s="32" t="s">
        <v>0</v>
      </c>
      <c r="P6" s="32" t="s">
        <v>0</v>
      </c>
      <c r="Q6" s="32" t="s">
        <v>0</v>
      </c>
      <c r="R6" s="32" t="s">
        <v>0</v>
      </c>
    </row>
    <row r="7" spans="1:23" ht="30" hidden="1" customHeight="1" outlineLevel="1">
      <c r="A7" s="164"/>
      <c r="B7" s="19" t="str">
        <f>IF('0'!A1=1,"Промисловість","Industrial production")</f>
        <v>Промисловість</v>
      </c>
      <c r="C7" s="2">
        <v>3811</v>
      </c>
      <c r="D7" s="31">
        <v>3578.1</v>
      </c>
      <c r="E7" s="31">
        <v>3415.6</v>
      </c>
      <c r="F7" s="31">
        <v>3408.3</v>
      </c>
      <c r="G7" s="31">
        <v>3415.8</v>
      </c>
      <c r="H7" s="2">
        <v>3361.9</v>
      </c>
      <c r="I7" s="31">
        <v>3287.4</v>
      </c>
      <c r="J7" s="2">
        <v>3187.9</v>
      </c>
      <c r="K7" s="2">
        <v>2851.3</v>
      </c>
      <c r="L7" s="2">
        <v>2841.8</v>
      </c>
      <c r="M7" s="2">
        <v>2800.4</v>
      </c>
      <c r="N7" s="2">
        <v>2763.5</v>
      </c>
      <c r="O7" s="32" t="s">
        <v>0</v>
      </c>
      <c r="P7" s="32" t="s">
        <v>0</v>
      </c>
      <c r="Q7" s="32" t="s">
        <v>0</v>
      </c>
      <c r="R7" s="32" t="s">
        <v>0</v>
      </c>
    </row>
    <row r="8" spans="1:23" ht="30" hidden="1" customHeight="1" outlineLevel="1">
      <c r="A8" s="164"/>
      <c r="B8" s="19" t="str">
        <f>IF('0'!A1=1,"Будівництво","Construction")</f>
        <v>Будівництво</v>
      </c>
      <c r="C8" s="2">
        <v>526</v>
      </c>
      <c r="D8" s="31">
        <v>453.2</v>
      </c>
      <c r="E8" s="31">
        <v>430.7</v>
      </c>
      <c r="F8" s="31">
        <v>440.9</v>
      </c>
      <c r="G8" s="31">
        <v>460.6</v>
      </c>
      <c r="H8" s="2">
        <v>477</v>
      </c>
      <c r="I8" s="31">
        <v>499.9</v>
      </c>
      <c r="J8" s="2">
        <v>497.5</v>
      </c>
      <c r="K8" s="2">
        <v>385</v>
      </c>
      <c r="L8" s="2">
        <v>380.1</v>
      </c>
      <c r="M8" s="2">
        <v>335.7</v>
      </c>
      <c r="N8" s="2">
        <v>322.2</v>
      </c>
      <c r="O8" s="32" t="s">
        <v>0</v>
      </c>
      <c r="P8" s="32" t="s">
        <v>0</v>
      </c>
      <c r="Q8" s="32" t="s">
        <v>0</v>
      </c>
      <c r="R8" s="32" t="s">
        <v>0</v>
      </c>
    </row>
    <row r="9" spans="1:23" ht="30" hidden="1" customHeight="1" outlineLevel="1">
      <c r="A9" s="164"/>
      <c r="B9" s="19" t="str">
        <f>IF('0'!A1=1,"Торгівля; ремонту автомобілів, побутових виробів та предметів особистого вжитку ","Trade; repair of motor vehicles, household appliances and personal demand items")</f>
        <v xml:space="preserve">Торгівля; ремонту автомобілів, побутових виробів та предметів особистого вжитку </v>
      </c>
      <c r="C9" s="2">
        <v>600</v>
      </c>
      <c r="D9" s="31">
        <v>571.1</v>
      </c>
      <c r="E9" s="31">
        <v>562.6</v>
      </c>
      <c r="F9" s="31">
        <v>590</v>
      </c>
      <c r="G9" s="31">
        <v>676.4</v>
      </c>
      <c r="H9" s="2">
        <v>780.6</v>
      </c>
      <c r="I9" s="31">
        <v>873.6</v>
      </c>
      <c r="J9" s="2">
        <v>947</v>
      </c>
      <c r="K9" s="2">
        <v>852.4</v>
      </c>
      <c r="L9" s="2">
        <v>904.1</v>
      </c>
      <c r="M9" s="2">
        <v>912.3</v>
      </c>
      <c r="N9" s="2">
        <v>981.4</v>
      </c>
      <c r="O9" s="32" t="s">
        <v>0</v>
      </c>
      <c r="P9" s="32" t="s">
        <v>0</v>
      </c>
      <c r="Q9" s="32" t="s">
        <v>0</v>
      </c>
      <c r="R9" s="32" t="s">
        <v>0</v>
      </c>
    </row>
    <row r="10" spans="1:23" ht="30" hidden="1" customHeight="1" outlineLevel="1">
      <c r="A10" s="164"/>
      <c r="B10" s="19" t="str">
        <f>IF('0'!A1=1,"з них роздрібна торгівля  побутовими товарами  та їх ремонт","of which retail trade and repair of household goods")</f>
        <v>з них роздрібна торгівля  побутовими товарами  та їх ремонт</v>
      </c>
      <c r="C10" s="2">
        <v>317</v>
      </c>
      <c r="D10" s="31">
        <v>281.5</v>
      </c>
      <c r="E10" s="31">
        <v>257.89999999999998</v>
      </c>
      <c r="F10" s="31">
        <v>255.2</v>
      </c>
      <c r="G10" s="31">
        <v>271.2</v>
      </c>
      <c r="H10" s="32" t="s">
        <v>0</v>
      </c>
      <c r="I10" s="32" t="s">
        <v>0</v>
      </c>
      <c r="J10" s="32" t="s">
        <v>0</v>
      </c>
      <c r="K10" s="32" t="s">
        <v>0</v>
      </c>
      <c r="L10" s="32" t="s">
        <v>0</v>
      </c>
      <c r="M10" s="32" t="s">
        <v>0</v>
      </c>
      <c r="N10" s="32" t="s">
        <v>0</v>
      </c>
      <c r="O10" s="32" t="s">
        <v>0</v>
      </c>
      <c r="P10" s="32" t="s">
        <v>0</v>
      </c>
      <c r="Q10" s="32" t="s">
        <v>0</v>
      </c>
      <c r="R10" s="32" t="s">
        <v>0</v>
      </c>
    </row>
    <row r="11" spans="1:23" ht="30" hidden="1" customHeight="1" outlineLevel="1">
      <c r="A11" s="164"/>
      <c r="B11" s="19" t="str">
        <f>IF('0'!A1=1,"Діяльність готелів та ресторанів","Activity of hotels and restaurants")</f>
        <v>Діяльність готелів та ресторанів</v>
      </c>
      <c r="C11" s="2">
        <v>91</v>
      </c>
      <c r="D11" s="31">
        <v>86.6</v>
      </c>
      <c r="E11" s="31">
        <v>81.2</v>
      </c>
      <c r="F11" s="31">
        <v>78.3</v>
      </c>
      <c r="G11" s="31">
        <v>82.2</v>
      </c>
      <c r="H11" s="2">
        <v>85.9</v>
      </c>
      <c r="I11" s="31">
        <v>88.3</v>
      </c>
      <c r="J11" s="2">
        <v>94.4</v>
      </c>
      <c r="K11" s="2">
        <v>90.4</v>
      </c>
      <c r="L11" s="2">
        <v>109.5</v>
      </c>
      <c r="M11" s="2">
        <v>104.9</v>
      </c>
      <c r="N11" s="2">
        <v>108.7</v>
      </c>
      <c r="O11" s="32" t="s">
        <v>0</v>
      </c>
      <c r="P11" s="32" t="s">
        <v>0</v>
      </c>
      <c r="Q11" s="32" t="s">
        <v>0</v>
      </c>
      <c r="R11" s="32" t="s">
        <v>0</v>
      </c>
    </row>
    <row r="12" spans="1:23" ht="30" hidden="1" customHeight="1" outlineLevel="1">
      <c r="A12" s="164"/>
      <c r="B12" s="19" t="str">
        <f>IF('0'!A1=1,"Діяльність транспорту та зв'язку","Activity of transport and communications")</f>
        <v>Діяльність транспорту та зв'язку</v>
      </c>
      <c r="C12" s="2">
        <v>1048</v>
      </c>
      <c r="D12" s="31">
        <v>1014.2</v>
      </c>
      <c r="E12" s="31">
        <v>994.4</v>
      </c>
      <c r="F12" s="31">
        <v>980.7</v>
      </c>
      <c r="G12" s="31">
        <v>991.9</v>
      </c>
      <c r="H12" s="2">
        <v>991.2</v>
      </c>
      <c r="I12" s="31">
        <v>977.2</v>
      </c>
      <c r="J12" s="2">
        <v>974</v>
      </c>
      <c r="K12" s="2">
        <v>935.5</v>
      </c>
      <c r="L12" s="2">
        <v>945.2</v>
      </c>
      <c r="M12" s="2">
        <v>925.7</v>
      </c>
      <c r="N12" s="2">
        <v>931.5</v>
      </c>
      <c r="O12" s="32" t="s">
        <v>0</v>
      </c>
      <c r="P12" s="32" t="s">
        <v>0</v>
      </c>
      <c r="Q12" s="32" t="s">
        <v>0</v>
      </c>
      <c r="R12" s="32" t="s">
        <v>0</v>
      </c>
    </row>
    <row r="13" spans="1:23" ht="30" hidden="1" customHeight="1" outlineLevel="1">
      <c r="A13" s="164"/>
      <c r="B13" s="19" t="str">
        <f>IF('0'!A1=1,"діяльність наземного транспорту","аctivity of surface transport")</f>
        <v>діяльність наземного транспорту</v>
      </c>
      <c r="C13" s="2">
        <v>470</v>
      </c>
      <c r="D13" s="31">
        <v>414.8</v>
      </c>
      <c r="E13" s="31">
        <v>395.1</v>
      </c>
      <c r="F13" s="31">
        <v>374.2</v>
      </c>
      <c r="G13" s="31">
        <v>367.8</v>
      </c>
      <c r="H13" s="2">
        <v>348.9</v>
      </c>
      <c r="I13" s="31">
        <v>337.8</v>
      </c>
      <c r="J13" s="2">
        <v>312</v>
      </c>
      <c r="K13" s="2">
        <v>292.60000000000002</v>
      </c>
      <c r="L13" s="32" t="s">
        <v>0</v>
      </c>
      <c r="M13" s="32" t="s">
        <v>0</v>
      </c>
      <c r="N13" s="32" t="s">
        <v>0</v>
      </c>
      <c r="O13" s="32" t="s">
        <v>0</v>
      </c>
      <c r="P13" s="32" t="s">
        <v>0</v>
      </c>
      <c r="Q13" s="32" t="s">
        <v>0</v>
      </c>
      <c r="R13" s="32" t="s">
        <v>0</v>
      </c>
    </row>
    <row r="14" spans="1:23" ht="30" hidden="1" customHeight="1" outlineLevel="1">
      <c r="A14" s="164"/>
      <c r="B14" s="19" t="str">
        <f>IF('0'!A1=1,"діяльність водного транспорту","аctivity of water transport")</f>
        <v>діяльність водного транспорту</v>
      </c>
      <c r="C14" s="2">
        <v>33</v>
      </c>
      <c r="D14" s="31">
        <v>30.6</v>
      </c>
      <c r="E14" s="31">
        <v>26.9</v>
      </c>
      <c r="F14" s="31">
        <v>16.600000000000001</v>
      </c>
      <c r="G14" s="31">
        <v>16.5</v>
      </c>
      <c r="H14" s="2">
        <v>16.100000000000001</v>
      </c>
      <c r="I14" s="31">
        <v>15.1</v>
      </c>
      <c r="J14" s="2">
        <v>13.7</v>
      </c>
      <c r="K14" s="2">
        <v>11.8</v>
      </c>
      <c r="L14" s="32" t="s">
        <v>0</v>
      </c>
      <c r="M14" s="32" t="s">
        <v>0</v>
      </c>
      <c r="N14" s="32" t="s">
        <v>0</v>
      </c>
      <c r="O14" s="32" t="s">
        <v>0</v>
      </c>
      <c r="P14" s="32" t="s">
        <v>0</v>
      </c>
      <c r="Q14" s="32" t="s">
        <v>0</v>
      </c>
      <c r="R14" s="32" t="s">
        <v>0</v>
      </c>
    </row>
    <row r="15" spans="1:23" ht="30" hidden="1" customHeight="1" outlineLevel="1">
      <c r="A15" s="164"/>
      <c r="B15" s="19" t="str">
        <f>IF('0'!A1=1,"діяльність авіаційного транспорту","аctivity of air transport")</f>
        <v>діяльність авіаційного транспорту</v>
      </c>
      <c r="C15" s="2">
        <v>14</v>
      </c>
      <c r="D15" s="31">
        <v>11.9</v>
      </c>
      <c r="E15" s="31">
        <v>12</v>
      </c>
      <c r="F15" s="31">
        <v>12</v>
      </c>
      <c r="G15" s="31">
        <v>12.5</v>
      </c>
      <c r="H15" s="2">
        <v>14.1</v>
      </c>
      <c r="I15" s="31">
        <v>13.8</v>
      </c>
      <c r="J15" s="2">
        <v>12.1</v>
      </c>
      <c r="K15" s="2">
        <v>12.2</v>
      </c>
      <c r="L15" s="32" t="s">
        <v>0</v>
      </c>
      <c r="M15" s="32" t="s">
        <v>0</v>
      </c>
      <c r="N15" s="32" t="s">
        <v>0</v>
      </c>
      <c r="O15" s="32" t="s">
        <v>0</v>
      </c>
      <c r="P15" s="32" t="s">
        <v>0</v>
      </c>
      <c r="Q15" s="32" t="s">
        <v>0</v>
      </c>
      <c r="R15" s="32" t="s">
        <v>0</v>
      </c>
    </row>
    <row r="16" spans="1:23" ht="30" hidden="1" customHeight="1" outlineLevel="1">
      <c r="A16" s="164"/>
      <c r="B16" s="19" t="str">
        <f>IF('0'!A1=1,"додаткові транспортні  послуги та допоміжні операції","аdditional transport services and auxiliary operations")</f>
        <v>додаткові транспортні  послуги та допоміжні операції</v>
      </c>
      <c r="C16" s="2">
        <v>274</v>
      </c>
      <c r="D16" s="31">
        <v>301.3</v>
      </c>
      <c r="E16" s="31">
        <v>308</v>
      </c>
      <c r="F16" s="31">
        <v>324.60000000000002</v>
      </c>
      <c r="G16" s="31">
        <v>336.1</v>
      </c>
      <c r="H16" s="2">
        <v>350.6</v>
      </c>
      <c r="I16" s="31">
        <v>357.8</v>
      </c>
      <c r="J16" s="2">
        <v>391.7</v>
      </c>
      <c r="K16" s="2">
        <v>388</v>
      </c>
      <c r="L16" s="32" t="s">
        <v>0</v>
      </c>
      <c r="M16" s="32" t="s">
        <v>0</v>
      </c>
      <c r="N16" s="32" t="s">
        <v>0</v>
      </c>
      <c r="O16" s="32" t="s">
        <v>0</v>
      </c>
      <c r="P16" s="32" t="s">
        <v>0</v>
      </c>
      <c r="Q16" s="32" t="s">
        <v>0</v>
      </c>
      <c r="R16" s="32" t="s">
        <v>0</v>
      </c>
    </row>
    <row r="17" spans="1:82" ht="30" hidden="1" customHeight="1" outlineLevel="1">
      <c r="A17" s="164"/>
      <c r="B17" s="19" t="str">
        <f>IF('0'!A1=1,"діяльність пошти та зв’язку","аctivity of mail and communications")</f>
        <v>діяльність пошти та зв’язку</v>
      </c>
      <c r="C17" s="2">
        <v>256</v>
      </c>
      <c r="D17" s="31">
        <v>255.5</v>
      </c>
      <c r="E17" s="31">
        <v>252.3</v>
      </c>
      <c r="F17" s="31">
        <v>253.3</v>
      </c>
      <c r="G17" s="31">
        <v>258.89999999999998</v>
      </c>
      <c r="H17" s="2">
        <v>261.5</v>
      </c>
      <c r="I17" s="31">
        <v>252.7</v>
      </c>
      <c r="J17" s="2">
        <v>244.5</v>
      </c>
      <c r="K17" s="2">
        <v>230.9</v>
      </c>
      <c r="L17" s="32" t="s">
        <v>0</v>
      </c>
      <c r="M17" s="32" t="s">
        <v>0</v>
      </c>
      <c r="N17" s="32" t="s">
        <v>0</v>
      </c>
      <c r="O17" s="32" t="s">
        <v>0</v>
      </c>
      <c r="P17" s="32" t="s">
        <v>0</v>
      </c>
      <c r="Q17" s="32" t="s">
        <v>0</v>
      </c>
      <c r="R17" s="32" t="s">
        <v>0</v>
      </c>
    </row>
    <row r="18" spans="1:82" ht="30" hidden="1" customHeight="1" outlineLevel="1">
      <c r="A18" s="164"/>
      <c r="B18" s="19" t="str">
        <f>IF('0'!A1=1,"Фінансова діяльність","Financial activity")</f>
        <v>Фінансова діяльність</v>
      </c>
      <c r="C18" s="2">
        <v>151</v>
      </c>
      <c r="D18" s="31">
        <v>155.6</v>
      </c>
      <c r="E18" s="31">
        <v>169.4</v>
      </c>
      <c r="F18" s="31">
        <v>188.7</v>
      </c>
      <c r="G18" s="31">
        <v>216.2</v>
      </c>
      <c r="H18" s="2">
        <v>245.7</v>
      </c>
      <c r="I18" s="31">
        <v>297.8</v>
      </c>
      <c r="J18" s="2">
        <v>339.2</v>
      </c>
      <c r="K18" s="2">
        <v>291.8</v>
      </c>
      <c r="L18" s="2">
        <v>269.10000000000002</v>
      </c>
      <c r="M18" s="2">
        <v>276.60000000000002</v>
      </c>
      <c r="N18" s="2">
        <v>276.60000000000002</v>
      </c>
      <c r="O18" s="32" t="s">
        <v>0</v>
      </c>
      <c r="P18" s="32" t="s">
        <v>0</v>
      </c>
      <c r="Q18" s="32" t="s">
        <v>0</v>
      </c>
      <c r="R18" s="32" t="s">
        <v>0</v>
      </c>
    </row>
    <row r="19" spans="1:82" ht="30" hidden="1" customHeight="1" outlineLevel="1">
      <c r="A19" s="164"/>
      <c r="B19" s="19" t="str">
        <f>IF('0'!A1=1,"Операції з нерухомим майном, оренда, інжиніринг та надання послуг підприємцям","Real estate activities, renting, engineering and provision of services to businessmen")</f>
        <v>Операції з нерухомим майном, оренда, інжиніринг та надання послуг підприємцям</v>
      </c>
      <c r="C19" s="2">
        <v>594</v>
      </c>
      <c r="D19" s="31">
        <v>568.9</v>
      </c>
      <c r="E19" s="31">
        <v>560.4</v>
      </c>
      <c r="F19" s="31">
        <v>544.6</v>
      </c>
      <c r="G19" s="31">
        <v>564.1</v>
      </c>
      <c r="H19" s="2">
        <v>598.70000000000005</v>
      </c>
      <c r="I19" s="31">
        <v>615.20000000000005</v>
      </c>
      <c r="J19" s="2">
        <v>631.4</v>
      </c>
      <c r="K19" s="2">
        <v>615.29999999999995</v>
      </c>
      <c r="L19" s="2">
        <v>708.5</v>
      </c>
      <c r="M19" s="2">
        <v>705</v>
      </c>
      <c r="N19" s="2">
        <v>715.4</v>
      </c>
      <c r="O19" s="32" t="s">
        <v>0</v>
      </c>
      <c r="P19" s="32" t="s">
        <v>0</v>
      </c>
      <c r="Q19" s="32" t="s">
        <v>0</v>
      </c>
      <c r="R19" s="32" t="s">
        <v>0</v>
      </c>
    </row>
    <row r="20" spans="1:82" ht="30" hidden="1" customHeight="1" outlineLevel="1">
      <c r="A20" s="164"/>
      <c r="B20" s="19" t="str">
        <f>IF('0'!A1=1,"з них дослідження і розробки","of which research and developments")</f>
        <v>з них дослідження і розробки</v>
      </c>
      <c r="C20" s="2">
        <v>181</v>
      </c>
      <c r="D20" s="33" t="s">
        <v>4</v>
      </c>
      <c r="E20" s="31">
        <v>166.1</v>
      </c>
      <c r="F20" s="31">
        <v>163.69999999999999</v>
      </c>
      <c r="G20" s="31">
        <v>162.80000000000001</v>
      </c>
      <c r="H20" s="2">
        <v>158.30000000000001</v>
      </c>
      <c r="I20" s="31">
        <v>152.5</v>
      </c>
      <c r="J20" s="2">
        <v>149.80000000000001</v>
      </c>
      <c r="K20" s="2">
        <v>144.5</v>
      </c>
      <c r="L20" s="2">
        <v>137.80000000000001</v>
      </c>
      <c r="M20" s="2">
        <v>131.80000000000001</v>
      </c>
      <c r="N20" s="2">
        <v>125.9</v>
      </c>
      <c r="O20" s="32" t="s">
        <v>0</v>
      </c>
      <c r="P20" s="32" t="s">
        <v>0</v>
      </c>
      <c r="Q20" s="32" t="s">
        <v>0</v>
      </c>
      <c r="R20" s="32" t="s">
        <v>0</v>
      </c>
    </row>
    <row r="21" spans="1:82" ht="30" hidden="1" customHeight="1" outlineLevel="1">
      <c r="A21" s="164"/>
      <c r="B21" s="19" t="str">
        <f>IF('0'!A1=1,"Державне управління","Public administration")</f>
        <v>Державне управління</v>
      </c>
      <c r="C21" s="2">
        <v>631</v>
      </c>
      <c r="D21" s="31">
        <v>667.2</v>
      </c>
      <c r="E21" s="31">
        <v>702.2</v>
      </c>
      <c r="F21" s="31">
        <v>550.6</v>
      </c>
      <c r="G21" s="31">
        <v>569.6</v>
      </c>
      <c r="H21" s="2">
        <v>589.79999999999995</v>
      </c>
      <c r="I21" s="31">
        <v>599.20000000000005</v>
      </c>
      <c r="J21" s="2">
        <v>626.9</v>
      </c>
      <c r="K21" s="2">
        <v>635.29999999999995</v>
      </c>
      <c r="L21" s="2">
        <v>650.1</v>
      </c>
      <c r="M21" s="2">
        <v>612.5</v>
      </c>
      <c r="N21" s="2">
        <v>604.5</v>
      </c>
      <c r="O21" s="32" t="s">
        <v>0</v>
      </c>
      <c r="P21" s="32" t="s">
        <v>0</v>
      </c>
      <c r="Q21" s="32" t="s">
        <v>0</v>
      </c>
      <c r="R21" s="32" t="s">
        <v>0</v>
      </c>
    </row>
    <row r="22" spans="1:82" ht="30" hidden="1" customHeight="1" outlineLevel="1">
      <c r="A22" s="164"/>
      <c r="B22" s="19" t="str">
        <f>IF('0'!A1=1,"Освіта","Education")</f>
        <v>Освіта</v>
      </c>
      <c r="C22" s="2">
        <v>1565</v>
      </c>
      <c r="D22" s="31">
        <v>1575.8</v>
      </c>
      <c r="E22" s="31">
        <v>1584.3</v>
      </c>
      <c r="F22" s="31">
        <v>1597.6</v>
      </c>
      <c r="G22" s="31">
        <v>1610</v>
      </c>
      <c r="H22" s="2">
        <v>1632.5</v>
      </c>
      <c r="I22" s="31">
        <v>1640.6</v>
      </c>
      <c r="J22" s="2">
        <v>1642</v>
      </c>
      <c r="K22" s="2">
        <v>1645.9</v>
      </c>
      <c r="L22" s="2">
        <v>1639.5</v>
      </c>
      <c r="M22" s="2">
        <v>1628.4</v>
      </c>
      <c r="N22" s="2">
        <v>1629.4</v>
      </c>
      <c r="O22" s="32" t="s">
        <v>0</v>
      </c>
      <c r="P22" s="32" t="s">
        <v>0</v>
      </c>
      <c r="Q22" s="32" t="s">
        <v>0</v>
      </c>
      <c r="R22" s="32" t="s">
        <v>0</v>
      </c>
    </row>
    <row r="23" spans="1:82" ht="30" hidden="1" customHeight="1" outlineLevel="1">
      <c r="A23" s="164"/>
      <c r="B23" s="19" t="str">
        <f>IF('0'!A1=1,"Охорона здоров’я та надання соціальної допомоги","Health care and provision of social aid")</f>
        <v>Охорона здоров’я та надання соціальної допомоги</v>
      </c>
      <c r="C23" s="2">
        <v>1291</v>
      </c>
      <c r="D23" s="31">
        <v>1283.0999999999999</v>
      </c>
      <c r="E23" s="31">
        <v>1281</v>
      </c>
      <c r="F23" s="31">
        <v>1272.5</v>
      </c>
      <c r="G23" s="31">
        <v>1270.7</v>
      </c>
      <c r="H23" s="2">
        <v>1269.5</v>
      </c>
      <c r="I23" s="31">
        <v>1270.8</v>
      </c>
      <c r="J23" s="2">
        <v>1266.5999999999999</v>
      </c>
      <c r="K23" s="2">
        <v>1270.5999999999999</v>
      </c>
      <c r="L23" s="2">
        <v>1268.5</v>
      </c>
      <c r="M23" s="2">
        <v>1256.7</v>
      </c>
      <c r="N23" s="2">
        <v>1247.5999999999999</v>
      </c>
      <c r="O23" s="32" t="s">
        <v>0</v>
      </c>
      <c r="P23" s="32" t="s">
        <v>0</v>
      </c>
      <c r="Q23" s="32" t="s">
        <v>0</v>
      </c>
      <c r="R23" s="32" t="s">
        <v>0</v>
      </c>
    </row>
    <row r="24" spans="1:82" ht="30" hidden="1" customHeight="1" outlineLevel="1">
      <c r="A24" s="164"/>
      <c r="B24" s="19" t="str">
        <f>IF('0'!A1=1,"Надання комунальних та індивідуальниї послуг; діяльність у сфері культури та спорту","Provision of communal and individual services; cultural and sporting activity")</f>
        <v>Надання комунальних та індивідуальниї послуг; діяльність у сфері культури та спорту</v>
      </c>
      <c r="C24" s="2">
        <v>390</v>
      </c>
      <c r="D24" s="31">
        <v>379.1</v>
      </c>
      <c r="E24" s="31">
        <v>370.3</v>
      </c>
      <c r="F24" s="31">
        <v>370.7</v>
      </c>
      <c r="G24" s="31">
        <v>376.5</v>
      </c>
      <c r="H24" s="2">
        <v>381.2</v>
      </c>
      <c r="I24" s="31">
        <v>382.5</v>
      </c>
      <c r="J24" s="2">
        <v>389.1</v>
      </c>
      <c r="K24" s="2">
        <v>371.6</v>
      </c>
      <c r="L24" s="2">
        <v>368.9</v>
      </c>
      <c r="M24" s="2">
        <v>362.7</v>
      </c>
      <c r="N24" s="2">
        <v>359</v>
      </c>
      <c r="O24" s="32" t="s">
        <v>0</v>
      </c>
      <c r="P24" s="32" t="s">
        <v>0</v>
      </c>
      <c r="Q24" s="32" t="s">
        <v>0</v>
      </c>
      <c r="R24" s="32" t="s">
        <v>0</v>
      </c>
    </row>
    <row r="25" spans="1:82" ht="30" hidden="1" customHeight="1" outlineLevel="1">
      <c r="A25" s="165"/>
      <c r="B25" s="20" t="str">
        <f>IF('0'!A1=1," з них діяльність у сфері культури, спорту, відпочинку та розваг","of which culture, sport, leisure and entertainment")</f>
        <v xml:space="preserve"> з них діяльність у сфері культури, спорту, відпочинку та розваг</v>
      </c>
      <c r="C25" s="2">
        <v>267</v>
      </c>
      <c r="D25" s="33" t="s">
        <v>4</v>
      </c>
      <c r="E25" s="31">
        <v>266.60000000000002</v>
      </c>
      <c r="F25" s="31">
        <v>268.3</v>
      </c>
      <c r="G25" s="31">
        <v>277.8</v>
      </c>
      <c r="H25" s="2">
        <v>284.60000000000002</v>
      </c>
      <c r="I25" s="31">
        <v>286.5</v>
      </c>
      <c r="J25" s="2">
        <v>291</v>
      </c>
      <c r="K25" s="2">
        <v>275.60000000000002</v>
      </c>
      <c r="L25" s="2">
        <v>262.10000000000002</v>
      </c>
      <c r="M25" s="2">
        <v>252.3</v>
      </c>
      <c r="N25" s="2">
        <v>251.6</v>
      </c>
      <c r="O25" s="32" t="s">
        <v>0</v>
      </c>
      <c r="P25" s="32" t="s">
        <v>0</v>
      </c>
      <c r="Q25" s="32" t="s">
        <v>0</v>
      </c>
      <c r="R25" s="32" t="s">
        <v>0</v>
      </c>
    </row>
    <row r="26" spans="1:82" ht="39.75" customHeight="1" collapsed="1">
      <c r="A26" s="166" t="str">
        <f>IF('0'!A1=1,"Середньооблікова кількість штатних працівників (тис. осіб) КВЕД 2010","Average staff numbers (thousands person) CTEA 2010")</f>
        <v>Середньооблікова кількість штатних працівників (тис. осіб) КВЕД 2010</v>
      </c>
      <c r="B26" s="167"/>
      <c r="C26" s="29" t="s">
        <v>0</v>
      </c>
      <c r="D26" s="29" t="s">
        <v>0</v>
      </c>
      <c r="E26" s="29" t="s">
        <v>0</v>
      </c>
      <c r="F26" s="29" t="s">
        <v>0</v>
      </c>
      <c r="G26" s="29" t="s">
        <v>0</v>
      </c>
      <c r="H26" s="29" t="s">
        <v>0</v>
      </c>
      <c r="I26" s="29" t="s">
        <v>0</v>
      </c>
      <c r="J26" s="29" t="s">
        <v>0</v>
      </c>
      <c r="K26" s="29" t="s">
        <v>0</v>
      </c>
      <c r="L26" s="34">
        <v>10261.988409999998</v>
      </c>
      <c r="M26" s="34">
        <v>10082.96620789</v>
      </c>
      <c r="N26" s="34">
        <v>10122.862518795002</v>
      </c>
      <c r="O26" s="34">
        <v>9720</v>
      </c>
      <c r="P26" s="34">
        <v>8959.4</v>
      </c>
      <c r="Q26" s="1">
        <v>8064.7</v>
      </c>
      <c r="R26" s="1">
        <v>7868.1</v>
      </c>
      <c r="S26" s="142">
        <v>7679</v>
      </c>
      <c r="T26" s="142">
        <v>7661.5</v>
      </c>
      <c r="U26" s="142">
        <v>7443</v>
      </c>
      <c r="V26" s="142">
        <v>7345.2</v>
      </c>
      <c r="W26" s="150">
        <v>7096</v>
      </c>
    </row>
    <row r="27" spans="1:82" ht="31.9" customHeight="1">
      <c r="A27" s="163" t="str">
        <f>IF('0'!A1=1,"За видами економічної діяльності КВЕД 2010","By types of economic activity CTEA 2010")</f>
        <v>За видами економічної діяльності КВЕД 2010</v>
      </c>
      <c r="B27" s="21"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27" s="32" t="s">
        <v>0</v>
      </c>
      <c r="D27" s="32" t="s">
        <v>0</v>
      </c>
      <c r="E27" s="32" t="s">
        <v>0</v>
      </c>
      <c r="F27" s="32" t="s">
        <v>0</v>
      </c>
      <c r="G27" s="32" t="s">
        <v>0</v>
      </c>
      <c r="H27" s="32" t="s">
        <v>0</v>
      </c>
      <c r="I27" s="32" t="s">
        <v>0</v>
      </c>
      <c r="J27" s="32" t="s">
        <v>0</v>
      </c>
      <c r="K27" s="32" t="s">
        <v>0</v>
      </c>
      <c r="L27" s="2">
        <v>640.58203000000003</v>
      </c>
      <c r="M27" s="2">
        <v>603.50717784799986</v>
      </c>
      <c r="N27" s="2">
        <v>621.0730873660001</v>
      </c>
      <c r="O27" s="2">
        <v>548</v>
      </c>
      <c r="P27" s="2">
        <v>517.9</v>
      </c>
      <c r="Q27" s="2">
        <v>478.9</v>
      </c>
      <c r="R27" s="2">
        <v>473.2</v>
      </c>
      <c r="S27" s="143">
        <v>468</v>
      </c>
      <c r="T27" s="143">
        <v>453</v>
      </c>
      <c r="U27" s="143">
        <v>440.5</v>
      </c>
      <c r="V27" s="143">
        <v>409.7</v>
      </c>
      <c r="W27" s="151">
        <v>399</v>
      </c>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row>
    <row r="28" spans="1:82" ht="31.9" customHeight="1">
      <c r="A28" s="164"/>
      <c r="B28" s="22" t="str">
        <f>IF('0'!A1=1,"з них сільське господарство","of which agriculture")</f>
        <v>з них сільське господарство</v>
      </c>
      <c r="C28" s="32" t="s">
        <v>0</v>
      </c>
      <c r="D28" s="32" t="s">
        <v>0</v>
      </c>
      <c r="E28" s="32" t="s">
        <v>0</v>
      </c>
      <c r="F28" s="32" t="s">
        <v>0</v>
      </c>
      <c r="G28" s="32" t="s">
        <v>0</v>
      </c>
      <c r="H28" s="32" t="s">
        <v>0</v>
      </c>
      <c r="I28" s="32" t="s">
        <v>0</v>
      </c>
      <c r="J28" s="32" t="s">
        <v>0</v>
      </c>
      <c r="K28" s="32" t="s">
        <v>0</v>
      </c>
      <c r="L28" s="2">
        <v>568.19382000000007</v>
      </c>
      <c r="M28" s="2">
        <v>534.6321406699999</v>
      </c>
      <c r="N28" s="2">
        <v>553.00601596000013</v>
      </c>
      <c r="O28" s="2">
        <v>483.4</v>
      </c>
      <c r="P28" s="2">
        <v>458.3</v>
      </c>
      <c r="Q28" s="2">
        <v>417.1</v>
      </c>
      <c r="R28" s="2">
        <v>410.3</v>
      </c>
      <c r="S28" s="143">
        <v>405</v>
      </c>
      <c r="T28" s="143">
        <v>390.9</v>
      </c>
      <c r="U28" s="143">
        <v>382.9</v>
      </c>
      <c r="V28" s="143">
        <v>357.9</v>
      </c>
      <c r="W28" s="151">
        <v>345</v>
      </c>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row>
    <row r="29" spans="1:82" ht="31.9" customHeight="1">
      <c r="A29" s="164"/>
      <c r="B29" s="22" t="str">
        <f>IF('0'!A1=1,"Промисловість","Manufacturing")</f>
        <v>Промисловість</v>
      </c>
      <c r="C29" s="32" t="s">
        <v>0</v>
      </c>
      <c r="D29" s="32" t="s">
        <v>0</v>
      </c>
      <c r="E29" s="32" t="s">
        <v>0</v>
      </c>
      <c r="F29" s="32" t="s">
        <v>0</v>
      </c>
      <c r="G29" s="32" t="s">
        <v>0</v>
      </c>
      <c r="H29" s="32" t="s">
        <v>0</v>
      </c>
      <c r="I29" s="32" t="s">
        <v>0</v>
      </c>
      <c r="J29" s="32" t="s">
        <v>0</v>
      </c>
      <c r="K29" s="32" t="s">
        <v>0</v>
      </c>
      <c r="L29" s="2">
        <v>2776.13411</v>
      </c>
      <c r="M29" s="2">
        <v>2743.0338968010001</v>
      </c>
      <c r="N29" s="2">
        <v>2720.8475855770002</v>
      </c>
      <c r="O29" s="2">
        <v>2594.9</v>
      </c>
      <c r="P29" s="2">
        <v>2296.8000000000002</v>
      </c>
      <c r="Q29" s="2">
        <v>2039.6</v>
      </c>
      <c r="R29" s="2">
        <v>1960</v>
      </c>
      <c r="S29" s="143">
        <v>1894</v>
      </c>
      <c r="T29" s="143">
        <v>1850.9</v>
      </c>
      <c r="U29" s="143">
        <v>1867.1</v>
      </c>
      <c r="V29" s="143">
        <v>1796.5</v>
      </c>
      <c r="W29" s="151">
        <v>1765</v>
      </c>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row>
    <row r="30" spans="1:82" ht="31.9" customHeight="1">
      <c r="A30" s="164"/>
      <c r="B30" s="22" t="str">
        <f>IF('0'!A1=1,"Будівництво","Construction")</f>
        <v>Будівництво</v>
      </c>
      <c r="C30" s="32" t="s">
        <v>0</v>
      </c>
      <c r="D30" s="32" t="s">
        <v>0</v>
      </c>
      <c r="E30" s="32" t="s">
        <v>0</v>
      </c>
      <c r="F30" s="32" t="s">
        <v>0</v>
      </c>
      <c r="G30" s="32" t="s">
        <v>0</v>
      </c>
      <c r="H30" s="32" t="s">
        <v>0</v>
      </c>
      <c r="I30" s="32" t="s">
        <v>0</v>
      </c>
      <c r="J30" s="32" t="s">
        <v>0</v>
      </c>
      <c r="K30" s="32" t="s">
        <v>0</v>
      </c>
      <c r="L30" s="2">
        <v>368.69226000000003</v>
      </c>
      <c r="M30" s="2">
        <v>330.83307743099994</v>
      </c>
      <c r="N30" s="2">
        <v>319.83576987099997</v>
      </c>
      <c r="O30" s="2">
        <v>283.8</v>
      </c>
      <c r="P30" s="2">
        <v>227.8</v>
      </c>
      <c r="Q30" s="2">
        <v>182.1</v>
      </c>
      <c r="R30" s="2">
        <v>173.2</v>
      </c>
      <c r="S30" s="143">
        <v>167</v>
      </c>
      <c r="T30" s="143">
        <v>178.7</v>
      </c>
      <c r="U30" s="143">
        <v>193.7</v>
      </c>
      <c r="V30" s="143">
        <v>195.8</v>
      </c>
      <c r="W30" s="151">
        <v>219</v>
      </c>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row>
    <row r="31" spans="1:82" ht="31.9" customHeight="1">
      <c r="A31" s="164"/>
      <c r="B31" s="22"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31" s="32" t="s">
        <v>0</v>
      </c>
      <c r="D31" s="32" t="s">
        <v>0</v>
      </c>
      <c r="E31" s="32" t="s">
        <v>0</v>
      </c>
      <c r="F31" s="32" t="s">
        <v>0</v>
      </c>
      <c r="G31" s="32" t="s">
        <v>0</v>
      </c>
      <c r="H31" s="32" t="s">
        <v>0</v>
      </c>
      <c r="I31" s="32" t="s">
        <v>0</v>
      </c>
      <c r="J31" s="32" t="s">
        <v>0</v>
      </c>
      <c r="K31" s="32" t="s">
        <v>0</v>
      </c>
      <c r="L31" s="2">
        <v>865.97123000000011</v>
      </c>
      <c r="M31" s="2">
        <v>873.14888516400015</v>
      </c>
      <c r="N31" s="2">
        <v>939.58313643299982</v>
      </c>
      <c r="O31" s="2">
        <v>876</v>
      </c>
      <c r="P31" s="2">
        <v>785.6</v>
      </c>
      <c r="Q31" s="2">
        <v>687.5</v>
      </c>
      <c r="R31" s="2">
        <v>712.4</v>
      </c>
      <c r="S31" s="143">
        <v>697</v>
      </c>
      <c r="T31" s="143">
        <v>760.9</v>
      </c>
      <c r="U31" s="143">
        <v>765.4</v>
      </c>
      <c r="V31" s="143">
        <v>791.4</v>
      </c>
      <c r="W31" s="151">
        <v>805</v>
      </c>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row>
    <row r="32" spans="1:82" ht="31.9" customHeight="1">
      <c r="A32" s="164"/>
      <c r="B32" s="22"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32" s="32" t="s">
        <v>0</v>
      </c>
      <c r="D32" s="32" t="s">
        <v>0</v>
      </c>
      <c r="E32" s="32" t="s">
        <v>0</v>
      </c>
      <c r="F32" s="32" t="s">
        <v>0</v>
      </c>
      <c r="G32" s="32" t="s">
        <v>0</v>
      </c>
      <c r="H32" s="32" t="s">
        <v>0</v>
      </c>
      <c r="I32" s="32" t="s">
        <v>0</v>
      </c>
      <c r="J32" s="32" t="s">
        <v>0</v>
      </c>
      <c r="K32" s="32" t="s">
        <v>0</v>
      </c>
      <c r="L32" s="2">
        <v>782.84640999999999</v>
      </c>
      <c r="M32" s="2">
        <v>774.18234590800012</v>
      </c>
      <c r="N32" s="2">
        <v>786.3048532040001</v>
      </c>
      <c r="O32" s="2">
        <v>770.1</v>
      </c>
      <c r="P32" s="2">
        <v>731</v>
      </c>
      <c r="Q32" s="2">
        <v>661.4</v>
      </c>
      <c r="R32" s="2">
        <v>659.9</v>
      </c>
      <c r="S32" s="143">
        <v>655</v>
      </c>
      <c r="T32" s="143">
        <v>648.4</v>
      </c>
      <c r="U32" s="143">
        <v>635.1</v>
      </c>
      <c r="V32" s="143">
        <v>625.79999999999995</v>
      </c>
      <c r="W32" s="151">
        <v>612</v>
      </c>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row>
    <row r="33" spans="1:82" ht="31.9" customHeight="1">
      <c r="A33" s="164"/>
      <c r="B33" s="22" t="str">
        <f>IF('0'!A1=1,"діяльність транспорту"," transport activities")</f>
        <v>діяльність транспорту</v>
      </c>
      <c r="C33" s="32" t="s">
        <v>0</v>
      </c>
      <c r="D33" s="32" t="s">
        <v>0</v>
      </c>
      <c r="E33" s="32" t="s">
        <v>0</v>
      </c>
      <c r="F33" s="32" t="s">
        <v>0</v>
      </c>
      <c r="G33" s="32" t="s">
        <v>0</v>
      </c>
      <c r="H33" s="32" t="s">
        <v>0</v>
      </c>
      <c r="I33" s="32" t="s">
        <v>0</v>
      </c>
      <c r="J33" s="32" t="s">
        <v>0</v>
      </c>
      <c r="K33" s="149" t="s">
        <v>0</v>
      </c>
      <c r="L33" s="32" t="s">
        <v>3</v>
      </c>
      <c r="M33" s="32" t="s">
        <v>4</v>
      </c>
      <c r="N33" s="32" t="s">
        <v>4</v>
      </c>
      <c r="O33" s="32" t="s">
        <v>4</v>
      </c>
      <c r="P33" s="2">
        <v>288.39999999999998</v>
      </c>
      <c r="Q33" s="2">
        <v>266.7</v>
      </c>
      <c r="R33" s="2">
        <v>282.3</v>
      </c>
      <c r="S33" s="143">
        <v>282</v>
      </c>
      <c r="T33" s="146">
        <v>264</v>
      </c>
      <c r="U33" s="146">
        <v>263</v>
      </c>
      <c r="V33" s="146">
        <v>267</v>
      </c>
      <c r="W33" s="152">
        <v>267</v>
      </c>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row>
    <row r="34" spans="1:82" ht="31.9" customHeight="1">
      <c r="A34" s="164"/>
      <c r="B34" s="22" t="str">
        <f>IF('0'!A1=1,"складське господарство та допоміжна діяльність у сфері транспорту","Warehousing and support activities for transportation")</f>
        <v>складське господарство та допоміжна діяльність у сфері транспорту</v>
      </c>
      <c r="C34" s="32" t="s">
        <v>0</v>
      </c>
      <c r="D34" s="32" t="s">
        <v>0</v>
      </c>
      <c r="E34" s="32" t="s">
        <v>0</v>
      </c>
      <c r="F34" s="32" t="s">
        <v>0</v>
      </c>
      <c r="G34" s="32" t="s">
        <v>0</v>
      </c>
      <c r="H34" s="32" t="s">
        <v>0</v>
      </c>
      <c r="I34" s="32" t="s">
        <v>0</v>
      </c>
      <c r="J34" s="32" t="s">
        <v>0</v>
      </c>
      <c r="K34" s="32" t="s">
        <v>0</v>
      </c>
      <c r="L34" s="2">
        <v>419.35905000000002</v>
      </c>
      <c r="M34" s="2">
        <v>418.76528836300008</v>
      </c>
      <c r="N34" s="2">
        <v>424.97432607799999</v>
      </c>
      <c r="O34" s="2">
        <v>417.6</v>
      </c>
      <c r="P34" s="2">
        <v>355</v>
      </c>
      <c r="Q34" s="2">
        <v>315.39999999999998</v>
      </c>
      <c r="R34" s="2">
        <v>301</v>
      </c>
      <c r="S34" s="143">
        <v>297</v>
      </c>
      <c r="T34" s="143">
        <v>309.8</v>
      </c>
      <c r="U34" s="143">
        <v>303.5</v>
      </c>
      <c r="V34" s="143">
        <v>292.2</v>
      </c>
      <c r="W34" s="151">
        <v>280</v>
      </c>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row>
    <row r="35" spans="1:82" ht="31.9" customHeight="1">
      <c r="A35" s="164"/>
      <c r="B35" s="22" t="str">
        <f>IF('0'!A1=1,"поштова та кур’єрська діяльність","Postal and courier activities")</f>
        <v>поштова та кур’єрська діяльність</v>
      </c>
      <c r="C35" s="32" t="s">
        <v>0</v>
      </c>
      <c r="D35" s="32" t="s">
        <v>0</v>
      </c>
      <c r="E35" s="32" t="s">
        <v>0</v>
      </c>
      <c r="F35" s="32" t="s">
        <v>0</v>
      </c>
      <c r="G35" s="32" t="s">
        <v>0</v>
      </c>
      <c r="H35" s="32" t="s">
        <v>0</v>
      </c>
      <c r="I35" s="32" t="s">
        <v>0</v>
      </c>
      <c r="J35" s="32" t="s">
        <v>0</v>
      </c>
      <c r="K35" s="32" t="s">
        <v>0</v>
      </c>
      <c r="L35" s="2">
        <v>100.82675</v>
      </c>
      <c r="M35" s="2">
        <v>98.438830418999999</v>
      </c>
      <c r="N35" s="2">
        <v>95.333966636</v>
      </c>
      <c r="O35" s="2">
        <v>92.3</v>
      </c>
      <c r="P35" s="2">
        <v>87.6</v>
      </c>
      <c r="Q35" s="2">
        <v>79.3</v>
      </c>
      <c r="R35" s="2">
        <v>76.599999999999994</v>
      </c>
      <c r="S35" s="143">
        <v>76</v>
      </c>
      <c r="T35" s="143">
        <v>74.2</v>
      </c>
      <c r="U35" s="143">
        <v>68.7</v>
      </c>
      <c r="V35" s="143">
        <v>66.400000000000006</v>
      </c>
      <c r="W35" s="151">
        <v>64</v>
      </c>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row>
    <row r="36" spans="1:82" ht="31.9" customHeight="1">
      <c r="A36" s="164"/>
      <c r="B36" s="22" t="str">
        <f>IF('0'!A1=1,"Тимчасове розміщування й  організація харчування","Accommodation and food service activities")</f>
        <v>Тимчасове розміщування й  організація харчування</v>
      </c>
      <c r="C36" s="32" t="s">
        <v>0</v>
      </c>
      <c r="D36" s="32" t="s">
        <v>0</v>
      </c>
      <c r="E36" s="32" t="s">
        <v>0</v>
      </c>
      <c r="F36" s="32" t="s">
        <v>0</v>
      </c>
      <c r="G36" s="32" t="s">
        <v>0</v>
      </c>
      <c r="H36" s="32" t="s">
        <v>0</v>
      </c>
      <c r="I36" s="32" t="s">
        <v>0</v>
      </c>
      <c r="J36" s="32" t="s">
        <v>0</v>
      </c>
      <c r="K36" s="32" t="s">
        <v>0</v>
      </c>
      <c r="L36" s="2">
        <v>95.844539999999995</v>
      </c>
      <c r="M36" s="2">
        <v>90.717346601999992</v>
      </c>
      <c r="N36" s="2">
        <v>95.789838883999991</v>
      </c>
      <c r="O36" s="2">
        <v>94.5</v>
      </c>
      <c r="P36" s="2">
        <v>85.5</v>
      </c>
      <c r="Q36" s="2">
        <v>71.400000000000006</v>
      </c>
      <c r="R36" s="2">
        <v>75.900000000000006</v>
      </c>
      <c r="S36" s="143">
        <v>70</v>
      </c>
      <c r="T36" s="143">
        <v>70.2</v>
      </c>
      <c r="U36" s="143">
        <v>75.8</v>
      </c>
      <c r="V36" s="143">
        <v>67.7</v>
      </c>
      <c r="W36" s="151">
        <v>65</v>
      </c>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row>
    <row r="37" spans="1:82" ht="31.9" customHeight="1">
      <c r="A37" s="164"/>
      <c r="B37" s="22" t="str">
        <f>IF('0'!A1=1,"Інформація та телекомунікації","Information and communication")</f>
        <v>Інформація та телекомунікації</v>
      </c>
      <c r="C37" s="32" t="s">
        <v>0</v>
      </c>
      <c r="D37" s="32" t="s">
        <v>0</v>
      </c>
      <c r="E37" s="32" t="s">
        <v>0</v>
      </c>
      <c r="F37" s="32" t="s">
        <v>0</v>
      </c>
      <c r="G37" s="32" t="s">
        <v>0</v>
      </c>
      <c r="H37" s="32" t="s">
        <v>0</v>
      </c>
      <c r="I37" s="32" t="s">
        <v>0</v>
      </c>
      <c r="J37" s="32" t="s">
        <v>0</v>
      </c>
      <c r="K37" s="32" t="s">
        <v>0</v>
      </c>
      <c r="L37" s="2">
        <v>198.58938000000001</v>
      </c>
      <c r="M37" s="2">
        <v>183.24355696799998</v>
      </c>
      <c r="N37" s="2">
        <v>178.83558277100002</v>
      </c>
      <c r="O37" s="2">
        <v>177.1</v>
      </c>
      <c r="P37" s="2">
        <v>157.30000000000001</v>
      </c>
      <c r="Q37" s="2">
        <v>134</v>
      </c>
      <c r="R37" s="2">
        <v>122.3</v>
      </c>
      <c r="S37" s="143">
        <v>119</v>
      </c>
      <c r="T37" s="143">
        <v>118.1</v>
      </c>
      <c r="U37" s="143">
        <v>111.5</v>
      </c>
      <c r="V37" s="143">
        <v>106.3</v>
      </c>
      <c r="W37" s="151">
        <v>104</v>
      </c>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row>
    <row r="38" spans="1:82" ht="31.9" customHeight="1">
      <c r="A38" s="164"/>
      <c r="B38" s="22" t="str">
        <f>IF('0'!A1=1,"Фінансова та страхова діяльність","Financial and insurance activities")</f>
        <v>Фінансова та страхова діяльність</v>
      </c>
      <c r="C38" s="32" t="s">
        <v>0</v>
      </c>
      <c r="D38" s="32" t="s">
        <v>0</v>
      </c>
      <c r="E38" s="32" t="s">
        <v>0</v>
      </c>
      <c r="F38" s="32" t="s">
        <v>0</v>
      </c>
      <c r="G38" s="32" t="s">
        <v>0</v>
      </c>
      <c r="H38" s="32" t="s">
        <v>0</v>
      </c>
      <c r="I38" s="32" t="s">
        <v>0</v>
      </c>
      <c r="J38" s="32" t="s">
        <v>0</v>
      </c>
      <c r="K38" s="32" t="s">
        <v>0</v>
      </c>
      <c r="L38" s="2">
        <v>261.12331999999998</v>
      </c>
      <c r="M38" s="2">
        <v>269.43884945000002</v>
      </c>
      <c r="N38" s="2">
        <v>272.069811491</v>
      </c>
      <c r="O38" s="2">
        <v>266.3</v>
      </c>
      <c r="P38" s="2">
        <v>245.2</v>
      </c>
      <c r="Q38" s="2">
        <v>191.5</v>
      </c>
      <c r="R38" s="2">
        <v>174.2</v>
      </c>
      <c r="S38" s="143">
        <v>168</v>
      </c>
      <c r="T38" s="143">
        <v>167.9</v>
      </c>
      <c r="U38" s="143">
        <v>166.8</v>
      </c>
      <c r="V38" s="143">
        <v>172</v>
      </c>
      <c r="W38" s="151">
        <v>170</v>
      </c>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row>
    <row r="39" spans="1:82" ht="31.9" customHeight="1">
      <c r="A39" s="164"/>
      <c r="B39" s="22" t="str">
        <f>IF('0'!A1=1,"Операції з нерухомим майном","Real estate activities")</f>
        <v>Операції з нерухомим майном</v>
      </c>
      <c r="C39" s="32" t="s">
        <v>0</v>
      </c>
      <c r="D39" s="32" t="s">
        <v>0</v>
      </c>
      <c r="E39" s="32" t="s">
        <v>0</v>
      </c>
      <c r="F39" s="32" t="s">
        <v>0</v>
      </c>
      <c r="G39" s="32" t="s">
        <v>0</v>
      </c>
      <c r="H39" s="32" t="s">
        <v>0</v>
      </c>
      <c r="I39" s="32" t="s">
        <v>0</v>
      </c>
      <c r="J39" s="32" t="s">
        <v>0</v>
      </c>
      <c r="K39" s="32" t="s">
        <v>0</v>
      </c>
      <c r="L39" s="2">
        <v>152.10025999999999</v>
      </c>
      <c r="M39" s="2">
        <v>151.452414753</v>
      </c>
      <c r="N39" s="2">
        <v>155.00825493199997</v>
      </c>
      <c r="O39" s="2">
        <v>124.7</v>
      </c>
      <c r="P39" s="2">
        <v>102.6</v>
      </c>
      <c r="Q39" s="2">
        <v>91.9</v>
      </c>
      <c r="R39" s="2">
        <v>85</v>
      </c>
      <c r="S39" s="143">
        <v>84</v>
      </c>
      <c r="T39" s="143">
        <v>85.5</v>
      </c>
      <c r="U39" s="143">
        <v>75</v>
      </c>
      <c r="V39" s="143">
        <v>73.599999999999994</v>
      </c>
      <c r="W39" s="151">
        <v>73</v>
      </c>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row>
    <row r="40" spans="1:82" ht="31.9" customHeight="1">
      <c r="A40" s="164"/>
      <c r="B40" s="22" t="str">
        <f>IF('0'!A1=1,"Професійна, наукова та технічна  діяльність","Professional, scientific and technical activities")</f>
        <v>Професійна, наукова та технічна  діяльність</v>
      </c>
      <c r="C40" s="32" t="s">
        <v>0</v>
      </c>
      <c r="D40" s="32" t="s">
        <v>0</v>
      </c>
      <c r="E40" s="32" t="s">
        <v>0</v>
      </c>
      <c r="F40" s="32" t="s">
        <v>0</v>
      </c>
      <c r="G40" s="32" t="s">
        <v>0</v>
      </c>
      <c r="H40" s="32" t="s">
        <v>0</v>
      </c>
      <c r="I40" s="32" t="s">
        <v>0</v>
      </c>
      <c r="J40" s="32" t="s">
        <v>0</v>
      </c>
      <c r="K40" s="32" t="s">
        <v>0</v>
      </c>
      <c r="L40" s="2">
        <v>332.20173999999997</v>
      </c>
      <c r="M40" s="2">
        <v>317.43007220300001</v>
      </c>
      <c r="N40" s="2">
        <v>316.04066312400005</v>
      </c>
      <c r="O40" s="2">
        <v>306.8</v>
      </c>
      <c r="P40" s="2">
        <v>276.10000000000002</v>
      </c>
      <c r="Q40" s="2">
        <v>240.1</v>
      </c>
      <c r="R40" s="2">
        <v>230.5</v>
      </c>
      <c r="S40" s="143">
        <v>219</v>
      </c>
      <c r="T40" s="143">
        <v>239.5</v>
      </c>
      <c r="U40" s="143">
        <v>197.8</v>
      </c>
      <c r="V40" s="143">
        <v>203.3</v>
      </c>
      <c r="W40" s="151">
        <v>205</v>
      </c>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row>
    <row r="41" spans="1:82" ht="31.9" customHeight="1">
      <c r="A41" s="164"/>
      <c r="B41" s="22" t="str">
        <f>IF('0'!A1=1,"з неї наукові дослідження та розробки","of which scientific research and development")</f>
        <v>з неї наукові дослідження та розробки</v>
      </c>
      <c r="C41" s="32" t="s">
        <v>0</v>
      </c>
      <c r="D41" s="32" t="s">
        <v>0</v>
      </c>
      <c r="E41" s="32" t="s">
        <v>0</v>
      </c>
      <c r="F41" s="32" t="s">
        <v>0</v>
      </c>
      <c r="G41" s="32" t="s">
        <v>0</v>
      </c>
      <c r="H41" s="32" t="s">
        <v>0</v>
      </c>
      <c r="I41" s="32" t="s">
        <v>0</v>
      </c>
      <c r="J41" s="32" t="s">
        <v>0</v>
      </c>
      <c r="K41" s="32" t="s">
        <v>0</v>
      </c>
      <c r="L41" s="2">
        <v>130.97107</v>
      </c>
      <c r="M41" s="2">
        <v>125.628569763</v>
      </c>
      <c r="N41" s="2">
        <v>112.99687630400001</v>
      </c>
      <c r="O41" s="2">
        <v>110.8</v>
      </c>
      <c r="P41" s="2">
        <v>104</v>
      </c>
      <c r="Q41" s="2">
        <v>96.8</v>
      </c>
      <c r="R41" s="2">
        <v>90.5</v>
      </c>
      <c r="S41" s="143">
        <v>87</v>
      </c>
      <c r="T41" s="143">
        <v>92.7</v>
      </c>
      <c r="U41" s="143">
        <v>79.099999999999994</v>
      </c>
      <c r="V41" s="143">
        <v>77.900000000000006</v>
      </c>
      <c r="W41" s="151">
        <v>75</v>
      </c>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row>
    <row r="42" spans="1:82" ht="31.9" customHeight="1">
      <c r="A42" s="164"/>
      <c r="B42" s="22"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42" s="32" t="s">
        <v>0</v>
      </c>
      <c r="D42" s="32" t="s">
        <v>0</v>
      </c>
      <c r="E42" s="32" t="s">
        <v>0</v>
      </c>
      <c r="F42" s="32" t="s">
        <v>0</v>
      </c>
      <c r="G42" s="32" t="s">
        <v>0</v>
      </c>
      <c r="H42" s="32" t="s">
        <v>0</v>
      </c>
      <c r="I42" s="32" t="s">
        <v>0</v>
      </c>
      <c r="J42" s="32" t="s">
        <v>0</v>
      </c>
      <c r="K42" s="32" t="s">
        <v>0</v>
      </c>
      <c r="L42" s="2">
        <v>202.53327999999999</v>
      </c>
      <c r="M42" s="2">
        <v>213.68720676600003</v>
      </c>
      <c r="N42" s="2">
        <v>222.75666599300004</v>
      </c>
      <c r="O42" s="2">
        <v>225.9</v>
      </c>
      <c r="P42" s="2">
        <v>232</v>
      </c>
      <c r="Q42" s="2">
        <v>192.4</v>
      </c>
      <c r="R42" s="2">
        <v>188.5</v>
      </c>
      <c r="S42" s="143">
        <v>176</v>
      </c>
      <c r="T42" s="143">
        <v>175.7</v>
      </c>
      <c r="U42" s="143">
        <v>179.3</v>
      </c>
      <c r="V42" s="143">
        <v>167</v>
      </c>
      <c r="W42" s="151">
        <v>182</v>
      </c>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row>
    <row r="43" spans="1:82" ht="31.9" customHeight="1">
      <c r="A43" s="164"/>
      <c r="B43" s="22"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43" s="32" t="s">
        <v>0</v>
      </c>
      <c r="D43" s="32" t="s">
        <v>0</v>
      </c>
      <c r="E43" s="32" t="s">
        <v>0</v>
      </c>
      <c r="F43" s="32" t="s">
        <v>0</v>
      </c>
      <c r="G43" s="32" t="s">
        <v>0</v>
      </c>
      <c r="H43" s="32" t="s">
        <v>0</v>
      </c>
      <c r="I43" s="32" t="s">
        <v>0</v>
      </c>
      <c r="J43" s="32" t="s">
        <v>0</v>
      </c>
      <c r="K43" s="32" t="s">
        <v>0</v>
      </c>
      <c r="L43" s="2">
        <v>608.22550000000012</v>
      </c>
      <c r="M43" s="2">
        <v>575.88598339399994</v>
      </c>
      <c r="N43" s="2">
        <v>563.61039490300004</v>
      </c>
      <c r="O43" s="2">
        <v>557.29999999999995</v>
      </c>
      <c r="P43" s="2">
        <v>528.70000000000005</v>
      </c>
      <c r="Q43" s="2">
        <v>483.8</v>
      </c>
      <c r="R43" s="2">
        <v>463.4</v>
      </c>
      <c r="S43" s="143">
        <v>456</v>
      </c>
      <c r="T43" s="143">
        <v>455.2</v>
      </c>
      <c r="U43" s="143">
        <v>390.4</v>
      </c>
      <c r="V43" s="143">
        <v>424</v>
      </c>
      <c r="W43" s="151">
        <v>398</v>
      </c>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row>
    <row r="44" spans="1:82" ht="31.9" customHeight="1">
      <c r="A44" s="164"/>
      <c r="B44" s="22" t="str">
        <f>IF('0'!A1=1,"Освіта","Education")</f>
        <v>Освіта</v>
      </c>
      <c r="C44" s="32" t="s">
        <v>0</v>
      </c>
      <c r="D44" s="32" t="s">
        <v>0</v>
      </c>
      <c r="E44" s="32" t="s">
        <v>0</v>
      </c>
      <c r="F44" s="32" t="s">
        <v>0</v>
      </c>
      <c r="G44" s="32" t="s">
        <v>0</v>
      </c>
      <c r="H44" s="32" t="s">
        <v>0</v>
      </c>
      <c r="I44" s="32" t="s">
        <v>0</v>
      </c>
      <c r="J44" s="32" t="s">
        <v>0</v>
      </c>
      <c r="K44" s="32" t="s">
        <v>0</v>
      </c>
      <c r="L44" s="2">
        <v>1593.7042899999999</v>
      </c>
      <c r="M44" s="2">
        <v>1583.9879836580003</v>
      </c>
      <c r="N44" s="2">
        <v>1591.170721082</v>
      </c>
      <c r="O44" s="2">
        <v>1566.5</v>
      </c>
      <c r="P44" s="2">
        <v>1498.9</v>
      </c>
      <c r="Q44" s="2">
        <v>1434.1</v>
      </c>
      <c r="R44" s="2">
        <v>1392.6</v>
      </c>
      <c r="S44" s="143">
        <v>1379</v>
      </c>
      <c r="T44" s="143">
        <v>1364.9</v>
      </c>
      <c r="U44" s="143">
        <v>1315.4</v>
      </c>
      <c r="V44" s="143">
        <v>1319.3</v>
      </c>
      <c r="W44" s="151">
        <v>1157</v>
      </c>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row>
    <row r="45" spans="1:82" ht="31.9" customHeight="1">
      <c r="A45" s="164"/>
      <c r="B45" s="22" t="str">
        <f>IF('0'!A1=1,"Охорона здоров’я та надання  соціальної допомоги","Human health and social work activities")</f>
        <v>Охорона здоров’я та надання  соціальної допомоги</v>
      </c>
      <c r="C45" s="32" t="s">
        <v>0</v>
      </c>
      <c r="D45" s="32" t="s">
        <v>0</v>
      </c>
      <c r="E45" s="32" t="s">
        <v>0</v>
      </c>
      <c r="F45" s="32" t="s">
        <v>0</v>
      </c>
      <c r="G45" s="32" t="s">
        <v>0</v>
      </c>
      <c r="H45" s="32" t="s">
        <v>0</v>
      </c>
      <c r="I45" s="32" t="s">
        <v>0</v>
      </c>
      <c r="J45" s="32" t="s">
        <v>0</v>
      </c>
      <c r="K45" s="32" t="s">
        <v>0</v>
      </c>
      <c r="L45" s="35">
        <v>1155.6890300000002</v>
      </c>
      <c r="M45" s="35">
        <v>1144.6403093949998</v>
      </c>
      <c r="N45" s="35">
        <v>1104.3091984119999</v>
      </c>
      <c r="O45" s="35">
        <v>1118</v>
      </c>
      <c r="P45" s="2">
        <v>1065.3</v>
      </c>
      <c r="Q45" s="2">
        <v>983.8</v>
      </c>
      <c r="R45" s="2">
        <v>971.6</v>
      </c>
      <c r="S45" s="143">
        <v>951</v>
      </c>
      <c r="T45" s="143">
        <v>924.1</v>
      </c>
      <c r="U45" s="143">
        <v>871.6</v>
      </c>
      <c r="V45" s="143">
        <v>832</v>
      </c>
      <c r="W45" s="151">
        <v>799</v>
      </c>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row>
    <row r="46" spans="1:82" ht="31.9" customHeight="1">
      <c r="A46" s="164"/>
      <c r="B46" s="22" t="str">
        <f>IF('0'!A1=1,"з них охорона здоров’я  ","of which human health")</f>
        <v xml:space="preserve">з них охорона здоров’я  </v>
      </c>
      <c r="C46" s="32" t="s">
        <v>0</v>
      </c>
      <c r="D46" s="32" t="s">
        <v>0</v>
      </c>
      <c r="E46" s="32" t="s">
        <v>0</v>
      </c>
      <c r="F46" s="32" t="s">
        <v>0</v>
      </c>
      <c r="G46" s="32" t="s">
        <v>0</v>
      </c>
      <c r="H46" s="32" t="s">
        <v>0</v>
      </c>
      <c r="I46" s="32" t="s">
        <v>0</v>
      </c>
      <c r="J46" s="32" t="s">
        <v>0</v>
      </c>
      <c r="K46" s="32" t="s">
        <v>0</v>
      </c>
      <c r="L46" s="2">
        <v>1034.0999999999999</v>
      </c>
      <c r="M46" s="2">
        <v>1027.3</v>
      </c>
      <c r="N46" s="2">
        <v>985.4</v>
      </c>
      <c r="O46" s="2">
        <v>997.9</v>
      </c>
      <c r="P46" s="2">
        <v>946.6</v>
      </c>
      <c r="Q46" s="2">
        <v>879.7</v>
      </c>
      <c r="R46" s="2">
        <v>865.7</v>
      </c>
      <c r="S46" s="143">
        <v>850</v>
      </c>
      <c r="T46" s="143">
        <v>827.5</v>
      </c>
      <c r="U46" s="143">
        <v>785.6</v>
      </c>
      <c r="V46" s="143">
        <v>745.1</v>
      </c>
      <c r="W46" s="151">
        <v>723</v>
      </c>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row>
    <row r="47" spans="1:82" ht="31.9" customHeight="1">
      <c r="A47" s="164"/>
      <c r="B47" s="22" t="str">
        <f>IF('0'!A1=1,"Мистецтво, спорт, розваги та відпочинок","Arts, sport, entertainment and recreation")</f>
        <v>Мистецтво, спорт, розваги та відпочинок</v>
      </c>
      <c r="C47" s="32" t="s">
        <v>0</v>
      </c>
      <c r="D47" s="32" t="s">
        <v>0</v>
      </c>
      <c r="E47" s="32" t="s">
        <v>0</v>
      </c>
      <c r="F47" s="32" t="s">
        <v>0</v>
      </c>
      <c r="G47" s="32" t="s">
        <v>0</v>
      </c>
      <c r="H47" s="32" t="s">
        <v>0</v>
      </c>
      <c r="I47" s="32" t="s">
        <v>0</v>
      </c>
      <c r="J47" s="32" t="s">
        <v>0</v>
      </c>
      <c r="K47" s="32" t="s">
        <v>0</v>
      </c>
      <c r="L47" s="2">
        <v>177.87349</v>
      </c>
      <c r="M47" s="2">
        <v>181.07613797599996</v>
      </c>
      <c r="N47" s="2">
        <v>187.36302036000001</v>
      </c>
      <c r="O47" s="2">
        <v>164.4</v>
      </c>
      <c r="P47" s="2">
        <v>172</v>
      </c>
      <c r="Q47" s="2">
        <v>161.4</v>
      </c>
      <c r="R47" s="2">
        <v>154.9</v>
      </c>
      <c r="S47" s="143">
        <v>150</v>
      </c>
      <c r="T47" s="143">
        <v>142.30000000000001</v>
      </c>
      <c r="U47" s="143">
        <v>133.9</v>
      </c>
      <c r="V47" s="143">
        <v>136.80000000000001</v>
      </c>
      <c r="W47" s="151">
        <v>120</v>
      </c>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row>
    <row r="48" spans="1:82" ht="31.9" customHeight="1">
      <c r="A48" s="164"/>
      <c r="B48" s="22" t="str">
        <f>IF('0'!A1=1,"діяльність у сфері творчості, мистецтва та розваг","arts, entertainment and recreation activities")</f>
        <v>діяльність у сфері творчості, мистецтва та розваг</v>
      </c>
      <c r="C48" s="32" t="s">
        <v>0</v>
      </c>
      <c r="D48" s="32" t="s">
        <v>0</v>
      </c>
      <c r="E48" s="32" t="s">
        <v>0</v>
      </c>
      <c r="F48" s="32" t="s">
        <v>0</v>
      </c>
      <c r="G48" s="32" t="s">
        <v>0</v>
      </c>
      <c r="H48" s="32" t="s">
        <v>0</v>
      </c>
      <c r="I48" s="32" t="s">
        <v>0</v>
      </c>
      <c r="J48" s="32" t="s">
        <v>0</v>
      </c>
      <c r="K48" s="32" t="s">
        <v>0</v>
      </c>
      <c r="L48" s="2">
        <v>92.959320000000005</v>
      </c>
      <c r="M48" s="2">
        <v>96.212852792999996</v>
      </c>
      <c r="N48" s="2">
        <v>101.528740989</v>
      </c>
      <c r="O48" s="2">
        <v>81.400000000000006</v>
      </c>
      <c r="P48" s="2">
        <v>89.5</v>
      </c>
      <c r="Q48" s="2">
        <v>85.2</v>
      </c>
      <c r="R48" s="2">
        <v>84.4</v>
      </c>
      <c r="S48" s="143">
        <v>84</v>
      </c>
      <c r="T48" s="143">
        <v>79.900000000000006</v>
      </c>
      <c r="U48" s="143">
        <v>73.900000000000006</v>
      </c>
      <c r="V48" s="143">
        <v>75.5</v>
      </c>
      <c r="W48" s="151">
        <v>65</v>
      </c>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row>
    <row r="49" spans="1:115" ht="31.9" customHeight="1">
      <c r="A49" s="164"/>
      <c r="B49" s="22" t="str">
        <f>IF('0'!A1=1,"функціювання бібліотек, архівів, музеїв та інших закладів культури","Libraries, archives, museums and other cultural activities")</f>
        <v>функціювання бібліотек, архівів, музеїв та інших закладів культури</v>
      </c>
      <c r="C49" s="32" t="s">
        <v>0</v>
      </c>
      <c r="D49" s="32" t="s">
        <v>0</v>
      </c>
      <c r="E49" s="32" t="s">
        <v>0</v>
      </c>
      <c r="F49" s="32" t="s">
        <v>0</v>
      </c>
      <c r="G49" s="32" t="s">
        <v>0</v>
      </c>
      <c r="H49" s="32" t="s">
        <v>0</v>
      </c>
      <c r="I49" s="32" t="s">
        <v>0</v>
      </c>
      <c r="J49" s="32" t="s">
        <v>0</v>
      </c>
      <c r="K49" s="32" t="s">
        <v>0</v>
      </c>
      <c r="L49" s="2">
        <v>51.359350000000006</v>
      </c>
      <c r="M49" s="2">
        <v>51.06032888</v>
      </c>
      <c r="N49" s="2">
        <v>50.843394001</v>
      </c>
      <c r="O49" s="2">
        <v>49.9</v>
      </c>
      <c r="P49" s="2">
        <v>50.5</v>
      </c>
      <c r="Q49" s="2">
        <v>48.2</v>
      </c>
      <c r="R49" s="2">
        <v>46.5</v>
      </c>
      <c r="S49" s="143">
        <v>44</v>
      </c>
      <c r="T49" s="143">
        <v>40.200000000000003</v>
      </c>
      <c r="U49" s="143">
        <v>38.4</v>
      </c>
      <c r="V49" s="143">
        <v>38.200000000000003</v>
      </c>
      <c r="W49" s="151">
        <v>35</v>
      </c>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row>
    <row r="50" spans="1:115" ht="31.9" customHeight="1">
      <c r="A50" s="165"/>
      <c r="B50" s="23" t="str">
        <f>IF('0'!A1=1,"Надання інших видів послуг","Other service activities")</f>
        <v>Надання інших видів послуг</v>
      </c>
      <c r="C50" s="32" t="s">
        <v>0</v>
      </c>
      <c r="D50" s="32" t="s">
        <v>0</v>
      </c>
      <c r="E50" s="32" t="s">
        <v>0</v>
      </c>
      <c r="F50" s="32" t="s">
        <v>0</v>
      </c>
      <c r="G50" s="32" t="s">
        <v>0</v>
      </c>
      <c r="H50" s="32" t="s">
        <v>0</v>
      </c>
      <c r="I50" s="32" t="s">
        <v>0</v>
      </c>
      <c r="J50" s="32" t="s">
        <v>0</v>
      </c>
      <c r="K50" s="32" t="s">
        <v>0</v>
      </c>
      <c r="L50" s="2">
        <v>49.87754000000001</v>
      </c>
      <c r="M50" s="2">
        <v>46.700963573000003</v>
      </c>
      <c r="N50" s="2">
        <v>48.263934392000003</v>
      </c>
      <c r="O50" s="2">
        <v>45.6</v>
      </c>
      <c r="P50" s="2">
        <v>36.700000000000003</v>
      </c>
      <c r="Q50" s="2">
        <v>30.9</v>
      </c>
      <c r="R50" s="2">
        <v>30.5</v>
      </c>
      <c r="S50" s="143">
        <v>27</v>
      </c>
      <c r="T50" s="143">
        <v>26.3</v>
      </c>
      <c r="U50" s="143">
        <v>23.8</v>
      </c>
      <c r="V50" s="143">
        <v>24.1</v>
      </c>
      <c r="W50" s="151">
        <v>25</v>
      </c>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row>
    <row r="51" spans="1:115" ht="12.6" customHeight="1">
      <c r="A51" s="24"/>
      <c r="B51" s="24"/>
    </row>
    <row r="52" spans="1:115" s="11" customFormat="1" ht="67.5" customHeight="1">
      <c r="A52" s="168"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52" s="168"/>
      <c r="C52" s="8"/>
      <c r="D52" s="5"/>
      <c r="E52" s="5"/>
      <c r="F52" s="5"/>
      <c r="G52" s="5"/>
      <c r="H52" s="5"/>
      <c r="I52" s="5"/>
      <c r="J52" s="5"/>
      <c r="K52" s="5"/>
      <c r="L52" s="7"/>
      <c r="M52" s="7"/>
      <c r="N52" s="8"/>
      <c r="O52" s="8"/>
      <c r="P52" s="8"/>
      <c r="T52" s="144"/>
      <c r="W52" s="8"/>
    </row>
    <row r="53" spans="1:115" s="11" customFormat="1" ht="41.25" customHeight="1">
      <c r="A53" s="168" t="str">
        <f>IF('0'!A1=1,"Інформація за 2010-2012рр. перерахована за видами економічної діяльності відповідно до класифікації ДК 009:2010.","Data for 2010-2012 were  recalculated by type of economic activity according to the State Classification 009:2010.")</f>
        <v>Інформація за 2010-2012рр. перерахована за видами економічної діяльності відповідно до класифікації ДК 009:2010.</v>
      </c>
      <c r="B53" s="168"/>
      <c r="C53" s="8"/>
      <c r="D53" s="5"/>
      <c r="E53" s="5"/>
      <c r="F53" s="5"/>
      <c r="G53" s="5"/>
      <c r="H53" s="5"/>
      <c r="I53" s="5"/>
      <c r="J53" s="5"/>
      <c r="K53" s="5"/>
      <c r="L53" s="7"/>
      <c r="M53" s="7"/>
      <c r="N53" s="8"/>
      <c r="O53" s="8"/>
      <c r="P53" s="8"/>
      <c r="T53" s="144"/>
      <c r="W53" s="8"/>
    </row>
    <row r="54" spans="1:115" s="11" customFormat="1" ht="43.5" customHeight="1">
      <c r="A54" s="161" t="str">
        <f>IF('0'!A1=1,"Дані наведено по юридичних особах та відокремлених підрозділах юридичних осіб із кількістю найманих працівників 10 і більше осіб","Data are given by legal persons and detached units of legal persons with 10 and more employees.")</f>
        <v>Дані наведено по юридичних особах та відокремлених підрозділах юридичних осіб із кількістю найманих працівників 10 і більше осіб</v>
      </c>
      <c r="B54" s="162"/>
      <c r="C54" s="8"/>
      <c r="D54" s="5"/>
      <c r="E54" s="5"/>
      <c r="F54" s="5"/>
      <c r="G54" s="5"/>
      <c r="H54" s="5"/>
      <c r="I54" s="5"/>
      <c r="J54" s="5"/>
      <c r="K54" s="5"/>
      <c r="L54" s="7"/>
      <c r="M54" s="7"/>
      <c r="N54" s="8"/>
      <c r="O54" s="8"/>
      <c r="P54" s="8"/>
      <c r="T54" s="145"/>
      <c r="W54" s="8"/>
    </row>
    <row r="55" spans="1:115" s="12" customFormat="1" ht="69" customHeight="1">
      <c r="A55" s="161" t="str">
        <f>IF('0'!A1=1,"Починаючи 2014 року дані наведено без урахування тимчасово окупованої території Автономної Республіки Крим, м. Севастополя,  2015 року  також без частини тимчасово окупованих територій у Донецькій та Луганській областях.","Since 2014 excluding the temporarily occupied territory of the Autonomous Republic of Crimea and the city of Sevastopol, since 2015 also excluding the temporarily occupied territories in the Donetsk and Luhansk regions.")</f>
        <v>Починаючи 2014 року дані наведено без урахування тимчасово окупованої території Автономної Республіки Крим, м. Севастополя,  2015 року  також без частини тимчасово окупованих територій у Донецькій та Луганській областях.</v>
      </c>
      <c r="B55" s="162"/>
      <c r="C55" s="8"/>
      <c r="D55" s="5"/>
      <c r="E55" s="5"/>
      <c r="F55" s="5"/>
      <c r="G55" s="5"/>
      <c r="H55" s="5"/>
      <c r="I55" s="5"/>
      <c r="J55" s="5"/>
      <c r="K55" s="5"/>
      <c r="L55" s="7"/>
      <c r="M55" s="7"/>
      <c r="N55" s="8"/>
      <c r="O55" s="8"/>
      <c r="P55" s="8"/>
      <c r="T55" s="144"/>
      <c r="W55" s="8"/>
    </row>
    <row r="56" spans="1:115" s="12" customFormat="1" ht="15" customHeight="1">
      <c r="A56" s="25"/>
      <c r="B56" s="26"/>
      <c r="C56" s="8"/>
      <c r="D56" s="5"/>
      <c r="E56" s="5"/>
      <c r="F56" s="5"/>
      <c r="G56" s="5"/>
      <c r="H56" s="5"/>
      <c r="I56" s="5"/>
      <c r="J56" s="5"/>
      <c r="K56" s="5"/>
      <c r="L56" s="7"/>
      <c r="M56" s="7"/>
      <c r="N56" s="8"/>
      <c r="O56" s="8"/>
      <c r="P56" s="8"/>
      <c r="Q56" s="13"/>
      <c r="R56" s="13"/>
      <c r="S56" s="13"/>
      <c r="T56" s="13"/>
      <c r="U56" s="13"/>
      <c r="V56" s="13"/>
      <c r="W56" s="8"/>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1"/>
      <c r="DH56" s="11"/>
      <c r="DI56" s="11"/>
      <c r="DJ56" s="11"/>
      <c r="DK56" s="11"/>
    </row>
  </sheetData>
  <sheetProtection algorithmName="SHA-512" hashValue="jZPqgeEGMOpx4QxAUn0zmZ03bOlYs/X5YdsR6NLVOMhiajvyl2Veg2JnEutniTlwOLisJPEGyijnf+hAyTSpug==" saltValue="LJySatFRQa2cxAkuwGBPpg==" spinCount="100000" sheet="1" objects="1" scenarios="1"/>
  <mergeCells count="8">
    <mergeCell ref="A55:B55"/>
    <mergeCell ref="A54:B54"/>
    <mergeCell ref="A4:A25"/>
    <mergeCell ref="A3:B3"/>
    <mergeCell ref="A26:B26"/>
    <mergeCell ref="A27:A50"/>
    <mergeCell ref="A52:B52"/>
    <mergeCell ref="A53:B53"/>
  </mergeCells>
  <hyperlinks>
    <hyperlink ref="A1" location="'0'!A1" display="'0'!A1"/>
  </hyperlinks>
  <pageMargins left="0.7" right="0.7" top="0.75" bottom="0.75" header="0.3" footer="0.3"/>
  <pageSetup paperSize="9"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0</vt:lpstr>
      <vt:lpstr>1</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Федоренко Марина Василівна</cp:lastModifiedBy>
  <cp:lastPrinted>2015-10-07T12:48:41Z</cp:lastPrinted>
  <dcterms:created xsi:type="dcterms:W3CDTF">2008-08-15T07:59:50Z</dcterms:created>
  <dcterms:modified xsi:type="dcterms:W3CDTF">2023-07-28T14:52:30Z</dcterms:modified>
</cp:coreProperties>
</file>