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04513\Desktop\на размещение\"/>
    </mc:Choice>
  </mc:AlternateContent>
  <bookViews>
    <workbookView xWindow="0" yWindow="0" windowWidth="28800" windowHeight="12300" tabRatio="693"/>
  </bookViews>
  <sheets>
    <sheet name="0" sheetId="54" r:id="rId1"/>
    <sheet name="1" sheetId="83" r:id="rId2"/>
    <sheet name="2" sheetId="84" r:id="rId3"/>
  </sheets>
  <calcPr calcId="162913"/>
</workbook>
</file>

<file path=xl/calcChain.xml><?xml version="1.0" encoding="utf-8"?>
<calcChain xmlns="http://schemas.openxmlformats.org/spreadsheetml/2006/main">
  <c r="A3" i="83" l="1"/>
  <c r="A3" i="84"/>
  <c r="L12" i="54" l="1"/>
  <c r="L13" i="54"/>
  <c r="I12" i="54"/>
  <c r="A26" i="84" l="1"/>
  <c r="B24" i="84"/>
  <c r="B23" i="84"/>
  <c r="B22" i="84"/>
  <c r="B21" i="84"/>
  <c r="B20" i="84"/>
  <c r="B19" i="84"/>
  <c r="B18" i="84"/>
  <c r="B17" i="84"/>
  <c r="B16" i="84"/>
  <c r="B15" i="84"/>
  <c r="B14" i="84"/>
  <c r="B13" i="84"/>
  <c r="B12" i="84"/>
  <c r="B11" i="84"/>
  <c r="B10" i="84"/>
  <c r="B9" i="84"/>
  <c r="B8" i="84"/>
  <c r="B7" i="84"/>
  <c r="B6" i="84"/>
  <c r="B5" i="84"/>
  <c r="B4" i="84"/>
  <c r="A4" i="84"/>
  <c r="A1" i="84"/>
  <c r="A26" i="83" l="1"/>
  <c r="F8" i="54" l="1"/>
  <c r="F2" i="54" l="1"/>
  <c r="I4" i="54"/>
  <c r="I24" i="54"/>
  <c r="I22" i="54"/>
  <c r="F22" i="54"/>
  <c r="I20" i="54"/>
  <c r="I18" i="54"/>
  <c r="F18" i="54"/>
  <c r="I16" i="54"/>
  <c r="I14" i="54"/>
  <c r="F14" i="54"/>
  <c r="I10" i="54"/>
  <c r="I8" i="54"/>
  <c r="D8" i="54"/>
  <c r="I6" i="54"/>
  <c r="I2" i="54"/>
  <c r="A4" i="83" l="1"/>
  <c r="B12" i="83" l="1"/>
  <c r="B3" i="54" l="1"/>
  <c r="B24" i="83" l="1"/>
  <c r="B23" i="83"/>
  <c r="B22" i="83"/>
  <c r="B21" i="83"/>
  <c r="B20" i="83"/>
  <c r="B19" i="83"/>
  <c r="B18" i="83"/>
  <c r="B17" i="83"/>
  <c r="B16" i="83"/>
  <c r="B15" i="83"/>
  <c r="B14" i="83"/>
  <c r="B13" i="83"/>
  <c r="B11" i="83"/>
  <c r="B10" i="83" l="1"/>
  <c r="B8" i="83"/>
  <c r="B9" i="83"/>
  <c r="B7" i="83"/>
  <c r="B6" i="83"/>
  <c r="B5" i="83"/>
  <c r="B4" i="83"/>
  <c r="A1" i="83" l="1"/>
</calcChain>
</file>

<file path=xl/sharedStrings.xml><?xml version="1.0" encoding="utf-8"?>
<sst xmlns="http://schemas.openxmlformats.org/spreadsheetml/2006/main" count="2" uniqueCount="2">
  <si>
    <t>УКР</t>
  </si>
  <si>
    <t>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</si>
</sst>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7">
    <numFmt numFmtId="164" formatCode="_-* #,##0_₴_-;\-* #,##0_₴_-;_-* &quot;-&quot;_₴_-;_-@_-"/>
    <numFmt numFmtId="165" formatCode="_-* #,##0.00_₴_-;\-* #,##0.00_₴_-;_-* &quot;-&quot;??_₴_-;_-@_-"/>
    <numFmt numFmtId="166" formatCode="_-* #,##0\ _г_р_н_._-;\-* #,##0\ _г_р_н_._-;_-* &quot;-&quot;\ _г_р_н_._-;_-@_-"/>
    <numFmt numFmtId="167" formatCode="_-* #,##0.00\ _г_р_н_._-;\-* #,##0.00\ _г_р_н_._-;_-* &quot;-&quot;??\ _г_р_н_._-;_-@_-"/>
    <numFmt numFmtId="168" formatCode="#,##0&quot;р.&quot;;[Red]\-#,##0&quot;р.&quot;"/>
    <numFmt numFmtId="169" formatCode="#,##0.00&quot;р.&quot;;\-#,##0.00&quot;р.&quot;"/>
    <numFmt numFmtId="170" formatCode="_-* #,##0_р_._-;\-* #,##0_р_._-;_-* &quot;-&quot;_р_._-;_-@_-"/>
    <numFmt numFmtId="171" formatCode="_-* #,##0.00_р_._-;\-* #,##0.00_р_._-;_-* &quot;-&quot;??_р_._-;_-@_-"/>
    <numFmt numFmtId="172" formatCode="0.0"/>
    <numFmt numFmtId="173" formatCode="&quot;$&quot;#,##0_);[Red]\(&quot;$&quot;#,##0\)"/>
    <numFmt numFmtId="174" formatCode="_(* #,##0.00_);_(* \(#,##0.00\);_(* &quot;-&quot;??_);_(@_)"/>
    <numFmt numFmtId="175" formatCode="#,##0.0"/>
    <numFmt numFmtId="176" formatCode="#."/>
    <numFmt numFmtId="177" formatCode="&quot;Ј&quot;#,##0.00;[Red]\-&quot;Ј&quot;#,##0.00"/>
    <numFmt numFmtId="178" formatCode="General_)"/>
    <numFmt numFmtId="179" formatCode="#,##0.000"/>
    <numFmt numFmtId="180" formatCode="&quot;   &quot;@"/>
    <numFmt numFmtId="181" formatCode="&quot;      &quot;@"/>
    <numFmt numFmtId="182" formatCode="&quot;         &quot;@"/>
    <numFmt numFmtId="183" formatCode="&quot;            &quot;@"/>
    <numFmt numFmtId="184" formatCode="&quot;               &quot;@"/>
    <numFmt numFmtId="185" formatCode="0.000_)"/>
    <numFmt numFmtId="186" formatCode="_(* #,##0_);_(* \(#,##0\);_(* &quot;-&quot;_);_(@_)"/>
    <numFmt numFmtId="187" formatCode="_-&quot;$&quot;* #,##0_-;\-&quot;$&quot;* #,##0_-;_-&quot;$&quot;* &quot;-&quot;_-;_-@_-"/>
    <numFmt numFmtId="188" formatCode="_([$€-2]* #,##0.00_);_([$€-2]* \(#,##0.00\);_([$€-2]* &quot;-&quot;??_)"/>
    <numFmt numFmtId="189" formatCode="_-* #,##0\ _F_t_-;\-* #,##0\ _F_t_-;_-* &quot;-&quot;\ _F_t_-;_-@_-"/>
    <numFmt numFmtId="190" formatCode="_-* #,##0.00\ _F_t_-;\-* #,##0.00\ _F_t_-;_-* &quot;-&quot;??\ _F_t_-;_-@_-"/>
    <numFmt numFmtId="191" formatCode="[&gt;0.05]#,##0.0;[&lt;-0.05]\-#,##0.0;\-\-&quot; &quot;;"/>
    <numFmt numFmtId="192" formatCode="[&gt;0.5]#,##0;[&lt;-0.5]\-#,##0;\-\-&quot; &quot;;"/>
    <numFmt numFmtId="193" formatCode="#,##0\ &quot;Kč&quot;;\-#,##0\ &quot;Kč&quot;"/>
    <numFmt numFmtId="194" formatCode="&quot;$&quot;#,##0_);\(&quot;$&quot;#,##0\)"/>
    <numFmt numFmtId="195" formatCode="_(&quot;$&quot;* #,##0_);_(&quot;$&quot;* \(#,##0\);_(&quot;$&quot;* &quot;-&quot;_);_(@_)"/>
    <numFmt numFmtId="196" formatCode="_(&quot;$&quot;* #,##0.00_);_(&quot;$&quot;* \(#,##0.00\);_(&quot;$&quot;* &quot;-&quot;??_);_(@_)"/>
    <numFmt numFmtId="197" formatCode="[&gt;=0.05]#,##0.0;[&lt;=-0.05]\-#,##0.0;?0.0"/>
    <numFmt numFmtId="198" formatCode="_-* #,##0\ &quot;Ft&quot;_-;\-* #,##0\ &quot;Ft&quot;_-;_-* &quot;-&quot;\ &quot;Ft&quot;_-;_-@_-"/>
    <numFmt numFmtId="199" formatCode="_-* #,##0.00\ &quot;Ft&quot;_-;\-* #,##0.00\ &quot;Ft&quot;_-;_-* &quot;-&quot;??\ &quot;Ft&quot;_-;_-@_-"/>
    <numFmt numFmtId="200" formatCode="[Black]#,##0.0;[Black]\-#,##0.0;;"/>
    <numFmt numFmtId="201" formatCode="[Black][&gt;0.05]#,##0.0;[Black][&lt;-0.05]\-#,##0.0;;"/>
    <numFmt numFmtId="202" formatCode="[Black][&gt;0.5]#,##0;[Black][&lt;-0.5]\-#,##0;;"/>
    <numFmt numFmtId="203" formatCode="#,##0.0____"/>
    <numFmt numFmtId="204" formatCode="_-* #,##0\ _р_._-;\-* #,##0\ _р_._-;_-* &quot;-&quot;\ _р_._-;_-@_-"/>
    <numFmt numFmtId="205" formatCode="_-* #,##0.00\ &quot;р.&quot;_-;\-* #,##0.00\ &quot;р.&quot;_-;_-* &quot;-&quot;??\ &quot;р.&quot;_-;_-@_-"/>
    <numFmt numFmtId="206" formatCode="_-* #,##0.00\ _р_._-;\-* #,##0.00\ _р_._-;_-* &quot;-&quot;??\ _р_._-;_-@_-"/>
    <numFmt numFmtId="207" formatCode="#,##0.0_ ;[Red]\-#,##0.0\ "/>
    <numFmt numFmtId="208" formatCode="#,##0;[Red]\(#,##0\)"/>
    <numFmt numFmtId="209" formatCode="_-[$€-2]* #,##0.00_-;\-[$€-2]* #,##0.00_-;_-[$€-2]* &quot;-&quot;??_-"/>
    <numFmt numFmtId="210" formatCode="#,#00"/>
    <numFmt numFmtId="211" formatCode="###\ ##0.000"/>
    <numFmt numFmtId="212" formatCode="#,"/>
    <numFmt numFmtId="213" formatCode="0_)"/>
    <numFmt numFmtId="214" formatCode="&quot;Cr$&quot;#,##0_);[Red]\(&quot;Cr$&quot;#,##0\)"/>
    <numFmt numFmtId="215" formatCode="&quot;Cr$&quot;#,##0.00_);[Red]\(&quot;Cr$&quot;#,##0.00\)"/>
    <numFmt numFmtId="216" formatCode="\$#,"/>
    <numFmt numFmtId="217" formatCode="&quot;$&quot;#,#00"/>
    <numFmt numFmtId="218" formatCode="&quot;$&quot;#,"/>
    <numFmt numFmtId="219" formatCode="[$-418]d\-mmm\-yy;@"/>
    <numFmt numFmtId="220" formatCode="%#,#00"/>
    <numFmt numFmtId="221" formatCode="#.##000"/>
    <numFmt numFmtId="222" formatCode="dd\-mmm\-yy_)"/>
    <numFmt numFmtId="223" formatCode="#.##0,"/>
    <numFmt numFmtId="224" formatCode="#,##0.000000"/>
    <numFmt numFmtId="225" formatCode="General\ \ \ \ \ \ "/>
    <numFmt numFmtId="226" formatCode="0.0\ \ \ \ \ \ \ \ "/>
    <numFmt numFmtId="227" formatCode="mmmm\ yyyy"/>
    <numFmt numFmtId="228" formatCode="[$-409]d\-mmm\-yy;@"/>
    <numFmt numFmtId="229" formatCode="0.0;\(0.0\);\ ;\-"/>
    <numFmt numFmtId="230" formatCode="mm/yyyy"/>
  </numFmts>
  <fonts count="232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ms Rmn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color indexed="55"/>
      <name val="Arial Cyr"/>
      <charset val="204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sz val="2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20"/>
      <name val="Times New Roman"/>
      <family val="1"/>
      <charset val="204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i/>
      <sz val="12"/>
      <color indexed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u/>
      <sz val="10"/>
      <color rgb="FFFF0000"/>
      <name val="Arial"/>
      <family val="2"/>
      <charset val="204"/>
    </font>
    <font>
      <b/>
      <i/>
      <u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indexed="10"/>
      <name val="Times New Roman"/>
      <family val="1"/>
      <charset val="204"/>
    </font>
    <font>
      <sz val="14"/>
      <name val="Arial Cyr"/>
      <charset val="204"/>
    </font>
    <font>
      <sz val="10"/>
      <color rgb="FFF0FEE6"/>
      <name val="Arial Cyr"/>
      <charset val="204"/>
    </font>
    <font>
      <b/>
      <sz val="16"/>
      <name val="Times New Roman"/>
      <family val="1"/>
      <charset val="204"/>
    </font>
    <font>
      <b/>
      <i/>
      <u/>
      <sz val="12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10"/>
      <name val="Arial Cyr"/>
      <charset val="204"/>
    </font>
    <font>
      <i/>
      <sz val="14"/>
      <color indexed="10"/>
      <name val="Times New Roman"/>
      <family val="1"/>
      <charset val="204"/>
    </font>
    <font>
      <b/>
      <sz val="14"/>
      <color indexed="55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indexed="55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color theme="1"/>
      <name val="Verdana"/>
      <family val="2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BF1DE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 style="thick">
        <color rgb="FF005B2B"/>
      </left>
      <right/>
      <top/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/>
      <right/>
      <top/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/>
      <right/>
      <top style="thick">
        <color rgb="FF005D29"/>
      </top>
      <bottom/>
      <diagonal/>
    </border>
    <border>
      <left style="thick">
        <color rgb="FF005B2B"/>
      </left>
      <right style="thick">
        <color rgb="FF005B2B"/>
      </right>
      <top/>
      <bottom style="thick">
        <color rgb="FF005D29"/>
      </bottom>
      <diagonal/>
    </border>
  </borders>
  <cellStyleXfs count="1844">
    <xf numFmtId="0" fontId="0" fillId="0" borderId="0"/>
    <xf numFmtId="180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49" fontId="37" fillId="0" borderId="0">
      <alignment horizontal="centerContinuous" vertical="top" wrapText="1"/>
    </xf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0" fontId="48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8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8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8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8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8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182" fontId="67" fillId="0" borderId="0" applyFont="0" applyFill="0" applyBorder="0" applyAlignment="0" applyProtection="0"/>
    <xf numFmtId="183" fontId="67" fillId="0" borderId="0" applyFont="0" applyFill="0" applyBorder="0" applyAlignment="0" applyProtection="0"/>
    <xf numFmtId="0" fontId="48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8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8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8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8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8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9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184" fontId="66" fillId="0" borderId="0" applyFont="0" applyFill="0" applyBorder="0" applyAlignment="0" applyProtection="0"/>
    <xf numFmtId="0" fontId="49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49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49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49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49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49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49" fillId="6" borderId="0" applyNumberFormat="0" applyBorder="0" applyAlignment="0" applyProtection="0"/>
    <xf numFmtId="0" fontId="49" fillId="18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6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9" borderId="0" applyNumberFormat="0" applyBorder="0" applyAlignment="0" applyProtection="0"/>
    <xf numFmtId="0" fontId="49" fillId="11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49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49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49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49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49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69" fillId="0" borderId="1">
      <protection hidden="1"/>
    </xf>
    <xf numFmtId="0" fontId="70" fillId="22" borderId="1" applyNumberFormat="0" applyFont="0" applyBorder="0" applyAlignment="0" applyProtection="0">
      <protection hidden="1"/>
    </xf>
    <xf numFmtId="0" fontId="71" fillId="0" borderId="1">
      <protection hidden="1"/>
    </xf>
    <xf numFmtId="0" fontId="60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52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4" fillId="0" borderId="3" applyNumberFormat="0" applyFont="0" applyFill="0" applyAlignment="0" applyProtection="0"/>
    <xf numFmtId="0" fontId="57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1" fontId="76" fillId="24" borderId="5">
      <alignment horizontal="right" vertical="center"/>
    </xf>
    <xf numFmtId="0" fontId="77" fillId="24" borderId="5">
      <alignment horizontal="right" vertical="center"/>
    </xf>
    <xf numFmtId="0" fontId="67" fillId="24" borderId="6"/>
    <xf numFmtId="0" fontId="76" fillId="25" borderId="5">
      <alignment horizontal="center" vertical="center"/>
    </xf>
    <xf numFmtId="1" fontId="76" fillId="24" borderId="5">
      <alignment horizontal="right" vertical="center"/>
    </xf>
    <xf numFmtId="0" fontId="67" fillId="24" borderId="0"/>
    <xf numFmtId="0" fontId="67" fillId="24" borderId="0"/>
    <xf numFmtId="0" fontId="78" fillId="24" borderId="5">
      <alignment horizontal="left" vertical="center"/>
    </xf>
    <xf numFmtId="0" fontId="78" fillId="24" borderId="7">
      <alignment vertical="center"/>
    </xf>
    <xf numFmtId="0" fontId="79" fillId="24" borderId="8">
      <alignment vertical="center"/>
    </xf>
    <xf numFmtId="0" fontId="78" fillId="24" borderId="5"/>
    <xf numFmtId="0" fontId="77" fillId="24" borderId="5">
      <alignment horizontal="right" vertical="center"/>
    </xf>
    <xf numFmtId="0" fontId="80" fillId="26" borderId="5">
      <alignment horizontal="left" vertical="center"/>
    </xf>
    <xf numFmtId="0" fontId="80" fillId="26" borderId="5">
      <alignment horizontal="left" vertical="center"/>
    </xf>
    <xf numFmtId="0" fontId="25" fillId="24" borderId="5">
      <alignment horizontal="left" vertical="center"/>
    </xf>
    <xf numFmtId="0" fontId="81" fillId="24" borderId="6"/>
    <xf numFmtId="0" fontId="76" fillId="25" borderId="5">
      <alignment horizontal="left" vertical="center"/>
    </xf>
    <xf numFmtId="185" fontId="82" fillId="0" borderId="0"/>
    <xf numFmtId="185" fontId="82" fillId="0" borderId="0"/>
    <xf numFmtId="185" fontId="82" fillId="0" borderId="0"/>
    <xf numFmtId="185" fontId="82" fillId="0" borderId="0"/>
    <xf numFmtId="185" fontId="82" fillId="0" borderId="0"/>
    <xf numFmtId="185" fontId="82" fillId="0" borderId="0"/>
    <xf numFmtId="185" fontId="82" fillId="0" borderId="0"/>
    <xf numFmtId="185" fontId="82" fillId="0" borderId="0"/>
    <xf numFmtId="38" fontId="19" fillId="0" borderId="0" applyFont="0" applyFill="0" applyBorder="0" applyAlignment="0" applyProtection="0"/>
    <xf numFmtId="186" fontId="83" fillId="0" borderId="0" applyFont="0" applyFill="0" applyBorder="0" applyAlignment="0" applyProtection="0"/>
    <xf numFmtId="166" fontId="25" fillId="0" borderId="0" applyFont="0" applyFill="0" applyBorder="0" applyAlignment="0" applyProtection="0"/>
    <xf numFmtId="204" fontId="128" fillId="0" borderId="0" applyFont="0" applyFill="0" applyBorder="0" applyAlignment="0" applyProtection="0"/>
    <xf numFmtId="170" fontId="25" fillId="0" borderId="0" applyFont="0" applyFill="0" applyBorder="0" applyAlignment="0" applyProtection="0"/>
    <xf numFmtId="174" fontId="67" fillId="0" borderId="0" applyFont="0" applyFill="0" applyBorder="0" applyAlignment="0" applyProtection="0"/>
    <xf numFmtId="174" fontId="43" fillId="0" borderId="0" applyFont="0" applyFill="0" applyBorder="0" applyAlignment="0" applyProtection="0"/>
    <xf numFmtId="174" fontId="43" fillId="0" borderId="0" applyFont="0" applyFill="0" applyBorder="0" applyAlignment="0" applyProtection="0"/>
    <xf numFmtId="174" fontId="43" fillId="0" borderId="0" applyFont="0" applyFill="0" applyBorder="0" applyAlignment="0" applyProtection="0"/>
    <xf numFmtId="171" fontId="83" fillId="0" borderId="0" applyFont="0" applyFill="0" applyBorder="0" applyAlignment="0" applyProtection="0"/>
    <xf numFmtId="179" fontId="84" fillId="0" borderId="0">
      <alignment horizontal="right" vertical="top"/>
    </xf>
    <xf numFmtId="206" fontId="128" fillId="0" borderId="0" applyFont="0" applyFill="0" applyBorder="0" applyAlignment="0" applyProtection="0"/>
    <xf numFmtId="3" fontId="85" fillId="0" borderId="0" applyFont="0" applyFill="0" applyBorder="0" applyAlignment="0" applyProtection="0"/>
    <xf numFmtId="0" fontId="86" fillId="0" borderId="0"/>
    <xf numFmtId="3" fontId="67" fillId="0" borderId="0" applyFill="0" applyBorder="0" applyAlignment="0" applyProtection="0"/>
    <xf numFmtId="0" fontId="87" fillId="0" borderId="0"/>
    <xf numFmtId="0" fontId="87" fillId="0" borderId="0"/>
    <xf numFmtId="173" fontId="19" fillId="0" borderId="0" applyFont="0" applyFill="0" applyBorder="0" applyAlignment="0" applyProtection="0"/>
    <xf numFmtId="205" fontId="128" fillId="0" borderId="0" applyFont="0" applyFill="0" applyBorder="0" applyAlignment="0" applyProtection="0"/>
    <xf numFmtId="187" fontId="85" fillId="0" borderId="0" applyFont="0" applyFill="0" applyBorder="0" applyAlignment="0" applyProtection="0"/>
    <xf numFmtId="176" fontId="20" fillId="0" borderId="0">
      <protection locked="0"/>
    </xf>
    <xf numFmtId="0" fontId="74" fillId="0" borderId="0" applyFont="0" applyFill="0" applyBorder="0" applyAlignment="0" applyProtection="0"/>
    <xf numFmtId="188" fontId="88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89" fontId="90" fillId="0" borderId="0" applyFont="0" applyFill="0" applyBorder="0" applyAlignment="0" applyProtection="0"/>
    <xf numFmtId="190" fontId="90" fillId="0" borderId="0" applyFon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0" borderId="0">
      <protection locked="0"/>
    </xf>
    <xf numFmtId="0" fontId="91" fillId="0" borderId="0">
      <protection locked="0"/>
    </xf>
    <xf numFmtId="0" fontId="93" fillId="0" borderId="0"/>
    <xf numFmtId="0" fontId="91" fillId="0" borderId="0">
      <protection locked="0"/>
    </xf>
    <xf numFmtId="0" fontId="94" fillId="0" borderId="0"/>
    <xf numFmtId="0" fontId="91" fillId="0" borderId="0">
      <protection locked="0"/>
    </xf>
    <xf numFmtId="0" fontId="94" fillId="0" borderId="0"/>
    <xf numFmtId="0" fontId="92" fillId="0" borderId="0">
      <protection locked="0"/>
    </xf>
    <xf numFmtId="0" fontId="94" fillId="0" borderId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176" fontId="20" fillId="0" borderId="0">
      <protection locked="0"/>
    </xf>
    <xf numFmtId="0" fontId="94" fillId="0" borderId="0"/>
    <xf numFmtId="0" fontId="95" fillId="0" borderId="0"/>
    <xf numFmtId="0" fontId="94" fillId="0" borderId="0"/>
    <xf numFmtId="0" fontId="86" fillId="0" borderId="0"/>
    <xf numFmtId="0" fontId="64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38" fontId="97" fillId="25" borderId="0" applyNumberFormat="0" applyBorder="0" applyAlignment="0" applyProtection="0"/>
    <xf numFmtId="0" fontId="53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54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55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5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76" fontId="21" fillId="0" borderId="0">
      <protection locked="0"/>
    </xf>
    <xf numFmtId="176" fontId="21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22" fillId="0" borderId="0"/>
    <xf numFmtId="0" fontId="25" fillId="0" borderId="0"/>
    <xf numFmtId="191" fontId="67" fillId="0" borderId="0" applyFont="0" applyFill="0" applyBorder="0" applyAlignment="0" applyProtection="0"/>
    <xf numFmtId="192" fontId="67" fillId="0" borderId="0" applyFont="0" applyFill="0" applyBorder="0" applyAlignment="0" applyProtection="0"/>
    <xf numFmtId="0" fontId="50" fillId="7" borderId="2" applyNumberFormat="0" applyAlignment="0" applyProtection="0"/>
    <xf numFmtId="10" fontId="97" fillId="24" borderId="5" applyNumberFormat="0" applyBorder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75" fontId="105" fillId="0" borderId="0"/>
    <xf numFmtId="0" fontId="94" fillId="0" borderId="12"/>
    <xf numFmtId="0" fontId="62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7" fillId="0" borderId="1">
      <alignment horizontal="left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193" fontId="74" fillId="0" borderId="0" applyFont="0" applyFill="0" applyBorder="0" applyAlignment="0" applyProtection="0"/>
    <xf numFmtId="186" fontId="83" fillId="0" borderId="0" applyFont="0" applyFill="0" applyBorder="0" applyAlignment="0" applyProtection="0"/>
    <xf numFmtId="174" fontId="83" fillId="0" borderId="0" applyFont="0" applyFill="0" applyBorder="0" applyAlignment="0" applyProtection="0"/>
    <xf numFmtId="194" fontId="74" fillId="0" borderId="0" applyFont="0" applyFill="0" applyBorder="0" applyAlignment="0" applyProtection="0"/>
    <xf numFmtId="195" fontId="83" fillId="0" borderId="0" applyFont="0" applyFill="0" applyBorder="0" applyAlignment="0" applyProtection="0"/>
    <xf numFmtId="196" fontId="83" fillId="0" borderId="0" applyFont="0" applyFill="0" applyBorder="0" applyAlignment="0" applyProtection="0"/>
    <xf numFmtId="0" fontId="109" fillId="0" borderId="0"/>
    <xf numFmtId="0" fontId="59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38" fillId="0" borderId="0" applyNumberFormat="0" applyFill="0" applyBorder="0" applyAlignment="0" applyProtection="0"/>
    <xf numFmtId="0" fontId="111" fillId="0" borderId="0"/>
    <xf numFmtId="0" fontId="33" fillId="0" borderId="0"/>
    <xf numFmtId="0" fontId="3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7" fillId="0" borderId="0"/>
    <xf numFmtId="0" fontId="6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5" fillId="0" borderId="0"/>
    <xf numFmtId="0" fontId="67" fillId="0" borderId="0"/>
    <xf numFmtId="0" fontId="66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7" fillId="0" borderId="0"/>
    <xf numFmtId="197" fontId="83" fillId="0" borderId="0" applyFill="0" applyBorder="0" applyAlignment="0" applyProtection="0">
      <alignment horizontal="right"/>
    </xf>
    <xf numFmtId="0" fontId="90" fillId="0" borderId="0"/>
    <xf numFmtId="178" fontId="44" fillId="0" borderId="0"/>
    <xf numFmtId="178" fontId="33" fillId="0" borderId="0"/>
    <xf numFmtId="0" fontId="112" fillId="0" borderId="0"/>
    <xf numFmtId="0" fontId="25" fillId="10" borderId="14" applyNumberFormat="0" applyFont="0" applyAlignment="0" applyProtection="0"/>
    <xf numFmtId="0" fontId="33" fillId="10" borderId="14" applyNumberFormat="0" applyFont="0" applyAlignment="0" applyProtection="0"/>
    <xf numFmtId="0" fontId="43" fillId="10" borderId="14" applyNumberFormat="0" applyFont="0" applyAlignment="0" applyProtection="0"/>
    <xf numFmtId="0" fontId="33" fillId="10" borderId="14" applyNumberFormat="0" applyFont="0" applyAlignment="0" applyProtection="0"/>
    <xf numFmtId="0" fontId="33" fillId="10" borderId="14" applyNumberFormat="0" applyFont="0" applyAlignment="0" applyProtection="0"/>
    <xf numFmtId="0" fontId="33" fillId="10" borderId="14" applyNumberFormat="0" applyFont="0" applyAlignment="0" applyProtection="0"/>
    <xf numFmtId="0" fontId="33" fillId="10" borderId="14" applyNumberFormat="0" applyFont="0" applyAlignment="0" applyProtection="0"/>
    <xf numFmtId="0" fontId="33" fillId="10" borderId="14" applyNumberFormat="0" applyFont="0" applyAlignment="0" applyProtection="0"/>
    <xf numFmtId="0" fontId="33" fillId="10" borderId="14" applyNumberFormat="0" applyFont="0" applyAlignment="0" applyProtection="0"/>
    <xf numFmtId="0" fontId="33" fillId="10" borderId="14" applyNumberFormat="0" applyFont="0" applyAlignment="0" applyProtection="0"/>
    <xf numFmtId="0" fontId="33" fillId="10" borderId="14" applyNumberFormat="0" applyFont="0" applyAlignment="0" applyProtection="0"/>
    <xf numFmtId="49" fontId="113" fillId="0" borderId="0"/>
    <xf numFmtId="174" fontId="23" fillId="0" borderId="0" applyFont="0" applyFill="0" applyBorder="0" applyAlignment="0" applyProtection="0"/>
    <xf numFmtId="0" fontId="51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198" fontId="90" fillId="0" borderId="0" applyFont="0" applyFill="0" applyBorder="0" applyAlignment="0" applyProtection="0"/>
    <xf numFmtId="199" fontId="90" fillId="0" borderId="0" applyFont="0" applyFill="0" applyBorder="0" applyAlignment="0" applyProtection="0"/>
    <xf numFmtId="0" fontId="86" fillId="0" borderId="0"/>
    <xf numFmtId="10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200" fontId="67" fillId="0" borderId="0" applyFont="0" applyFill="0" applyBorder="0" applyAlignment="0" applyProtection="0"/>
    <xf numFmtId="201" fontId="66" fillId="0" borderId="0" applyFont="0" applyFill="0" applyBorder="0" applyAlignment="0" applyProtection="0"/>
    <xf numFmtId="202" fontId="66" fillId="0" borderId="0" applyFont="0" applyFill="0" applyBorder="0" applyAlignment="0" applyProtection="0"/>
    <xf numFmtId="2" fontId="74" fillId="0" borderId="0" applyFont="0" applyFill="0" applyBorder="0" applyAlignment="0" applyProtection="0"/>
    <xf numFmtId="203" fontId="83" fillId="0" borderId="0" applyFill="0" applyBorder="0" applyAlignment="0">
      <alignment horizontal="centerContinuous"/>
    </xf>
    <xf numFmtId="0" fontId="66" fillId="0" borderId="0"/>
    <xf numFmtId="0" fontId="115" fillId="0" borderId="1" applyNumberFormat="0" applyFill="0" applyBorder="0" applyAlignment="0" applyProtection="0">
      <protection hidden="1"/>
    </xf>
    <xf numFmtId="172" fontId="116" fillId="0" borderId="0"/>
    <xf numFmtId="0" fontId="117" fillId="0" borderId="0"/>
    <xf numFmtId="0" fontId="67" fillId="0" borderId="0" applyNumberFormat="0"/>
    <xf numFmtId="0" fontId="5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22" borderId="1"/>
    <xf numFmtId="176" fontId="20" fillId="0" borderId="16">
      <protection locked="0"/>
    </xf>
    <xf numFmtId="0" fontId="119" fillId="0" borderId="17" applyNumberFormat="0" applyFill="0" applyAlignment="0" applyProtection="0"/>
    <xf numFmtId="0" fontId="91" fillId="0" borderId="16">
      <protection locked="0"/>
    </xf>
    <xf numFmtId="0" fontId="109" fillId="0" borderId="0"/>
    <xf numFmtId="0" fontId="6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72" fontId="123" fillId="0" borderId="0">
      <alignment horizontal="right"/>
    </xf>
    <xf numFmtId="0" fontId="49" fillId="27" borderId="0" applyNumberFormat="0" applyBorder="0" applyAlignment="0" applyProtection="0"/>
    <xf numFmtId="0" fontId="49" fillId="18" borderId="0" applyNumberFormat="0" applyBorder="0" applyAlignment="0" applyProtection="0"/>
    <xf numFmtId="0" fontId="49" fillId="12" borderId="0" applyNumberFormat="0" applyBorder="0" applyAlignment="0" applyProtection="0"/>
    <xf numFmtId="0" fontId="49" fillId="28" borderId="0" applyNumberFormat="0" applyBorder="0" applyAlignment="0" applyProtection="0"/>
    <xf numFmtId="0" fontId="49" fillId="16" borderId="0" applyNumberFormat="0" applyBorder="0" applyAlignment="0" applyProtection="0"/>
    <xf numFmtId="0" fontId="49" fillId="20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8" borderId="0" applyNumberFormat="0" applyBorder="0" applyAlignment="0" applyProtection="0"/>
    <xf numFmtId="0" fontId="50" fillId="7" borderId="2" applyNumberFormat="0" applyAlignment="0" applyProtection="0"/>
    <xf numFmtId="0" fontId="50" fillId="13" borderId="2" applyNumberFormat="0" applyAlignment="0" applyProtection="0"/>
    <xf numFmtId="0" fontId="51" fillId="29" borderId="15" applyNumberFormat="0" applyAlignment="0" applyProtection="0"/>
    <xf numFmtId="0" fontId="129" fillId="29" borderId="2" applyNumberFormat="0" applyAlignment="0" applyProtection="0"/>
    <xf numFmtId="0" fontId="124" fillId="0" borderId="0" applyProtection="0"/>
    <xf numFmtId="177" fontId="39" fillId="0" borderId="0" applyFont="0" applyFill="0" applyBorder="0" applyAlignment="0" applyProtection="0"/>
    <xf numFmtId="0" fontId="64" fillId="4" borderId="0" applyNumberFormat="0" applyBorder="0" applyAlignment="0" applyProtection="0"/>
    <xf numFmtId="0" fontId="37" fillId="0" borderId="18">
      <alignment horizontal="centerContinuous" vertical="top" wrapText="1"/>
    </xf>
    <xf numFmtId="0" fontId="130" fillId="0" borderId="19" applyNumberFormat="0" applyFill="0" applyAlignment="0" applyProtection="0"/>
    <xf numFmtId="0" fontId="131" fillId="0" borderId="20" applyNumberFormat="0" applyFill="0" applyAlignment="0" applyProtection="0"/>
    <xf numFmtId="0" fontId="132" fillId="0" borderId="21" applyNumberFormat="0" applyFill="0" applyAlignment="0" applyProtection="0"/>
    <xf numFmtId="0" fontId="132" fillId="0" borderId="0" applyNumberFormat="0" applyFill="0" applyBorder="0" applyAlignment="0" applyProtection="0"/>
    <xf numFmtId="0" fontId="125" fillId="0" borderId="0" applyProtection="0"/>
    <xf numFmtId="0" fontId="126" fillId="0" borderId="0" applyProtection="0"/>
    <xf numFmtId="0" fontId="38" fillId="0" borderId="0">
      <alignment wrapText="1"/>
    </xf>
    <xf numFmtId="0" fontId="62" fillId="0" borderId="13" applyNumberFormat="0" applyFill="0" applyAlignment="0" applyProtection="0"/>
    <xf numFmtId="0" fontId="56" fillId="0" borderId="22" applyNumberFormat="0" applyFill="0" applyAlignment="0" applyProtection="0"/>
    <xf numFmtId="0" fontId="124" fillId="0" borderId="16" applyProtection="0"/>
    <xf numFmtId="0" fontId="57" fillId="23" borderId="4" applyNumberFormat="0" applyAlignment="0" applyProtection="0"/>
    <xf numFmtId="0" fontId="57" fillId="23" borderId="4" applyNumberFormat="0" applyAlignment="0" applyProtection="0"/>
    <xf numFmtId="0" fontId="5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13" borderId="0" applyNumberFormat="0" applyBorder="0" applyAlignment="0" applyProtection="0"/>
    <xf numFmtId="0" fontId="52" fillId="22" borderId="2" applyNumberForma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1" fillId="0" borderId="0"/>
    <xf numFmtId="0" fontId="48" fillId="0" borderId="0"/>
    <xf numFmtId="0" fontId="38" fillId="0" borderId="0"/>
    <xf numFmtId="0" fontId="4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25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5" fillId="0" borderId="0"/>
    <xf numFmtId="0" fontId="31" fillId="0" borderId="0"/>
    <xf numFmtId="0" fontId="38" fillId="0" borderId="0"/>
    <xf numFmtId="0" fontId="25" fillId="0" borderId="0"/>
    <xf numFmtId="0" fontId="25" fillId="0" borderId="0"/>
    <xf numFmtId="0" fontId="48" fillId="0" borderId="0"/>
    <xf numFmtId="0" fontId="65" fillId="0" borderId="0"/>
    <xf numFmtId="0" fontId="65" fillId="0" borderId="0"/>
    <xf numFmtId="0" fontId="25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25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0" borderId="0"/>
    <xf numFmtId="0" fontId="3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25" fillId="0" borderId="0"/>
    <xf numFmtId="0" fontId="56" fillId="0" borderId="17" applyNumberFormat="0" applyFill="0" applyAlignment="0" applyProtection="0"/>
    <xf numFmtId="0" fontId="60" fillId="5" borderId="0" applyNumberFormat="0" applyBorder="0" applyAlignment="0" applyProtection="0"/>
    <xf numFmtId="0" fontId="60" fillId="3" borderId="0" applyNumberFormat="0" applyBorder="0" applyAlignment="0" applyProtection="0"/>
    <xf numFmtId="0" fontId="61" fillId="0" borderId="0" applyNumberFormat="0" applyFill="0" applyBorder="0" applyAlignment="0" applyProtection="0"/>
    <xf numFmtId="0" fontId="128" fillId="10" borderId="14" applyNumberFormat="0" applyFont="0" applyAlignment="0" applyProtection="0"/>
    <xf numFmtId="0" fontId="48" fillId="10" borderId="14" applyNumberFormat="0" applyFont="0" applyAlignment="0" applyProtection="0"/>
    <xf numFmtId="0" fontId="25" fillId="10" borderId="14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51" fillId="22" borderId="15" applyNumberFormat="0" applyAlignment="0" applyProtection="0"/>
    <xf numFmtId="0" fontId="63" fillId="0" borderId="23" applyNumberFormat="0" applyFill="0" applyAlignment="0" applyProtection="0"/>
    <xf numFmtId="0" fontId="59" fillId="13" borderId="0" applyNumberFormat="0" applyBorder="0" applyAlignment="0" applyProtection="0"/>
    <xf numFmtId="0" fontId="44" fillId="0" borderId="0"/>
    <xf numFmtId="0" fontId="124" fillId="0" borderId="0"/>
    <xf numFmtId="0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" fontId="124" fillId="0" borderId="0" applyProtection="0"/>
    <xf numFmtId="167" fontId="48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64" fillId="6" borderId="0" applyNumberFormat="0" applyBorder="0" applyAlignment="0" applyProtection="0"/>
    <xf numFmtId="49" fontId="37" fillId="0" borderId="5">
      <alignment horizontal="center" vertical="center" wrapText="1"/>
    </xf>
    <xf numFmtId="171" fontId="25" fillId="0" borderId="0" applyFont="0" applyFill="0" applyBorder="0" applyAlignment="0" applyProtection="0"/>
    <xf numFmtId="0" fontId="25" fillId="0" borderId="0"/>
    <xf numFmtId="0" fontId="16" fillId="0" borderId="0"/>
    <xf numFmtId="9" fontId="2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182" fontId="66" fillId="0" borderId="0" applyFont="0" applyFill="0" applyBorder="0" applyAlignment="0" applyProtection="0"/>
    <xf numFmtId="182" fontId="83" fillId="0" borderId="0" applyFont="0" applyFill="0" applyBorder="0" applyAlignment="0" applyProtection="0"/>
    <xf numFmtId="183" fontId="66" fillId="0" borderId="0" applyFont="0" applyFill="0" applyBorder="0" applyAlignment="0" applyProtection="0"/>
    <xf numFmtId="183" fontId="83" fillId="0" borderId="0" applyFont="0" applyFill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11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4" borderId="0" applyNumberFormat="0" applyBorder="0" applyAlignment="0" applyProtection="0"/>
    <xf numFmtId="0" fontId="49" fillId="9" borderId="0" applyNumberFormat="0" applyBorder="0" applyAlignment="0" applyProtection="0"/>
    <xf numFmtId="0" fontId="49" fillId="11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2" fontId="91" fillId="0" borderId="0">
      <protection locked="0"/>
    </xf>
    <xf numFmtId="2" fontId="92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208" fontId="67" fillId="0" borderId="0"/>
    <xf numFmtId="0" fontId="139" fillId="24" borderId="5">
      <alignment horizontal="right" vertical="center"/>
    </xf>
    <xf numFmtId="0" fontId="77" fillId="24" borderId="5">
      <alignment horizontal="right" vertical="center"/>
    </xf>
    <xf numFmtId="0" fontId="67" fillId="24" borderId="6"/>
    <xf numFmtId="0" fontId="76" fillId="32" borderId="5">
      <alignment horizontal="center" vertical="center"/>
    </xf>
    <xf numFmtId="0" fontId="139" fillId="24" borderId="5">
      <alignment horizontal="right" vertical="center"/>
    </xf>
    <xf numFmtId="0" fontId="78" fillId="24" borderId="5">
      <alignment horizontal="left" vertical="center"/>
    </xf>
    <xf numFmtId="0" fontId="78" fillId="24" borderId="7">
      <alignment vertical="center"/>
    </xf>
    <xf numFmtId="0" fontId="79" fillId="24" borderId="8">
      <alignment vertical="center"/>
    </xf>
    <xf numFmtId="0" fontId="78" fillId="24" borderId="5"/>
    <xf numFmtId="0" fontId="77" fillId="24" borderId="5">
      <alignment horizontal="right" vertical="center"/>
    </xf>
    <xf numFmtId="0" fontId="80" fillId="26" borderId="5">
      <alignment horizontal="left" vertical="center"/>
    </xf>
    <xf numFmtId="0" fontId="80" fillId="26" borderId="5">
      <alignment horizontal="left" vertical="center"/>
    </xf>
    <xf numFmtId="0" fontId="140" fillId="24" borderId="5">
      <alignment horizontal="left" vertical="center"/>
    </xf>
    <xf numFmtId="0" fontId="81" fillId="24" borderId="6"/>
    <xf numFmtId="0" fontId="76" fillId="25" borderId="5">
      <alignment horizontal="left" vertical="center"/>
    </xf>
    <xf numFmtId="49" fontId="141" fillId="0" borderId="5">
      <alignment horizontal="center" vertical="center"/>
      <protection locked="0"/>
    </xf>
    <xf numFmtId="49" fontId="141" fillId="0" borderId="5">
      <alignment horizontal="center" vertical="center"/>
      <protection locked="0"/>
    </xf>
    <xf numFmtId="49" fontId="141" fillId="0" borderId="5">
      <alignment horizontal="center" vertical="center"/>
      <protection locked="0"/>
    </xf>
    <xf numFmtId="49" fontId="141" fillId="0" borderId="5">
      <alignment horizontal="center" vertical="center"/>
      <protection locked="0"/>
    </xf>
    <xf numFmtId="49" fontId="141" fillId="0" borderId="5">
      <alignment horizontal="center" vertical="center"/>
      <protection locked="0"/>
    </xf>
    <xf numFmtId="49" fontId="141" fillId="0" borderId="5">
      <alignment horizontal="center" vertical="center"/>
      <protection locked="0"/>
    </xf>
    <xf numFmtId="49" fontId="141" fillId="0" borderId="5">
      <alignment horizontal="center" vertical="center"/>
      <protection locked="0"/>
    </xf>
    <xf numFmtId="49" fontId="141" fillId="0" borderId="5">
      <alignment horizontal="center" vertical="center"/>
      <protection locked="0"/>
    </xf>
    <xf numFmtId="49" fontId="141" fillId="0" borderId="5">
      <alignment horizontal="center" vertical="center"/>
      <protection locked="0"/>
    </xf>
    <xf numFmtId="49" fontId="141" fillId="0" borderId="5">
      <alignment horizontal="center" vertical="center"/>
      <protection locked="0"/>
    </xf>
    <xf numFmtId="49" fontId="141" fillId="0" borderId="5">
      <alignment horizontal="center" vertical="center"/>
      <protection locked="0"/>
    </xf>
    <xf numFmtId="49" fontId="141" fillId="0" borderId="5">
      <alignment horizontal="center" vertical="center"/>
      <protection locked="0"/>
    </xf>
    <xf numFmtId="49" fontId="141" fillId="0" borderId="5">
      <alignment horizontal="center" vertical="center"/>
      <protection locked="0"/>
    </xf>
    <xf numFmtId="174" fontId="43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83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194" fontId="67" fillId="0" borderId="0" applyFont="0" applyFill="0" applyBorder="0" applyAlignment="0" applyProtection="0"/>
    <xf numFmtId="2" fontId="91" fillId="0" borderId="0">
      <protection locked="0"/>
    </xf>
    <xf numFmtId="0" fontId="67" fillId="0" borderId="0" applyFont="0" applyFill="0" applyBorder="0" applyAlignment="0" applyProtection="0"/>
    <xf numFmtId="49" fontId="38" fillId="0" borderId="5">
      <alignment horizontal="left" vertical="center"/>
      <protection locked="0"/>
    </xf>
    <xf numFmtId="49" fontId="38" fillId="0" borderId="5">
      <alignment horizontal="left" vertical="center"/>
      <protection locked="0"/>
    </xf>
    <xf numFmtId="49" fontId="38" fillId="0" borderId="5">
      <alignment horizontal="left" vertical="center"/>
      <protection locked="0"/>
    </xf>
    <xf numFmtId="49" fontId="38" fillId="0" borderId="5">
      <alignment horizontal="left" vertical="center"/>
      <protection locked="0"/>
    </xf>
    <xf numFmtId="49" fontId="38" fillId="0" borderId="5">
      <alignment horizontal="left" vertical="center"/>
      <protection locked="0"/>
    </xf>
    <xf numFmtId="49" fontId="38" fillId="0" borderId="5">
      <alignment horizontal="left" vertical="center"/>
      <protection locked="0"/>
    </xf>
    <xf numFmtId="49" fontId="38" fillId="0" borderId="5">
      <alignment horizontal="left" vertical="center"/>
      <protection locked="0"/>
    </xf>
    <xf numFmtId="49" fontId="38" fillId="0" borderId="5">
      <alignment horizontal="left" vertical="center"/>
      <protection locked="0"/>
    </xf>
    <xf numFmtId="49" fontId="38" fillId="0" borderId="5">
      <alignment horizontal="left" vertical="center"/>
      <protection locked="0"/>
    </xf>
    <xf numFmtId="49" fontId="38" fillId="0" borderId="5">
      <alignment horizontal="left" vertical="center"/>
      <protection locked="0"/>
    </xf>
    <xf numFmtId="49" fontId="38" fillId="0" borderId="5">
      <alignment horizontal="left" vertical="center"/>
      <protection locked="0"/>
    </xf>
    <xf numFmtId="49" fontId="38" fillId="0" borderId="5">
      <alignment horizontal="left" vertical="center"/>
      <protection locked="0"/>
    </xf>
    <xf numFmtId="49" fontId="38" fillId="0" borderId="5">
      <alignment horizontal="left" vertical="center"/>
      <protection locked="0"/>
    </xf>
    <xf numFmtId="49" fontId="38" fillId="0" borderId="5">
      <alignment horizontal="left" vertical="center"/>
      <protection locked="0"/>
    </xf>
    <xf numFmtId="49" fontId="38" fillId="0" borderId="5">
      <alignment horizontal="left" vertical="center"/>
      <protection locked="0"/>
    </xf>
    <xf numFmtId="49" fontId="38" fillId="0" borderId="5">
      <alignment horizontal="left" vertical="center"/>
      <protection locked="0"/>
    </xf>
    <xf numFmtId="49" fontId="38" fillId="0" borderId="5">
      <alignment horizontal="left" vertical="center"/>
      <protection locked="0"/>
    </xf>
    <xf numFmtId="172" fontId="142" fillId="0" borderId="0"/>
    <xf numFmtId="209" fontId="67" fillId="0" borderId="0" applyFont="0" applyFill="0" applyBorder="0" applyAlignment="0" applyProtection="0"/>
    <xf numFmtId="178" fontId="95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5" fontId="67" fillId="0" borderId="0" applyFont="0" applyFill="0" applyBorder="0" applyAlignment="0" applyProtection="0"/>
    <xf numFmtId="175" fontId="67" fillId="0" borderId="0" applyFont="0" applyFill="0" applyBorder="0" applyAlignment="0" applyProtection="0"/>
    <xf numFmtId="175" fontId="67" fillId="0" borderId="0" applyFont="0" applyFill="0" applyBorder="0" applyAlignment="0" applyProtection="0"/>
    <xf numFmtId="0" fontId="93" fillId="0" borderId="0"/>
    <xf numFmtId="175" fontId="67" fillId="0" borderId="0" applyFont="0" applyFill="0" applyBorder="0" applyAlignment="0" applyProtection="0"/>
    <xf numFmtId="0" fontId="94" fillId="0" borderId="0"/>
    <xf numFmtId="175" fontId="67" fillId="0" borderId="0" applyFont="0" applyFill="0" applyBorder="0" applyAlignment="0" applyProtection="0"/>
    <xf numFmtId="0" fontId="94" fillId="0" borderId="0"/>
    <xf numFmtId="175" fontId="67" fillId="0" borderId="0" applyFont="0" applyFill="0" applyBorder="0" applyAlignment="0" applyProtection="0"/>
    <xf numFmtId="0" fontId="94" fillId="0" borderId="0"/>
    <xf numFmtId="175" fontId="67" fillId="0" borderId="0" applyFont="0" applyFill="0" applyBorder="0" applyAlignment="0" applyProtection="0"/>
    <xf numFmtId="0" fontId="90" fillId="0" borderId="0"/>
    <xf numFmtId="0" fontId="91" fillId="0" borderId="0">
      <protection locked="0"/>
    </xf>
    <xf numFmtId="210" fontId="91" fillId="0" borderId="0">
      <protection locked="0"/>
    </xf>
    <xf numFmtId="2" fontId="67" fillId="0" borderId="0" applyFont="0" applyFill="0" applyBorder="0" applyAlignment="0" applyProtection="0"/>
    <xf numFmtId="0" fontId="94" fillId="0" borderId="0"/>
    <xf numFmtId="0" fontId="95" fillId="0" borderId="0"/>
    <xf numFmtId="0" fontId="94" fillId="0" borderId="0"/>
    <xf numFmtId="210" fontId="91" fillId="0" borderId="0">
      <protection locked="0"/>
    </xf>
    <xf numFmtId="211" fontId="143" fillId="0" borderId="0" applyAlignment="0">
      <alignment wrapText="1"/>
    </xf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212" fontId="144" fillId="0" borderId="0">
      <protection locked="0"/>
    </xf>
    <xf numFmtId="212" fontId="144" fillId="0" borderId="0"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175" fontId="66" fillId="0" borderId="0" applyFont="0" applyFill="0" applyBorder="0" applyAlignment="0" applyProtection="0"/>
    <xf numFmtId="175" fontId="83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5" fontId="67" fillId="0" borderId="0"/>
    <xf numFmtId="0" fontId="94" fillId="0" borderId="12"/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</xf>
    <xf numFmtId="49" fontId="38" fillId="0" borderId="0" applyNumberFormat="0" applyFont="0" applyAlignment="0">
      <alignment vertical="top" wrapText="1"/>
    </xf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</xf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</xf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  <protection locked="0"/>
    </xf>
    <xf numFmtId="49" fontId="151" fillId="24" borderId="31">
      <alignment horizontal="left" vertical="center"/>
      <protection locked="0"/>
    </xf>
    <xf numFmtId="49" fontId="151" fillId="24" borderId="31">
      <alignment horizontal="left" vertical="center"/>
    </xf>
    <xf numFmtId="4" fontId="151" fillId="24" borderId="31">
      <alignment horizontal="right" vertical="center"/>
      <protection locked="0"/>
    </xf>
    <xf numFmtId="4" fontId="151" fillId="24" borderId="31">
      <alignment horizontal="right" vertical="center"/>
    </xf>
    <xf numFmtId="4" fontId="152" fillId="24" borderId="31">
      <alignment horizontal="right" vertical="center"/>
      <protection locked="0"/>
    </xf>
    <xf numFmtId="49" fontId="153" fillId="24" borderId="5">
      <alignment horizontal="left" vertical="center"/>
      <protection locked="0"/>
    </xf>
    <xf numFmtId="49" fontId="153" fillId="24" borderId="5">
      <alignment horizontal="left" vertical="center"/>
    </xf>
    <xf numFmtId="49" fontId="154" fillId="24" borderId="5">
      <alignment horizontal="left" vertical="center"/>
      <protection locked="0"/>
    </xf>
    <xf numFmtId="49" fontId="154" fillId="24" borderId="5">
      <alignment horizontal="left" vertical="center"/>
    </xf>
    <xf numFmtId="4" fontId="153" fillId="24" borderId="5">
      <alignment horizontal="right" vertical="center"/>
      <protection locked="0"/>
    </xf>
    <xf numFmtId="4" fontId="153" fillId="24" borderId="5">
      <alignment horizontal="right" vertical="center"/>
    </xf>
    <xf numFmtId="4" fontId="155" fillId="24" borderId="5">
      <alignment horizontal="right" vertical="center"/>
      <protection locked="0"/>
    </xf>
    <xf numFmtId="49" fontId="141" fillId="24" borderId="5">
      <alignment horizontal="left" vertical="center"/>
      <protection locked="0"/>
    </xf>
    <xf numFmtId="49" fontId="141" fillId="24" borderId="5">
      <alignment horizontal="left" vertical="center"/>
      <protection locked="0"/>
    </xf>
    <xf numFmtId="49" fontId="141" fillId="24" borderId="5">
      <alignment horizontal="left" vertical="center"/>
    </xf>
    <xf numFmtId="49" fontId="141" fillId="24" borderId="5">
      <alignment horizontal="left" vertical="center"/>
    </xf>
    <xf numFmtId="49" fontId="152" fillId="24" borderId="5">
      <alignment horizontal="left" vertical="center"/>
      <protection locked="0"/>
    </xf>
    <xf numFmtId="49" fontId="152" fillId="24" borderId="5">
      <alignment horizontal="left" vertical="center"/>
    </xf>
    <xf numFmtId="4" fontId="141" fillId="24" borderId="5">
      <alignment horizontal="right" vertical="center"/>
      <protection locked="0"/>
    </xf>
    <xf numFmtId="4" fontId="141" fillId="24" borderId="5">
      <alignment horizontal="right" vertical="center"/>
      <protection locked="0"/>
    </xf>
    <xf numFmtId="4" fontId="141" fillId="24" borderId="5">
      <alignment horizontal="right" vertical="center"/>
    </xf>
    <xf numFmtId="4" fontId="141" fillId="24" borderId="5">
      <alignment horizontal="right" vertical="center"/>
    </xf>
    <xf numFmtId="4" fontId="152" fillId="24" borderId="5">
      <alignment horizontal="right" vertical="center"/>
      <protection locked="0"/>
    </xf>
    <xf numFmtId="49" fontId="156" fillId="24" borderId="5">
      <alignment horizontal="left" vertical="center"/>
      <protection locked="0"/>
    </xf>
    <xf numFmtId="49" fontId="156" fillId="24" borderId="5">
      <alignment horizontal="left" vertical="center"/>
    </xf>
    <xf numFmtId="49" fontId="157" fillId="24" borderId="5">
      <alignment horizontal="left" vertical="center"/>
      <protection locked="0"/>
    </xf>
    <xf numFmtId="49" fontId="157" fillId="24" borderId="5">
      <alignment horizontal="left" vertical="center"/>
    </xf>
    <xf numFmtId="4" fontId="156" fillId="24" borderId="5">
      <alignment horizontal="right" vertical="center"/>
      <protection locked="0"/>
    </xf>
    <xf numFmtId="4" fontId="156" fillId="24" borderId="5">
      <alignment horizontal="right" vertical="center"/>
    </xf>
    <xf numFmtId="4" fontId="158" fillId="24" borderId="5">
      <alignment horizontal="right" vertical="center"/>
      <protection locked="0"/>
    </xf>
    <xf numFmtId="49" fontId="159" fillId="0" borderId="5">
      <alignment horizontal="left" vertical="center"/>
      <protection locked="0"/>
    </xf>
    <xf numFmtId="49" fontId="159" fillId="0" borderId="5">
      <alignment horizontal="left" vertical="center"/>
    </xf>
    <xf numFmtId="49" fontId="160" fillId="0" borderId="5">
      <alignment horizontal="left" vertical="center"/>
      <protection locked="0"/>
    </xf>
    <xf numFmtId="49" fontId="160" fillId="0" borderId="5">
      <alignment horizontal="left" vertical="center"/>
    </xf>
    <xf numFmtId="4" fontId="159" fillId="0" borderId="5">
      <alignment horizontal="right" vertical="center"/>
      <protection locked="0"/>
    </xf>
    <xf numFmtId="4" fontId="159" fillId="0" borderId="5">
      <alignment horizontal="right" vertical="center"/>
    </xf>
    <xf numFmtId="4" fontId="160" fillId="0" borderId="5">
      <alignment horizontal="right" vertical="center"/>
      <protection locked="0"/>
    </xf>
    <xf numFmtId="49" fontId="161" fillId="0" borderId="5">
      <alignment horizontal="left" vertical="center"/>
      <protection locked="0"/>
    </xf>
    <xf numFmtId="49" fontId="161" fillId="0" borderId="5">
      <alignment horizontal="left" vertical="center"/>
    </xf>
    <xf numFmtId="49" fontId="162" fillId="0" borderId="5">
      <alignment horizontal="left" vertical="center"/>
      <protection locked="0"/>
    </xf>
    <xf numFmtId="49" fontId="162" fillId="0" borderId="5">
      <alignment horizontal="left" vertical="center"/>
    </xf>
    <xf numFmtId="4" fontId="161" fillId="0" borderId="5">
      <alignment horizontal="right" vertical="center"/>
      <protection locked="0"/>
    </xf>
    <xf numFmtId="4" fontId="161" fillId="0" borderId="5">
      <alignment horizontal="right" vertical="center"/>
    </xf>
    <xf numFmtId="49" fontId="159" fillId="0" borderId="5">
      <alignment horizontal="left" vertical="center"/>
      <protection locked="0"/>
    </xf>
    <xf numFmtId="49" fontId="160" fillId="0" borderId="5">
      <alignment horizontal="left" vertical="center"/>
      <protection locked="0"/>
    </xf>
    <xf numFmtId="4" fontId="159" fillId="0" borderId="5">
      <alignment horizontal="right" vertical="center"/>
      <protection locked="0"/>
    </xf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1" fontId="83" fillId="0" borderId="0" applyNumberFormat="0" applyAlignment="0">
      <alignment horizontal="center"/>
    </xf>
    <xf numFmtId="213" fontId="163" fillId="0" borderId="0" applyNumberFormat="0">
      <alignment horizontal="centerContinuous"/>
    </xf>
    <xf numFmtId="186" fontId="83" fillId="0" borderId="0" applyFont="0" applyFill="0" applyBorder="0" applyAlignment="0" applyProtection="0"/>
    <xf numFmtId="174" fontId="83" fillId="0" borderId="0" applyFont="0" applyFill="0" applyBorder="0" applyAlignment="0" applyProtection="0"/>
    <xf numFmtId="214" fontId="90" fillId="0" borderId="0" applyFont="0" applyFill="0" applyBorder="0" applyAlignment="0" applyProtection="0"/>
    <xf numFmtId="215" fontId="90" fillId="0" borderId="0" applyFont="0" applyFill="0" applyBorder="0" applyAlignment="0" applyProtection="0"/>
    <xf numFmtId="216" fontId="91" fillId="0" borderId="0">
      <protection locked="0"/>
    </xf>
    <xf numFmtId="195" fontId="83" fillId="0" borderId="0" applyFont="0" applyFill="0" applyBorder="0" applyAlignment="0" applyProtection="0"/>
    <xf numFmtId="196" fontId="83" fillId="0" borderId="0" applyFont="0" applyFill="0" applyBorder="0" applyAlignment="0" applyProtection="0"/>
    <xf numFmtId="217" fontId="91" fillId="0" borderId="0">
      <protection locked="0"/>
    </xf>
    <xf numFmtId="218" fontId="91" fillId="0" borderId="0">
      <protection locked="0"/>
    </xf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64" fillId="0" borderId="0"/>
    <xf numFmtId="0" fontId="33" fillId="0" borderId="0"/>
    <xf numFmtId="0" fontId="165" fillId="0" borderId="0"/>
    <xf numFmtId="0" fontId="33" fillId="0" borderId="0"/>
    <xf numFmtId="0" fontId="95" fillId="0" borderId="0"/>
    <xf numFmtId="0" fontId="95" fillId="0" borderId="0"/>
    <xf numFmtId="0" fontId="43" fillId="0" borderId="0"/>
    <xf numFmtId="0" fontId="43" fillId="0" borderId="0"/>
    <xf numFmtId="0" fontId="83" fillId="0" borderId="0"/>
    <xf numFmtId="0" fontId="123" fillId="0" borderId="0"/>
    <xf numFmtId="0" fontId="67" fillId="0" borderId="0"/>
    <xf numFmtId="0" fontId="43" fillId="0" borderId="0"/>
    <xf numFmtId="0" fontId="17" fillId="0" borderId="0"/>
    <xf numFmtId="0" fontId="83" fillId="0" borderId="0"/>
    <xf numFmtId="0" fontId="83" fillId="0" borderId="0"/>
    <xf numFmtId="0" fontId="67" fillId="0" borderId="0"/>
    <xf numFmtId="0" fontId="16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 applyBorder="0"/>
    <xf numFmtId="0" fontId="67" fillId="0" borderId="0"/>
    <xf numFmtId="0" fontId="67" fillId="0" borderId="0"/>
    <xf numFmtId="0" fontId="83" fillId="0" borderId="0"/>
    <xf numFmtId="0" fontId="83" fillId="0" borderId="0"/>
    <xf numFmtId="0" fontId="25" fillId="0" borderId="0"/>
    <xf numFmtId="0" fontId="83" fillId="0" borderId="0"/>
    <xf numFmtId="0" fontId="167" fillId="0" borderId="0"/>
    <xf numFmtId="0" fontId="67" fillId="0" borderId="0"/>
    <xf numFmtId="0" fontId="83" fillId="0" borderId="0" applyBorder="0"/>
    <xf numFmtId="0" fontId="25" fillId="0" borderId="0"/>
    <xf numFmtId="0" fontId="43" fillId="0" borderId="0"/>
    <xf numFmtId="0" fontId="43" fillId="0" borderId="0"/>
    <xf numFmtId="219" fontId="168" fillId="0" borderId="0"/>
    <xf numFmtId="0" fontId="83" fillId="0" borderId="0"/>
    <xf numFmtId="0" fontId="48" fillId="0" borderId="0"/>
    <xf numFmtId="0" fontId="169" fillId="0" borderId="0"/>
    <xf numFmtId="0" fontId="169" fillId="0" borderId="0"/>
    <xf numFmtId="0" fontId="169" fillId="0" borderId="0"/>
    <xf numFmtId="0" fontId="33" fillId="10" borderId="14" applyNumberFormat="0" applyFont="0" applyAlignment="0" applyProtection="0"/>
    <xf numFmtId="0" fontId="33" fillId="10" borderId="14" applyNumberFormat="0" applyFont="0" applyAlignment="0" applyProtection="0"/>
    <xf numFmtId="0" fontId="33" fillId="10" borderId="14" applyNumberFormat="0" applyFont="0" applyAlignment="0" applyProtection="0"/>
    <xf numFmtId="0" fontId="33" fillId="10" borderId="14" applyNumberFormat="0" applyFont="0" applyAlignment="0" applyProtection="0"/>
    <xf numFmtId="0" fontId="33" fillId="10" borderId="14" applyNumberFormat="0" applyFont="0" applyAlignment="0" applyProtection="0"/>
    <xf numFmtId="0" fontId="33" fillId="10" borderId="14" applyNumberFormat="0" applyFont="0" applyAlignment="0" applyProtection="0"/>
    <xf numFmtId="0" fontId="33" fillId="10" borderId="14" applyNumberFormat="0" applyFont="0" applyAlignment="0" applyProtection="0"/>
    <xf numFmtId="0" fontId="33" fillId="10" borderId="14" applyNumberFormat="0" applyFont="0" applyAlignment="0" applyProtection="0"/>
    <xf numFmtId="0" fontId="33" fillId="10" borderId="14" applyNumberFormat="0" applyFont="0" applyAlignment="0" applyProtection="0"/>
    <xf numFmtId="4" fontId="135" fillId="32" borderId="5">
      <alignment horizontal="right" vertical="center"/>
      <protection locked="0"/>
    </xf>
    <xf numFmtId="4" fontId="135" fillId="30" borderId="5">
      <alignment horizontal="right" vertical="center"/>
      <protection locked="0"/>
    </xf>
    <xf numFmtId="4" fontId="135" fillId="25" borderId="5">
      <alignment horizontal="right" vertical="center"/>
      <protection locked="0"/>
    </xf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9" fontId="8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3" fillId="0" borderId="0" applyFont="0" applyFill="0" applyBorder="0" applyAlignment="0" applyProtection="0"/>
    <xf numFmtId="200" fontId="83" fillId="0" borderId="0" applyFont="0" applyFill="0" applyBorder="0" applyAlignment="0" applyProtection="0"/>
    <xf numFmtId="220" fontId="91" fillId="0" borderId="0">
      <protection locked="0"/>
    </xf>
    <xf numFmtId="221" fontId="91" fillId="0" borderId="0">
      <protection locked="0"/>
    </xf>
    <xf numFmtId="222" fontId="67" fillId="0" borderId="0" applyFont="0" applyFill="0" applyBorder="0" applyAlignment="0" applyProtection="0"/>
    <xf numFmtId="220" fontId="91" fillId="0" borderId="0">
      <protection locked="0"/>
    </xf>
    <xf numFmtId="203" fontId="83" fillId="0" borderId="0" applyFill="0" applyBorder="0" applyAlignment="0">
      <alignment horizontal="centerContinuous"/>
    </xf>
    <xf numFmtId="221" fontId="91" fillId="0" borderId="0">
      <protection locked="0"/>
    </xf>
    <xf numFmtId="223" fontId="91" fillId="0" borderId="0">
      <protection locked="0"/>
    </xf>
    <xf numFmtId="49" fontId="141" fillId="0" borderId="5">
      <alignment horizontal="left" vertical="center" wrapText="1"/>
      <protection locked="0"/>
    </xf>
    <xf numFmtId="49" fontId="141" fillId="0" borderId="5">
      <alignment horizontal="left" vertical="center" wrapText="1"/>
      <protection locked="0"/>
    </xf>
    <xf numFmtId="4" fontId="170" fillId="33" borderId="32" applyNumberFormat="0" applyProtection="0">
      <alignment vertical="center"/>
    </xf>
    <xf numFmtId="4" fontId="171" fillId="33" borderId="32" applyNumberFormat="0" applyProtection="0">
      <alignment vertical="center"/>
    </xf>
    <xf numFmtId="4" fontId="172" fillId="0" borderId="0" applyNumberFormat="0" applyProtection="0">
      <alignment horizontal="left" vertical="center" indent="1"/>
    </xf>
    <xf numFmtId="4" fontId="173" fillId="34" borderId="32" applyNumberFormat="0" applyProtection="0">
      <alignment horizontal="left" vertical="center" indent="1"/>
    </xf>
    <xf numFmtId="4" fontId="174" fillId="35" borderId="32" applyNumberFormat="0" applyProtection="0">
      <alignment vertical="center"/>
    </xf>
    <xf numFmtId="4" fontId="175" fillId="32" borderId="32" applyNumberFormat="0" applyProtection="0">
      <alignment vertical="center"/>
    </xf>
    <xf numFmtId="4" fontId="174" fillId="36" borderId="32" applyNumberFormat="0" applyProtection="0">
      <alignment vertical="center"/>
    </xf>
    <xf numFmtId="4" fontId="176" fillId="35" borderId="32" applyNumberFormat="0" applyProtection="0">
      <alignment vertical="center"/>
    </xf>
    <xf numFmtId="4" fontId="177" fillId="37" borderId="32" applyNumberFormat="0" applyProtection="0">
      <alignment horizontal="left" vertical="center" indent="1"/>
    </xf>
    <xf numFmtId="4" fontId="177" fillId="30" borderId="32" applyNumberFormat="0" applyProtection="0">
      <alignment horizontal="left" vertical="center" indent="1"/>
    </xf>
    <xf numFmtId="4" fontId="178" fillId="34" borderId="32" applyNumberFormat="0" applyProtection="0">
      <alignment horizontal="left" vertical="center" indent="1"/>
    </xf>
    <xf numFmtId="4" fontId="179" fillId="31" borderId="32" applyNumberFormat="0" applyProtection="0">
      <alignment vertical="center"/>
    </xf>
    <xf numFmtId="4" fontId="180" fillId="24" borderId="32" applyNumberFormat="0" applyProtection="0">
      <alignment horizontal="left" vertical="center" indent="1"/>
    </xf>
    <xf numFmtId="4" fontId="181" fillId="30" borderId="32" applyNumberFormat="0" applyProtection="0">
      <alignment horizontal="left" vertical="center" indent="1"/>
    </xf>
    <xf numFmtId="4" fontId="182" fillId="34" borderId="32" applyNumberFormat="0" applyProtection="0">
      <alignment horizontal="left" vertical="center" indent="1"/>
    </xf>
    <xf numFmtId="4" fontId="183" fillId="24" borderId="32" applyNumberFormat="0" applyProtection="0">
      <alignment vertical="center"/>
    </xf>
    <xf numFmtId="4" fontId="184" fillId="24" borderId="32" applyNumberFormat="0" applyProtection="0">
      <alignment vertical="center"/>
    </xf>
    <xf numFmtId="4" fontId="177" fillId="30" borderId="32" applyNumberFormat="0" applyProtection="0">
      <alignment horizontal="left" vertical="center" indent="1"/>
    </xf>
    <xf numFmtId="4" fontId="185" fillId="24" borderId="32" applyNumberFormat="0" applyProtection="0">
      <alignment vertical="center"/>
    </xf>
    <xf numFmtId="4" fontId="186" fillId="24" borderId="32" applyNumberFormat="0" applyProtection="0">
      <alignment vertical="center"/>
    </xf>
    <xf numFmtId="4" fontId="97" fillId="0" borderId="0" applyNumberFormat="0" applyProtection="0">
      <alignment horizontal="left" vertical="center" indent="1"/>
    </xf>
    <xf numFmtId="4" fontId="187" fillId="24" borderId="32" applyNumberFormat="0" applyProtection="0">
      <alignment vertical="center"/>
    </xf>
    <xf numFmtId="4" fontId="188" fillId="24" borderId="32" applyNumberFormat="0" applyProtection="0">
      <alignment vertical="center"/>
    </xf>
    <xf numFmtId="4" fontId="177" fillId="38" borderId="32" applyNumberFormat="0" applyProtection="0">
      <alignment horizontal="left" vertical="center" indent="1"/>
    </xf>
    <xf numFmtId="4" fontId="189" fillId="31" borderId="32" applyNumberFormat="0" applyProtection="0">
      <alignment horizontal="left" indent="1"/>
    </xf>
    <xf numFmtId="4" fontId="190" fillId="24" borderId="32" applyNumberFormat="0" applyProtection="0">
      <alignment vertical="center"/>
    </xf>
    <xf numFmtId="38" fontId="90" fillId="0" borderId="28"/>
    <xf numFmtId="224" fontId="67" fillId="0" borderId="0">
      <protection locked="0"/>
    </xf>
    <xf numFmtId="38" fontId="90" fillId="0" borderId="0" applyFont="0" applyFill="0" applyBorder="0" applyAlignment="0" applyProtection="0"/>
    <xf numFmtId="40" fontId="90" fillId="0" borderId="0" applyFont="0" applyFill="0" applyBorder="0" applyAlignment="0" applyProtection="0"/>
    <xf numFmtId="0" fontId="191" fillId="0" borderId="0" applyNumberFormat="0" applyFill="0" applyBorder="0" applyAlignment="0" applyProtection="0"/>
    <xf numFmtId="0" fontId="67" fillId="0" borderId="0" applyNumberFormat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2" fontId="144" fillId="0" borderId="0">
      <protection locked="0"/>
    </xf>
    <xf numFmtId="2" fontId="144" fillId="0" borderId="0">
      <protection locked="0"/>
    </xf>
    <xf numFmtId="221" fontId="91" fillId="0" borderId="0">
      <protection locked="0"/>
    </xf>
    <xf numFmtId="223" fontId="91" fillId="0" borderId="0">
      <protection locked="0"/>
    </xf>
    <xf numFmtId="0" fontId="90" fillId="0" borderId="0"/>
    <xf numFmtId="4" fontId="67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92" fillId="0" borderId="0" applyNumberFormat="0" applyFont="0" applyFill="0" applyBorder="0" applyAlignment="0" applyProtection="0">
      <alignment vertical="top"/>
    </xf>
    <xf numFmtId="0" fontId="193" fillId="0" borderId="0" applyNumberFormat="0" applyFont="0" applyFill="0" applyBorder="0" applyAlignment="0" applyProtection="0">
      <alignment vertical="top"/>
    </xf>
    <xf numFmtId="0" fontId="193" fillId="0" borderId="0" applyNumberFormat="0" applyFont="0" applyFill="0" applyBorder="0" applyAlignment="0" applyProtection="0">
      <alignment vertical="top"/>
    </xf>
    <xf numFmtId="0" fontId="192" fillId="0" borderId="0" applyNumberFormat="0" applyFont="0" applyFill="0" applyBorder="0" applyAlignment="0" applyProtection="0"/>
    <xf numFmtId="0" fontId="192" fillId="0" borderId="0" applyNumberFormat="0" applyFont="0" applyFill="0" applyBorder="0" applyAlignment="0" applyProtection="0">
      <alignment horizontal="left" vertical="top"/>
    </xf>
    <xf numFmtId="0" fontId="192" fillId="0" borderId="0" applyNumberFormat="0" applyFont="0" applyFill="0" applyBorder="0" applyAlignment="0" applyProtection="0">
      <alignment horizontal="left" vertical="top"/>
    </xf>
    <xf numFmtId="0" fontId="192" fillId="0" borderId="0" applyNumberFormat="0" applyFont="0" applyFill="0" applyBorder="0" applyAlignment="0" applyProtection="0">
      <alignment horizontal="left" vertical="top"/>
    </xf>
    <xf numFmtId="0" fontId="83" fillId="0" borderId="0"/>
    <xf numFmtId="0" fontId="194" fillId="0" borderId="0">
      <alignment horizontal="left" wrapText="1"/>
    </xf>
    <xf numFmtId="0" fontId="195" fillId="0" borderId="18" applyNumberFormat="0" applyFont="0" applyFill="0" applyBorder="0" applyAlignment="0" applyProtection="0">
      <alignment horizontal="center" wrapText="1"/>
    </xf>
    <xf numFmtId="225" fontId="66" fillId="0" borderId="0" applyNumberFormat="0" applyFont="0" applyFill="0" applyBorder="0" applyAlignment="0" applyProtection="0">
      <alignment horizontal="right"/>
    </xf>
    <xf numFmtId="0" fontId="195" fillId="0" borderId="0" applyNumberFormat="0" applyFont="0" applyFill="0" applyBorder="0" applyAlignment="0" applyProtection="0">
      <alignment horizontal="left" indent="1"/>
    </xf>
    <xf numFmtId="226" fontId="195" fillId="0" borderId="0" applyNumberFormat="0" applyFont="0" applyFill="0" applyBorder="0" applyAlignment="0" applyProtection="0"/>
    <xf numFmtId="0" fontId="83" fillId="0" borderId="18" applyNumberFormat="0" applyFont="0" applyFill="0" applyAlignment="0" applyProtection="0">
      <alignment horizontal="center"/>
    </xf>
    <xf numFmtId="0" fontId="83" fillId="0" borderId="0" applyNumberFormat="0" applyFont="0" applyFill="0" applyBorder="0" applyAlignment="0" applyProtection="0">
      <alignment horizontal="left" wrapText="1" indent="1"/>
    </xf>
    <xf numFmtId="0" fontId="195" fillId="0" borderId="0" applyNumberFormat="0" applyFont="0" applyFill="0" applyBorder="0" applyAlignment="0" applyProtection="0">
      <alignment horizontal="left" indent="1"/>
    </xf>
    <xf numFmtId="0" fontId="83" fillId="0" borderId="0" applyNumberFormat="0" applyFont="0" applyFill="0" applyBorder="0" applyAlignment="0" applyProtection="0">
      <alignment horizontal="left" wrapText="1" indent="2"/>
    </xf>
    <xf numFmtId="227" fontId="83" fillId="0" borderId="0">
      <alignment horizontal="right"/>
    </xf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8" borderId="0" applyNumberFormat="0" applyBorder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219" fontId="50" fillId="7" borderId="2" applyNumberFormat="0" applyAlignment="0" applyProtection="0"/>
    <xf numFmtId="0" fontId="51" fillId="22" borderId="15" applyNumberFormat="0" applyAlignment="0" applyProtection="0"/>
    <xf numFmtId="0" fontId="51" fillId="22" borderId="15" applyNumberFormat="0" applyAlignment="0" applyProtection="0"/>
    <xf numFmtId="0" fontId="52" fillId="22" borderId="2" applyNumberFormat="0" applyAlignment="0" applyProtection="0"/>
    <xf numFmtId="0" fontId="52" fillId="22" borderId="2" applyNumberFormat="0" applyAlignment="0" applyProtection="0"/>
    <xf numFmtId="0" fontId="124" fillId="0" borderId="0" applyProtection="0"/>
    <xf numFmtId="196" fontId="38" fillId="0" borderId="0" applyFont="0" applyFill="0" applyBorder="0" applyAlignment="0" applyProtection="0"/>
    <xf numFmtId="0" fontId="64" fillId="4" borderId="0" applyNumberFormat="0" applyBorder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5" fillId="0" borderId="0" applyProtection="0"/>
    <xf numFmtId="0" fontId="126" fillId="0" borderId="0" applyProtection="0"/>
    <xf numFmtId="0" fontId="62" fillId="0" borderId="13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124" fillId="0" borderId="16" applyProtection="0"/>
    <xf numFmtId="0" fontId="57" fillId="23" borderId="4" applyNumberFormat="0" applyAlignment="0" applyProtection="0"/>
    <xf numFmtId="0" fontId="57" fillId="23" borderId="4" applyNumberFormat="0" applyAlignment="0" applyProtection="0"/>
    <xf numFmtId="0" fontId="57" fillId="23" borderId="4" applyNumberFormat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2" fillId="22" borderId="2" applyNumberForma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25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65" fillId="0" borderId="0"/>
    <xf numFmtId="0" fontId="38" fillId="0" borderId="0"/>
    <xf numFmtId="0" fontId="65" fillId="0" borderId="0"/>
    <xf numFmtId="0" fontId="65" fillId="0" borderId="0"/>
    <xf numFmtId="0" fontId="25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219" fontId="167" fillId="0" borderId="0"/>
    <xf numFmtId="219" fontId="167" fillId="0" borderId="0"/>
    <xf numFmtId="219" fontId="167" fillId="0" borderId="0"/>
    <xf numFmtId="0" fontId="15" fillId="0" borderId="0"/>
    <xf numFmtId="0" fontId="15" fillId="0" borderId="0"/>
    <xf numFmtId="0" fontId="38" fillId="0" borderId="0"/>
    <xf numFmtId="0" fontId="38" fillId="0" borderId="0" applyNumberFormat="0" applyFont="0" applyFill="0" applyBorder="0" applyAlignment="0" applyProtection="0">
      <alignment vertical="top"/>
    </xf>
    <xf numFmtId="0" fontId="25" fillId="0" borderId="0"/>
    <xf numFmtId="0" fontId="38" fillId="0" borderId="0" applyNumberFormat="0" applyFont="0" applyFill="0" applyBorder="0" applyAlignment="0" applyProtection="0">
      <alignment vertical="top"/>
    </xf>
    <xf numFmtId="0" fontId="15" fillId="0" borderId="0"/>
    <xf numFmtId="0" fontId="25" fillId="0" borderId="0"/>
    <xf numFmtId="0" fontId="48" fillId="0" borderId="0"/>
    <xf numFmtId="0" fontId="38" fillId="0" borderId="0"/>
    <xf numFmtId="0" fontId="56" fillId="0" borderId="17" applyNumberFormat="0" applyFill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8" fillId="10" borderId="14" applyNumberFormat="0" applyFont="0" applyAlignment="0" applyProtection="0"/>
    <xf numFmtId="0" fontId="25" fillId="10" borderId="14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1" fillId="22" borderId="15" applyNumberFormat="0" applyAlignment="0" applyProtection="0"/>
    <xf numFmtId="0" fontId="62" fillId="0" borderId="13" applyNumberFormat="0" applyFill="0" applyAlignment="0" applyProtection="0"/>
    <xf numFmtId="0" fontId="62" fillId="0" borderId="13" applyNumberFormat="0" applyFill="0" applyAlignment="0" applyProtection="0"/>
    <xf numFmtId="0" fontId="59" fillId="13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24" fillId="0" borderId="0"/>
    <xf numFmtId="0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86" fontId="196" fillId="0" borderId="0" applyFont="0" applyFill="0" applyBorder="0" applyAlignment="0" applyProtection="0"/>
    <xf numFmtId="174" fontId="196" fillId="0" borderId="0" applyFont="0" applyFill="0" applyBorder="0" applyAlignment="0" applyProtection="0"/>
    <xf numFmtId="228" fontId="26" fillId="0" borderId="0" applyNumberFormat="0" applyFill="0" applyBorder="0" applyAlignment="0" applyProtection="0"/>
    <xf numFmtId="228" fontId="26" fillId="0" borderId="0" applyNumberForma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74" fontId="8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207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229" fontId="197" fillId="24" borderId="29" applyFill="0" applyBorder="0">
      <alignment horizontal="center" vertical="center" wrapText="1"/>
      <protection locked="0"/>
    </xf>
    <xf numFmtId="211" fontId="198" fillId="0" borderId="0">
      <alignment wrapText="1"/>
    </xf>
    <xf numFmtId="211" fontId="143" fillId="0" borderId="0">
      <alignment wrapText="1"/>
    </xf>
    <xf numFmtId="0" fontId="199" fillId="0" borderId="0" applyNumberFormat="0" applyFill="0" applyBorder="0" applyAlignment="0" applyProtection="0"/>
    <xf numFmtId="0" fontId="17" fillId="0" borderId="0"/>
    <xf numFmtId="164" fontId="228" fillId="0" borderId="0" applyFont="0" applyFill="0" applyBorder="0" applyAlignment="0" applyProtection="0"/>
    <xf numFmtId="0" fontId="14" fillId="0" borderId="0"/>
    <xf numFmtId="0" fontId="13" fillId="0" borderId="0"/>
    <xf numFmtId="0" fontId="3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34">
    <xf numFmtId="0" fontId="0" fillId="0" borderId="0" xfId="0"/>
    <xf numFmtId="0" fontId="25" fillId="0" borderId="0" xfId="792" applyFont="1" applyAlignment="1" applyProtection="1">
      <alignment horizontal="center"/>
      <protection locked="0"/>
    </xf>
    <xf numFmtId="0" fontId="25" fillId="0" borderId="0" xfId="792" applyProtection="1">
      <protection locked="0"/>
    </xf>
    <xf numFmtId="0" fontId="217" fillId="0" borderId="0" xfId="792" applyFont="1" applyProtection="1">
      <protection locked="0"/>
    </xf>
    <xf numFmtId="0" fontId="25" fillId="0" borderId="0" xfId="792" applyFont="1" applyProtection="1">
      <protection locked="0"/>
    </xf>
    <xf numFmtId="0" fontId="42" fillId="0" borderId="0" xfId="792" applyFont="1" applyProtection="1">
      <protection locked="0"/>
    </xf>
    <xf numFmtId="0" fontId="25" fillId="0" borderId="0" xfId="792" applyFill="1" applyBorder="1" applyProtection="1">
      <protection hidden="1"/>
    </xf>
    <xf numFmtId="0" fontId="224" fillId="0" borderId="0" xfId="792" applyFont="1" applyFill="1" applyBorder="1" applyProtection="1">
      <protection hidden="1"/>
    </xf>
    <xf numFmtId="0" fontId="25" fillId="0" borderId="39" xfId="792" applyFill="1" applyBorder="1" applyProtection="1">
      <protection hidden="1"/>
    </xf>
    <xf numFmtId="0" fontId="208" fillId="0" borderId="0" xfId="792" applyFont="1" applyFill="1" applyBorder="1" applyProtection="1">
      <protection hidden="1"/>
    </xf>
    <xf numFmtId="0" fontId="127" fillId="0" borderId="0" xfId="792" applyFont="1" applyFill="1" applyBorder="1" applyAlignment="1" applyProtection="1">
      <protection hidden="1"/>
    </xf>
    <xf numFmtId="0" fontId="224" fillId="0" borderId="0" xfId="792" applyFont="1" applyFill="1" applyBorder="1" applyAlignment="1" applyProtection="1">
      <protection hidden="1"/>
    </xf>
    <xf numFmtId="0" fontId="45" fillId="0" borderId="40" xfId="792" applyFont="1" applyFill="1" applyBorder="1" applyAlignment="1" applyProtection="1">
      <protection hidden="1"/>
    </xf>
    <xf numFmtId="0" fontId="45" fillId="0" borderId="35" xfId="792" applyFont="1" applyFill="1" applyBorder="1" applyAlignment="1" applyProtection="1">
      <protection hidden="1"/>
    </xf>
    <xf numFmtId="0" fontId="208" fillId="0" borderId="38" xfId="792" applyFont="1" applyFill="1" applyBorder="1" applyAlignment="1" applyProtection="1">
      <protection hidden="1"/>
    </xf>
    <xf numFmtId="0" fontId="208" fillId="0" borderId="38" xfId="0" applyFont="1" applyFill="1" applyBorder="1" applyAlignment="1" applyProtection="1">
      <alignment horizontal="center" vertical="center" wrapText="1"/>
      <protection hidden="1"/>
    </xf>
    <xf numFmtId="0" fontId="45" fillId="0" borderId="0" xfId="792" applyFont="1" applyFill="1" applyBorder="1" applyAlignment="1" applyProtection="1">
      <protection hidden="1"/>
    </xf>
    <xf numFmtId="0" fontId="34" fillId="0" borderId="0" xfId="792" applyFont="1" applyFill="1" applyBorder="1" applyAlignment="1" applyProtection="1">
      <alignment horizontal="center"/>
      <protection hidden="1"/>
    </xf>
    <xf numFmtId="0" fontId="224" fillId="0" borderId="0" xfId="792" applyFont="1" applyFill="1" applyBorder="1" applyAlignment="1" applyProtection="1">
      <alignment horizontal="center"/>
      <protection hidden="1"/>
    </xf>
    <xf numFmtId="0" fontId="34" fillId="0" borderId="40" xfId="792" applyFont="1" applyFill="1" applyBorder="1" applyAlignment="1" applyProtection="1">
      <alignment horizontal="center"/>
      <protection hidden="1"/>
    </xf>
    <xf numFmtId="0" fontId="34" fillId="0" borderId="37" xfId="792" applyFont="1" applyFill="1" applyBorder="1" applyAlignment="1" applyProtection="1">
      <alignment horizontal="center"/>
      <protection hidden="1"/>
    </xf>
    <xf numFmtId="0" fontId="208" fillId="0" borderId="0" xfId="792" applyFont="1" applyFill="1" applyBorder="1" applyAlignment="1" applyProtection="1">
      <alignment horizontal="center"/>
      <protection hidden="1"/>
    </xf>
    <xf numFmtId="0" fontId="208" fillId="0" borderId="0" xfId="0" applyFont="1" applyFill="1" applyBorder="1" applyAlignment="1" applyProtection="1">
      <alignment vertical="center" wrapText="1"/>
      <protection hidden="1"/>
    </xf>
    <xf numFmtId="0" fontId="207" fillId="0" borderId="0" xfId="0" applyFont="1" applyFill="1" applyBorder="1" applyAlignment="1" applyProtection="1">
      <alignment horizontal="center" vertical="center" wrapText="1"/>
      <protection hidden="1"/>
    </xf>
    <xf numFmtId="0" fontId="212" fillId="0" borderId="0" xfId="792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protection hidden="1"/>
    </xf>
    <xf numFmtId="0" fontId="216" fillId="0" borderId="0" xfId="792" applyFont="1" applyFill="1" applyBorder="1" applyProtection="1">
      <protection hidden="1"/>
    </xf>
    <xf numFmtId="0" fontId="212" fillId="0" borderId="38" xfId="0" applyFont="1" applyFill="1" applyBorder="1" applyAlignment="1" applyProtection="1">
      <protection hidden="1"/>
    </xf>
    <xf numFmtId="0" fontId="212" fillId="0" borderId="0" xfId="0" applyFont="1" applyFill="1" applyBorder="1" applyAlignment="1" applyProtection="1">
      <protection hidden="1"/>
    </xf>
    <xf numFmtId="0" fontId="208" fillId="0" borderId="0" xfId="0" applyFont="1" applyFill="1" applyBorder="1" applyAlignment="1" applyProtection="1">
      <alignment horizontal="center" vertical="center" wrapText="1"/>
      <protection hidden="1"/>
    </xf>
    <xf numFmtId="0" fontId="212" fillId="0" borderId="39" xfId="792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horizontal="center"/>
      <protection hidden="1"/>
    </xf>
    <xf numFmtId="0" fontId="212" fillId="0" borderId="0" xfId="0" applyFont="1" applyFill="1" applyBorder="1" applyAlignment="1" applyProtection="1">
      <alignment horizontal="center"/>
      <protection hidden="1"/>
    </xf>
    <xf numFmtId="0" fontId="212" fillId="0" borderId="0" xfId="793" applyFont="1" applyFill="1" applyBorder="1" applyAlignment="1" applyProtection="1">
      <alignment vertical="center"/>
      <protection hidden="1"/>
    </xf>
    <xf numFmtId="0" fontId="210" fillId="0" borderId="33" xfId="0" applyFont="1" applyFill="1" applyBorder="1" applyAlignment="1" applyProtection="1">
      <alignment vertical="center" wrapText="1"/>
      <protection hidden="1"/>
    </xf>
    <xf numFmtId="0" fontId="30" fillId="0" borderId="0" xfId="793" applyFont="1" applyFill="1" applyBorder="1" applyAlignment="1" applyProtection="1">
      <alignment horizontal="center"/>
      <protection hidden="1"/>
    </xf>
    <xf numFmtId="0" fontId="212" fillId="0" borderId="38" xfId="793" applyFont="1" applyFill="1" applyBorder="1" applyAlignment="1" applyProtection="1">
      <alignment horizontal="center"/>
      <protection hidden="1"/>
    </xf>
    <xf numFmtId="178" fontId="40" fillId="0" borderId="0" xfId="612" applyNumberFormat="1" applyFont="1" applyFill="1" applyBorder="1" applyAlignment="1" applyProtection="1">
      <alignment horizontal="left"/>
      <protection hidden="1"/>
    </xf>
    <xf numFmtId="0" fontId="28" fillId="0" borderId="0" xfId="792" applyFont="1" applyFill="1" applyBorder="1" applyProtection="1">
      <protection hidden="1"/>
    </xf>
    <xf numFmtId="0" fontId="213" fillId="0" borderId="0" xfId="1824" applyFont="1" applyFill="1" applyBorder="1" applyAlignment="1" applyProtection="1">
      <alignment horizontal="left" vertical="center"/>
      <protection hidden="1"/>
    </xf>
    <xf numFmtId="0" fontId="200" fillId="0" borderId="0" xfId="1824" applyFont="1" applyFill="1" applyBorder="1" applyAlignment="1" applyProtection="1">
      <alignment horizontal="left" vertical="center"/>
      <protection hidden="1"/>
    </xf>
    <xf numFmtId="178" fontId="28" fillId="0" borderId="0" xfId="612" applyNumberFormat="1" applyFont="1" applyFill="1" applyBorder="1" applyAlignment="1" applyProtection="1">
      <alignment horizontal="left" indent="1"/>
      <protection hidden="1"/>
    </xf>
    <xf numFmtId="178" fontId="28" fillId="0" borderId="40" xfId="612" applyNumberFormat="1" applyFont="1" applyFill="1" applyBorder="1" applyAlignment="1" applyProtection="1">
      <alignment horizontal="left" indent="1"/>
      <protection hidden="1"/>
    </xf>
    <xf numFmtId="172" fontId="29" fillId="0" borderId="0" xfId="0" applyNumberFormat="1" applyFont="1" applyFill="1" applyBorder="1" applyAlignment="1" applyProtection="1">
      <protection hidden="1"/>
    </xf>
    <xf numFmtId="0" fontId="216" fillId="0" borderId="33" xfId="792" applyFont="1" applyBorder="1" applyProtection="1">
      <protection hidden="1"/>
    </xf>
    <xf numFmtId="172" fontId="208" fillId="0" borderId="38" xfId="0" applyNumberFormat="1" applyFont="1" applyFill="1" applyBorder="1" applyAlignment="1" applyProtection="1">
      <protection hidden="1"/>
    </xf>
    <xf numFmtId="178" fontId="40" fillId="0" borderId="0" xfId="612" applyNumberFormat="1" applyFont="1" applyFill="1" applyBorder="1" applyAlignment="1" applyProtection="1">
      <alignment horizontal="left" indent="1"/>
      <protection hidden="1"/>
    </xf>
    <xf numFmtId="178" fontId="40" fillId="0" borderId="40" xfId="612" applyNumberFormat="1" applyFont="1" applyFill="1" applyBorder="1" applyAlignment="1" applyProtection="1">
      <alignment horizontal="left" indent="1"/>
      <protection hidden="1"/>
    </xf>
    <xf numFmtId="172" fontId="29" fillId="0" borderId="0" xfId="0" applyNumberFormat="1" applyFont="1" applyFill="1" applyBorder="1" applyAlignment="1" applyProtection="1">
      <alignment horizontal="right"/>
      <protection hidden="1"/>
    </xf>
    <xf numFmtId="172" fontId="208" fillId="0" borderId="0" xfId="0" applyNumberFormat="1" applyFont="1" applyFill="1" applyBorder="1" applyAlignment="1" applyProtection="1">
      <alignment horizontal="right"/>
      <protection hidden="1"/>
    </xf>
    <xf numFmtId="178" fontId="47" fillId="0" borderId="0" xfId="612" applyNumberFormat="1" applyFont="1" applyFill="1" applyBorder="1" applyAlignment="1" applyProtection="1">
      <alignment horizontal="left" indent="2"/>
      <protection hidden="1"/>
    </xf>
    <xf numFmtId="178" fontId="47" fillId="0" borderId="40" xfId="612" applyNumberFormat="1" applyFont="1" applyFill="1" applyBorder="1" applyAlignment="1" applyProtection="1">
      <alignment horizontal="left" indent="2"/>
      <protection hidden="1"/>
    </xf>
    <xf numFmtId="0" fontId="208" fillId="39" borderId="38" xfId="0" applyFont="1" applyFill="1" applyBorder="1" applyAlignment="1" applyProtection="1">
      <alignment horizontal="center" vertical="center" wrapText="1"/>
      <protection hidden="1"/>
    </xf>
    <xf numFmtId="172" fontId="208" fillId="0" borderId="0" xfId="0" applyNumberFormat="1" applyFont="1" applyFill="1" applyBorder="1" applyAlignment="1" applyProtection="1">
      <protection hidden="1"/>
    </xf>
    <xf numFmtId="0" fontId="208" fillId="0" borderId="38" xfId="792" applyFont="1" applyFill="1" applyBorder="1" applyAlignment="1" applyProtection="1">
      <alignment horizontal="center" vertical="center"/>
      <protection hidden="1"/>
    </xf>
    <xf numFmtId="178" fontId="41" fillId="0" borderId="0" xfId="612" applyNumberFormat="1" applyFont="1" applyFill="1" applyBorder="1" applyAlignment="1" applyProtection="1">
      <alignment horizontal="left" indent="3"/>
      <protection hidden="1"/>
    </xf>
    <xf numFmtId="178" fontId="41" fillId="0" borderId="40" xfId="612" applyNumberFormat="1" applyFont="1" applyFill="1" applyBorder="1" applyAlignment="1" applyProtection="1">
      <alignment horizontal="left" indent="3"/>
      <protection hidden="1"/>
    </xf>
    <xf numFmtId="172" fontId="35" fillId="0" borderId="0" xfId="0" applyNumberFormat="1" applyFont="1" applyFill="1" applyBorder="1" applyAlignment="1" applyProtection="1">
      <protection hidden="1"/>
    </xf>
    <xf numFmtId="0" fontId="216" fillId="0" borderId="0" xfId="792" applyFont="1" applyProtection="1">
      <protection hidden="1"/>
    </xf>
    <xf numFmtId="172" fontId="220" fillId="0" borderId="0" xfId="0" applyNumberFormat="1" applyFont="1" applyFill="1" applyBorder="1" applyAlignment="1" applyProtection="1">
      <protection hidden="1"/>
    </xf>
    <xf numFmtId="0" fontId="214" fillId="0" borderId="0" xfId="0" applyFont="1" applyFill="1" applyBorder="1" applyAlignment="1" applyProtection="1">
      <alignment vertical="center"/>
      <protection hidden="1"/>
    </xf>
    <xf numFmtId="172" fontId="220" fillId="0" borderId="38" xfId="0" applyNumberFormat="1" applyFont="1" applyFill="1" applyBorder="1" applyAlignment="1" applyProtection="1">
      <protection hidden="1"/>
    </xf>
    <xf numFmtId="178" fontId="47" fillId="0" borderId="0" xfId="612" applyNumberFormat="1" applyFont="1" applyFill="1" applyBorder="1" applyAlignment="1" applyProtection="1">
      <alignment horizontal="left" indent="4"/>
      <protection hidden="1"/>
    </xf>
    <xf numFmtId="172" fontId="35" fillId="0" borderId="37" xfId="0" applyNumberFormat="1" applyFont="1" applyFill="1" applyBorder="1" applyAlignment="1" applyProtection="1">
      <protection hidden="1"/>
    </xf>
    <xf numFmtId="0" fontId="225" fillId="0" borderId="0" xfId="0" applyFont="1" applyFill="1" applyBorder="1" applyAlignment="1" applyProtection="1">
      <alignment vertical="center" wrapText="1"/>
      <protection hidden="1"/>
    </xf>
    <xf numFmtId="172" fontId="136" fillId="0" borderId="0" xfId="0" applyNumberFormat="1" applyFont="1" applyFill="1" applyBorder="1" applyAlignment="1" applyProtection="1">
      <protection hidden="1"/>
    </xf>
    <xf numFmtId="0" fontId="221" fillId="0" borderId="0" xfId="792" applyFont="1" applyProtection="1">
      <protection hidden="1"/>
    </xf>
    <xf numFmtId="178" fontId="138" fillId="0" borderId="0" xfId="612" applyNumberFormat="1" applyFont="1" applyFill="1" applyBorder="1" applyAlignment="1" applyProtection="1">
      <alignment horizontal="left" indent="5"/>
      <protection hidden="1"/>
    </xf>
    <xf numFmtId="172" fontId="222" fillId="0" borderId="0" xfId="0" applyNumberFormat="1" applyFont="1" applyFill="1" applyBorder="1" applyAlignment="1" applyProtection="1">
      <protection hidden="1"/>
    </xf>
    <xf numFmtId="172" fontId="215" fillId="0" borderId="0" xfId="0" applyNumberFormat="1" applyFont="1" applyFill="1" applyBorder="1" applyAlignment="1" applyProtection="1">
      <protection hidden="1"/>
    </xf>
    <xf numFmtId="172" fontId="136" fillId="0" borderId="0" xfId="0" applyNumberFormat="1" applyFont="1" applyFill="1" applyBorder="1" applyAlignment="1" applyProtection="1">
      <alignment horizontal="right"/>
      <protection hidden="1"/>
    </xf>
    <xf numFmtId="0" fontId="226" fillId="0" borderId="0" xfId="792" applyFont="1" applyFill="1" applyBorder="1" applyProtection="1">
      <protection hidden="1"/>
    </xf>
    <xf numFmtId="0" fontId="36" fillId="0" borderId="0" xfId="792" applyFont="1" applyFill="1" applyBorder="1" applyProtection="1">
      <protection hidden="1"/>
    </xf>
    <xf numFmtId="0" fontId="223" fillId="0" borderId="38" xfId="792" applyFont="1" applyFill="1" applyBorder="1" applyProtection="1">
      <protection hidden="1"/>
    </xf>
    <xf numFmtId="172" fontId="36" fillId="0" borderId="0" xfId="792" applyNumberFormat="1" applyFont="1" applyFill="1" applyBorder="1" applyProtection="1">
      <protection hidden="1"/>
    </xf>
    <xf numFmtId="1" fontId="41" fillId="0" borderId="0" xfId="612" applyNumberFormat="1" applyFont="1" applyFill="1" applyBorder="1" applyAlignment="1" applyProtection="1">
      <alignment horizontal="left" indent="1"/>
      <protection hidden="1"/>
    </xf>
    <xf numFmtId="1" fontId="40" fillId="0" borderId="0" xfId="612" applyNumberFormat="1" applyFont="1" applyFill="1" applyBorder="1" applyAlignment="1" applyProtection="1">
      <alignment horizontal="left" indent="1"/>
      <protection hidden="1"/>
    </xf>
    <xf numFmtId="1" fontId="41" fillId="0" borderId="0" xfId="612" applyNumberFormat="1" applyFont="1" applyFill="1" applyBorder="1" applyAlignment="1" applyProtection="1">
      <alignment horizontal="left" indent="2"/>
      <protection hidden="1"/>
    </xf>
    <xf numFmtId="1" fontId="41" fillId="0" borderId="0" xfId="612" applyNumberFormat="1" applyFont="1" applyFill="1" applyBorder="1" applyAlignment="1" applyProtection="1">
      <alignment horizontal="left" indent="4"/>
      <protection hidden="1"/>
    </xf>
    <xf numFmtId="1" fontId="47" fillId="0" borderId="0" xfId="612" applyNumberFormat="1" applyFont="1" applyFill="1" applyBorder="1" applyAlignment="1" applyProtection="1">
      <alignment horizontal="left" indent="2"/>
      <protection hidden="1"/>
    </xf>
    <xf numFmtId="0" fontId="227" fillId="0" borderId="0" xfId="792" applyFont="1" applyFill="1" applyBorder="1" applyProtection="1">
      <protection hidden="1"/>
    </xf>
    <xf numFmtId="0" fontId="27" fillId="0" borderId="0" xfId="792" applyFont="1" applyFill="1" applyBorder="1" applyProtection="1">
      <protection hidden="1"/>
    </xf>
    <xf numFmtId="0" fontId="220" fillId="0" borderId="0" xfId="792" applyFont="1" applyFill="1" applyBorder="1" applyProtection="1">
      <protection hidden="1"/>
    </xf>
    <xf numFmtId="178" fontId="41" fillId="0" borderId="0" xfId="612" applyNumberFormat="1" applyFont="1" applyFill="1" applyBorder="1" applyAlignment="1" applyProtection="1">
      <alignment horizontal="left" indent="1"/>
      <protection hidden="1"/>
    </xf>
    <xf numFmtId="0" fontId="46" fillId="0" borderId="0" xfId="792" applyFont="1" applyFill="1" applyBorder="1" applyProtection="1">
      <protection hidden="1"/>
    </xf>
    <xf numFmtId="0" fontId="203" fillId="0" borderId="0" xfId="1824" applyFont="1" applyBorder="1" applyAlignment="1" applyProtection="1">
      <protection locked="0"/>
    </xf>
    <xf numFmtId="0" fontId="0" fillId="0" borderId="0" xfId="0" applyProtection="1">
      <protection locked="0"/>
    </xf>
    <xf numFmtId="0" fontId="201" fillId="0" borderId="0" xfId="0" applyFont="1" applyBorder="1" applyProtection="1">
      <protection locked="0"/>
    </xf>
    <xf numFmtId="0" fontId="203" fillId="0" borderId="0" xfId="1824" applyFont="1" applyBorder="1" applyAlignment="1" applyProtection="1">
      <alignment vertical="center"/>
      <protection hidden="1"/>
    </xf>
    <xf numFmtId="0" fontId="202" fillId="0" borderId="0" xfId="1824" applyFont="1" applyBorder="1" applyAlignment="1" applyProtection="1">
      <protection hidden="1"/>
    </xf>
    <xf numFmtId="0" fontId="219" fillId="0" borderId="26" xfId="1824" applyFont="1" applyFill="1" applyBorder="1" applyAlignment="1" applyProtection="1">
      <protection hidden="1"/>
    </xf>
    <xf numFmtId="0" fontId="137" fillId="0" borderId="27" xfId="0" applyFont="1" applyFill="1" applyBorder="1" applyAlignment="1" applyProtection="1">
      <alignment wrapText="1"/>
      <protection hidden="1"/>
    </xf>
    <xf numFmtId="0" fontId="209" fillId="40" borderId="26" xfId="0" applyFont="1" applyFill="1" applyBorder="1" applyAlignment="1" applyProtection="1">
      <alignment vertical="center" wrapText="1"/>
      <protection hidden="1"/>
    </xf>
    <xf numFmtId="0" fontId="209" fillId="40" borderId="1" xfId="0" applyFont="1" applyFill="1" applyBorder="1" applyAlignment="1" applyProtection="1">
      <alignment vertical="center" wrapText="1"/>
      <protection hidden="1"/>
    </xf>
    <xf numFmtId="0" fontId="209" fillId="40" borderId="25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7" fillId="0" borderId="41" xfId="0" applyFont="1" applyFill="1" applyBorder="1" applyAlignment="1" applyProtection="1">
      <protection hidden="1"/>
    </xf>
    <xf numFmtId="0" fontId="17" fillId="0" borderId="0" xfId="0" applyFont="1" applyProtection="1">
      <protection hidden="1"/>
    </xf>
    <xf numFmtId="0" fontId="229" fillId="0" borderId="38" xfId="792" applyFont="1" applyFill="1" applyBorder="1" applyAlignment="1" applyProtection="1">
      <alignment horizontal="center" vertical="center"/>
      <protection hidden="1"/>
    </xf>
    <xf numFmtId="230" fontId="29" fillId="0" borderId="5" xfId="1826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Protection="1">
      <protection hidden="1"/>
    </xf>
    <xf numFmtId="175" fontId="205" fillId="39" borderId="0" xfId="0" applyNumberFormat="1" applyFont="1" applyFill="1" applyBorder="1" applyProtection="1">
      <protection hidden="1"/>
    </xf>
    <xf numFmtId="175" fontId="204" fillId="0" borderId="0" xfId="0" applyNumberFormat="1" applyFont="1" applyBorder="1" applyProtection="1">
      <protection hidden="1"/>
    </xf>
    <xf numFmtId="0" fontId="0" fillId="0" borderId="0" xfId="0" applyFill="1" applyProtection="1">
      <protection hidden="1"/>
    </xf>
    <xf numFmtId="0" fontId="206" fillId="0" borderId="0" xfId="0" applyFont="1" applyBorder="1" applyProtection="1">
      <protection hidden="1"/>
    </xf>
    <xf numFmtId="0" fontId="201" fillId="0" borderId="0" xfId="0" applyFont="1" applyBorder="1" applyProtection="1">
      <protection hidden="1"/>
    </xf>
    <xf numFmtId="0" fontId="25" fillId="0" borderId="42" xfId="792" applyBorder="1" applyProtection="1">
      <protection locked="0"/>
    </xf>
    <xf numFmtId="0" fontId="224" fillId="39" borderId="34" xfId="0" applyFont="1" applyFill="1" applyBorder="1" applyAlignment="1" applyProtection="1">
      <alignment horizontal="left" vertical="center" wrapText="1"/>
      <protection locked="0" hidden="1"/>
    </xf>
    <xf numFmtId="0" fontId="224" fillId="39" borderId="43" xfId="0" applyFont="1" applyFill="1" applyBorder="1" applyAlignment="1" applyProtection="1">
      <alignment horizontal="left" vertical="center" wrapText="1"/>
      <protection locked="0" hidden="1"/>
    </xf>
    <xf numFmtId="0" fontId="230" fillId="39" borderId="36" xfId="792" applyFont="1" applyFill="1" applyBorder="1" applyAlignment="1" applyProtection="1">
      <alignment horizontal="center" vertical="center"/>
      <protection locked="0" hidden="1"/>
    </xf>
    <xf numFmtId="0" fontId="230" fillId="39" borderId="34" xfId="792" applyFont="1" applyFill="1" applyBorder="1" applyAlignment="1" applyProtection="1">
      <alignment horizontal="center" vertical="center"/>
      <protection locked="0" hidden="1"/>
    </xf>
    <xf numFmtId="172" fontId="231" fillId="0" borderId="0" xfId="0" applyNumberFormat="1" applyFont="1" applyBorder="1" applyAlignment="1">
      <alignment horizontal="right" wrapText="1"/>
    </xf>
    <xf numFmtId="0" fontId="0" fillId="0" borderId="0" xfId="0" applyBorder="1" applyProtection="1">
      <protection locked="0"/>
    </xf>
    <xf numFmtId="172" fontId="231" fillId="0" borderId="0" xfId="1828" applyNumberFormat="1" applyFont="1" applyBorder="1" applyAlignment="1">
      <alignment horizontal="right" wrapText="1"/>
    </xf>
    <xf numFmtId="0" fontId="0" fillId="0" borderId="0" xfId="0" applyBorder="1" applyProtection="1">
      <protection hidden="1"/>
    </xf>
    <xf numFmtId="0" fontId="17" fillId="0" borderId="0" xfId="0" applyFont="1" applyBorder="1" applyProtection="1">
      <protection hidden="1"/>
    </xf>
    <xf numFmtId="0" fontId="0" fillId="0" borderId="0" xfId="0" applyFill="1" applyProtection="1">
      <protection locked="0"/>
    </xf>
    <xf numFmtId="172" fontId="204" fillId="0" borderId="0" xfId="1829" applyNumberFormat="1" applyFont="1" applyFill="1" applyBorder="1" applyAlignment="1">
      <alignment horizontal="right"/>
    </xf>
    <xf numFmtId="0" fontId="206" fillId="0" borderId="0" xfId="0" applyFont="1" applyFill="1" applyBorder="1" applyProtection="1">
      <protection hidden="1"/>
    </xf>
    <xf numFmtId="172" fontId="231" fillId="0" borderId="0" xfId="1830" applyNumberFormat="1" applyFont="1" applyBorder="1" applyAlignment="1">
      <alignment horizontal="right" wrapText="1"/>
    </xf>
    <xf numFmtId="172" fontId="231" fillId="0" borderId="0" xfId="1831" applyNumberFormat="1" applyFont="1" applyBorder="1" applyAlignment="1">
      <alignment horizontal="right" wrapText="1"/>
    </xf>
    <xf numFmtId="0" fontId="208" fillId="39" borderId="34" xfId="0" applyFont="1" applyFill="1" applyBorder="1" applyAlignment="1" applyProtection="1">
      <alignment horizontal="center" vertical="center" wrapText="1"/>
      <protection hidden="1"/>
    </xf>
    <xf numFmtId="0" fontId="208" fillId="39" borderId="35" xfId="0" applyFont="1" applyFill="1" applyBorder="1" applyAlignment="1" applyProtection="1">
      <alignment horizontal="center" vertical="center" wrapText="1"/>
      <protection hidden="1"/>
    </xf>
    <xf numFmtId="0" fontId="208" fillId="39" borderId="36" xfId="0" applyFont="1" applyFill="1" applyBorder="1" applyAlignment="1" applyProtection="1">
      <alignment horizontal="center" vertical="center" wrapText="1"/>
      <protection hidden="1"/>
    </xf>
    <xf numFmtId="0" fontId="211" fillId="39" borderId="34" xfId="0" applyFont="1" applyFill="1" applyBorder="1" applyAlignment="1" applyProtection="1">
      <alignment horizontal="center" vertical="center" wrapText="1"/>
      <protection hidden="1"/>
    </xf>
    <xf numFmtId="0" fontId="211" fillId="39" borderId="35" xfId="0" applyFont="1" applyFill="1" applyBorder="1" applyAlignment="1" applyProtection="1">
      <alignment horizontal="center" vertical="center" wrapText="1"/>
      <protection hidden="1"/>
    </xf>
    <xf numFmtId="0" fontId="211" fillId="39" borderId="36" xfId="0" applyFont="1" applyFill="1" applyBorder="1" applyAlignment="1" applyProtection="1">
      <alignment horizontal="center" vertical="center" wrapText="1"/>
      <protection hidden="1"/>
    </xf>
    <xf numFmtId="0" fontId="208" fillId="0" borderId="34" xfId="0" applyFont="1" applyFill="1" applyBorder="1" applyAlignment="1" applyProtection="1">
      <alignment horizontal="center" vertical="center" wrapText="1"/>
      <protection hidden="1"/>
    </xf>
    <xf numFmtId="0" fontId="208" fillId="0" borderId="36" xfId="0" applyFont="1" applyFill="1" applyBorder="1" applyAlignment="1" applyProtection="1">
      <alignment horizontal="center" vertical="center" wrapText="1"/>
      <protection hidden="1"/>
    </xf>
    <xf numFmtId="0" fontId="28" fillId="39" borderId="24" xfId="0" applyFont="1" applyFill="1" applyBorder="1" applyAlignment="1" applyProtection="1">
      <alignment horizontal="left" wrapText="1"/>
      <protection hidden="1"/>
    </xf>
    <xf numFmtId="0" fontId="28" fillId="39" borderId="30" xfId="0" applyFont="1" applyFill="1" applyBorder="1" applyAlignment="1" applyProtection="1">
      <alignment horizontal="left" wrapText="1"/>
      <protection hidden="1"/>
    </xf>
    <xf numFmtId="0" fontId="218" fillId="40" borderId="26" xfId="1825" applyFont="1" applyFill="1" applyBorder="1" applyAlignment="1" applyProtection="1">
      <alignment horizontal="center" vertical="center" textRotation="90" wrapText="1"/>
      <protection hidden="1"/>
    </xf>
    <xf numFmtId="0" fontId="218" fillId="40" borderId="1" xfId="1825" applyFont="1" applyFill="1" applyBorder="1" applyAlignment="1" applyProtection="1">
      <alignment horizontal="center" vertical="center" textRotation="90" wrapText="1"/>
      <protection hidden="1"/>
    </xf>
    <xf numFmtId="0" fontId="218" fillId="40" borderId="25" xfId="1825" applyFont="1" applyFill="1" applyBorder="1" applyAlignment="1" applyProtection="1">
      <alignment horizontal="center" vertical="center" textRotation="90" wrapText="1"/>
      <protection hidden="1"/>
    </xf>
  </cellXfs>
  <cellStyles count="1844">
    <cellStyle name="_Fakt_2" xfId="828"/>
    <cellStyle name="_rozhufrovka 2009" xfId="829"/>
    <cellStyle name="_АТиСТ 5а МТР липень 2008" xfId="830"/>
    <cellStyle name="_ПРГК сводний_" xfId="831"/>
    <cellStyle name="_УТГ" xfId="832"/>
    <cellStyle name="_Феодосия 5а МТР липень 2008" xfId="833"/>
    <cellStyle name="_ХТГ довідка." xfId="834"/>
    <cellStyle name="_Шебелинка 5а МТР липень 2008" xfId="835"/>
    <cellStyle name="=C:\WINNT35\SYSTEM32\COMMAND.COM" xfId="836"/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10 2" xfId="837"/>
    <cellStyle name="20% - Accent1 2" xfId="24"/>
    <cellStyle name="20% - Accent1 2 2" xfId="838"/>
    <cellStyle name="20% - Accent1 3" xfId="25"/>
    <cellStyle name="20% - Accent1 3 2" xfId="839"/>
    <cellStyle name="20% - Accent1 4" xfId="26"/>
    <cellStyle name="20% - Accent1 4 2" xfId="840"/>
    <cellStyle name="20% - Accent1 5" xfId="27"/>
    <cellStyle name="20% - Accent1 5 2" xfId="841"/>
    <cellStyle name="20% - Accent1 6" xfId="28"/>
    <cellStyle name="20% - Accent1 6 2" xfId="842"/>
    <cellStyle name="20% - Accent1 7" xfId="29"/>
    <cellStyle name="20% - Accent1 7 2" xfId="843"/>
    <cellStyle name="20% - Accent1 8" xfId="30"/>
    <cellStyle name="20% - Accent1 8 2" xfId="844"/>
    <cellStyle name="20% - Accent1 9" xfId="31"/>
    <cellStyle name="20% - Accent1 9 2" xfId="845"/>
    <cellStyle name="20% - Accent2" xfId="32"/>
    <cellStyle name="20% - Accent2 10" xfId="33"/>
    <cellStyle name="20% - Accent2 10 2" xfId="846"/>
    <cellStyle name="20% - Accent2 2" xfId="34"/>
    <cellStyle name="20% - Accent2 2 2" xfId="847"/>
    <cellStyle name="20% - Accent2 3" xfId="35"/>
    <cellStyle name="20% - Accent2 3 2" xfId="848"/>
    <cellStyle name="20% - Accent2 4" xfId="36"/>
    <cellStyle name="20% - Accent2 4 2" xfId="849"/>
    <cellStyle name="20% - Accent2 5" xfId="37"/>
    <cellStyle name="20% - Accent2 5 2" xfId="850"/>
    <cellStyle name="20% - Accent2 6" xfId="38"/>
    <cellStyle name="20% - Accent2 6 2" xfId="851"/>
    <cellStyle name="20% - Accent2 7" xfId="39"/>
    <cellStyle name="20% - Accent2 7 2" xfId="852"/>
    <cellStyle name="20% - Accent2 8" xfId="40"/>
    <cellStyle name="20% - Accent2 8 2" xfId="853"/>
    <cellStyle name="20% - Accent2 9" xfId="41"/>
    <cellStyle name="20% - Accent2 9 2" xfId="854"/>
    <cellStyle name="20% - Accent3" xfId="42"/>
    <cellStyle name="20% - Accent3 10" xfId="43"/>
    <cellStyle name="20% - Accent3 10 2" xfId="855"/>
    <cellStyle name="20% - Accent3 2" xfId="44"/>
    <cellStyle name="20% - Accent3 2 2" xfId="856"/>
    <cellStyle name="20% - Accent3 3" xfId="45"/>
    <cellStyle name="20% - Accent3 3 2" xfId="857"/>
    <cellStyle name="20% - Accent3 4" xfId="46"/>
    <cellStyle name="20% - Accent3 4 2" xfId="858"/>
    <cellStyle name="20% - Accent3 5" xfId="47"/>
    <cellStyle name="20% - Accent3 5 2" xfId="859"/>
    <cellStyle name="20% - Accent3 6" xfId="48"/>
    <cellStyle name="20% - Accent3 6 2" xfId="860"/>
    <cellStyle name="20% - Accent3 7" xfId="49"/>
    <cellStyle name="20% - Accent3 7 2" xfId="861"/>
    <cellStyle name="20% - Accent3 8" xfId="50"/>
    <cellStyle name="20% - Accent3 8 2" xfId="862"/>
    <cellStyle name="20% - Accent3 9" xfId="51"/>
    <cellStyle name="20% - Accent3 9 2" xfId="863"/>
    <cellStyle name="20% - Accent4" xfId="52"/>
    <cellStyle name="20% - Accent4 10" xfId="53"/>
    <cellStyle name="20% - Accent4 10 2" xfId="864"/>
    <cellStyle name="20% - Accent4 2" xfId="54"/>
    <cellStyle name="20% - Accent4 2 2" xfId="865"/>
    <cellStyle name="20% - Accent4 3" xfId="55"/>
    <cellStyle name="20% - Accent4 3 2" xfId="866"/>
    <cellStyle name="20% - Accent4 4" xfId="56"/>
    <cellStyle name="20% - Accent4 4 2" xfId="867"/>
    <cellStyle name="20% - Accent4 5" xfId="57"/>
    <cellStyle name="20% - Accent4 5 2" xfId="868"/>
    <cellStyle name="20% - Accent4 6" xfId="58"/>
    <cellStyle name="20% - Accent4 6 2" xfId="869"/>
    <cellStyle name="20% - Accent4 7" xfId="59"/>
    <cellStyle name="20% - Accent4 7 2" xfId="870"/>
    <cellStyle name="20% - Accent4 8" xfId="60"/>
    <cellStyle name="20% - Accent4 8 2" xfId="871"/>
    <cellStyle name="20% - Accent4 9" xfId="61"/>
    <cellStyle name="20% - Accent4 9 2" xfId="872"/>
    <cellStyle name="20% - Accent5" xfId="62"/>
    <cellStyle name="20% - Accent5 10" xfId="63"/>
    <cellStyle name="20% - Accent5 10 2" xfId="873"/>
    <cellStyle name="20% - Accent5 2" xfId="64"/>
    <cellStyle name="20% - Accent5 2 2" xfId="874"/>
    <cellStyle name="20% - Accent5 3" xfId="65"/>
    <cellStyle name="20% - Accent5 3 2" xfId="875"/>
    <cellStyle name="20% - Accent5 4" xfId="66"/>
    <cellStyle name="20% - Accent5 4 2" xfId="876"/>
    <cellStyle name="20% - Accent5 5" xfId="67"/>
    <cellStyle name="20% - Accent5 5 2" xfId="877"/>
    <cellStyle name="20% - Accent5 6" xfId="68"/>
    <cellStyle name="20% - Accent5 6 2" xfId="878"/>
    <cellStyle name="20% - Accent5 7" xfId="69"/>
    <cellStyle name="20% - Accent5 7 2" xfId="879"/>
    <cellStyle name="20% - Accent5 8" xfId="70"/>
    <cellStyle name="20% - Accent5 8 2" xfId="880"/>
    <cellStyle name="20% - Accent5 9" xfId="71"/>
    <cellStyle name="20% - Accent5 9 2" xfId="881"/>
    <cellStyle name="20% - Accent6" xfId="72"/>
    <cellStyle name="20% - Accent6 10" xfId="73"/>
    <cellStyle name="20% - Accent6 10 2" xfId="882"/>
    <cellStyle name="20% - Accent6 2" xfId="74"/>
    <cellStyle name="20% - Accent6 2 2" xfId="883"/>
    <cellStyle name="20% - Accent6 3" xfId="75"/>
    <cellStyle name="20% - Accent6 3 2" xfId="884"/>
    <cellStyle name="20% - Accent6 4" xfId="76"/>
    <cellStyle name="20% - Accent6 4 2" xfId="885"/>
    <cellStyle name="20% - Accent6 5" xfId="77"/>
    <cellStyle name="20% - Accent6 5 2" xfId="886"/>
    <cellStyle name="20% - Accent6 6" xfId="78"/>
    <cellStyle name="20% - Accent6 6 2" xfId="887"/>
    <cellStyle name="20% - Accent6 7" xfId="79"/>
    <cellStyle name="20% - Accent6 7 2" xfId="888"/>
    <cellStyle name="20% - Accent6 8" xfId="80"/>
    <cellStyle name="20% - Accent6 8 2" xfId="889"/>
    <cellStyle name="20% - Accent6 9" xfId="81"/>
    <cellStyle name="20% - Accent6 9 2" xfId="890"/>
    <cellStyle name="20% - Акцент1 2" xfId="82"/>
    <cellStyle name="20% - Акцент1 3" xfId="83"/>
    <cellStyle name="20% - Акцент1 4" xfId="891"/>
    <cellStyle name="20% - Акцент2 2" xfId="84"/>
    <cellStyle name="20% - Акцент2 3" xfId="85"/>
    <cellStyle name="20% - Акцент2 4" xfId="892"/>
    <cellStyle name="20% - Акцент3 2" xfId="86"/>
    <cellStyle name="20% - Акцент3 3" xfId="87"/>
    <cellStyle name="20% - Акцент3 4" xfId="893"/>
    <cellStyle name="20% - Акцент4 2" xfId="88"/>
    <cellStyle name="20% - Акцент4 3" xfId="89"/>
    <cellStyle name="20% - Акцент4 4" xfId="894"/>
    <cellStyle name="20% - Акцент5 2" xfId="90"/>
    <cellStyle name="20% - Акцент5 3" xfId="895"/>
    <cellStyle name="20% - Акцент5 4" xfId="896"/>
    <cellStyle name="20% - Акцент6 2" xfId="91"/>
    <cellStyle name="20% - Акцент6 3" xfId="897"/>
    <cellStyle name="20% - Акцент6 4" xfId="898"/>
    <cellStyle name="20% – Акцентування1" xfId="92"/>
    <cellStyle name="20% – Акцентування1 2" xfId="899"/>
    <cellStyle name="20% – Акцентування2" xfId="93"/>
    <cellStyle name="20% – Акцентування2 2" xfId="900"/>
    <cellStyle name="20% – Акцентування3" xfId="94"/>
    <cellStyle name="20% – Акцентування3 2" xfId="901"/>
    <cellStyle name="20% – Акцентування4" xfId="95"/>
    <cellStyle name="20% – Акцентування4 2" xfId="902"/>
    <cellStyle name="20% – Акцентування5" xfId="96"/>
    <cellStyle name="20% – Акцентування5 2" xfId="903"/>
    <cellStyle name="20% – Акцентування6" xfId="97"/>
    <cellStyle name="20% – Акцентування6 2" xfId="904"/>
    <cellStyle name="3 indents" xfId="98"/>
    <cellStyle name="3 indents 2" xfId="905"/>
    <cellStyle name="3 indents 3" xfId="906"/>
    <cellStyle name="4 indents" xfId="99"/>
    <cellStyle name="4 indents 2" xfId="907"/>
    <cellStyle name="4 indents 3" xfId="908"/>
    <cellStyle name="40% - Accent1" xfId="100"/>
    <cellStyle name="40% - Accent1 10" xfId="101"/>
    <cellStyle name="40% - Accent1 10 2" xfId="909"/>
    <cellStyle name="40% - Accent1 2" xfId="102"/>
    <cellStyle name="40% - Accent1 2 2" xfId="910"/>
    <cellStyle name="40% - Accent1 3" xfId="103"/>
    <cellStyle name="40% - Accent1 3 2" xfId="911"/>
    <cellStyle name="40% - Accent1 4" xfId="104"/>
    <cellStyle name="40% - Accent1 4 2" xfId="912"/>
    <cellStyle name="40% - Accent1 5" xfId="105"/>
    <cellStyle name="40% - Accent1 5 2" xfId="913"/>
    <cellStyle name="40% - Accent1 6" xfId="106"/>
    <cellStyle name="40% - Accent1 6 2" xfId="914"/>
    <cellStyle name="40% - Accent1 7" xfId="107"/>
    <cellStyle name="40% - Accent1 7 2" xfId="915"/>
    <cellStyle name="40% - Accent1 8" xfId="108"/>
    <cellStyle name="40% - Accent1 8 2" xfId="916"/>
    <cellStyle name="40% - Accent1 9" xfId="109"/>
    <cellStyle name="40% - Accent1 9 2" xfId="917"/>
    <cellStyle name="40% - Accent2" xfId="110"/>
    <cellStyle name="40% - Accent2 10" xfId="111"/>
    <cellStyle name="40% - Accent2 10 2" xfId="918"/>
    <cellStyle name="40% - Accent2 2" xfId="112"/>
    <cellStyle name="40% - Accent2 2 2" xfId="919"/>
    <cellStyle name="40% - Accent2 3" xfId="113"/>
    <cellStyle name="40% - Accent2 3 2" xfId="920"/>
    <cellStyle name="40% - Accent2 4" xfId="114"/>
    <cellStyle name="40% - Accent2 4 2" xfId="921"/>
    <cellStyle name="40% - Accent2 5" xfId="115"/>
    <cellStyle name="40% - Accent2 5 2" xfId="922"/>
    <cellStyle name="40% - Accent2 6" xfId="116"/>
    <cellStyle name="40% - Accent2 6 2" xfId="923"/>
    <cellStyle name="40% - Accent2 7" xfId="117"/>
    <cellStyle name="40% - Accent2 7 2" xfId="924"/>
    <cellStyle name="40% - Accent2 8" xfId="118"/>
    <cellStyle name="40% - Accent2 8 2" xfId="925"/>
    <cellStyle name="40% - Accent2 9" xfId="119"/>
    <cellStyle name="40% - Accent2 9 2" xfId="926"/>
    <cellStyle name="40% - Accent3" xfId="120"/>
    <cellStyle name="40% - Accent3 10" xfId="121"/>
    <cellStyle name="40% - Accent3 10 2" xfId="927"/>
    <cellStyle name="40% - Accent3 2" xfId="122"/>
    <cellStyle name="40% - Accent3 2 2" xfId="928"/>
    <cellStyle name="40% - Accent3 3" xfId="123"/>
    <cellStyle name="40% - Accent3 3 2" xfId="929"/>
    <cellStyle name="40% - Accent3 4" xfId="124"/>
    <cellStyle name="40% - Accent3 4 2" xfId="930"/>
    <cellStyle name="40% - Accent3 5" xfId="125"/>
    <cellStyle name="40% - Accent3 5 2" xfId="931"/>
    <cellStyle name="40% - Accent3 6" xfId="126"/>
    <cellStyle name="40% - Accent3 6 2" xfId="932"/>
    <cellStyle name="40% - Accent3 7" xfId="127"/>
    <cellStyle name="40% - Accent3 7 2" xfId="933"/>
    <cellStyle name="40% - Accent3 8" xfId="128"/>
    <cellStyle name="40% - Accent3 8 2" xfId="934"/>
    <cellStyle name="40% - Accent3 9" xfId="129"/>
    <cellStyle name="40% - Accent3 9 2" xfId="935"/>
    <cellStyle name="40% - Accent4" xfId="130"/>
    <cellStyle name="40% - Accent4 10" xfId="131"/>
    <cellStyle name="40% - Accent4 10 2" xfId="936"/>
    <cellStyle name="40% - Accent4 2" xfId="132"/>
    <cellStyle name="40% - Accent4 2 2" xfId="937"/>
    <cellStyle name="40% - Accent4 3" xfId="133"/>
    <cellStyle name="40% - Accent4 3 2" xfId="938"/>
    <cellStyle name="40% - Accent4 4" xfId="134"/>
    <cellStyle name="40% - Accent4 4 2" xfId="939"/>
    <cellStyle name="40% - Accent4 5" xfId="135"/>
    <cellStyle name="40% - Accent4 5 2" xfId="940"/>
    <cellStyle name="40% - Accent4 6" xfId="136"/>
    <cellStyle name="40% - Accent4 6 2" xfId="941"/>
    <cellStyle name="40% - Accent4 7" xfId="137"/>
    <cellStyle name="40% - Accent4 7 2" xfId="942"/>
    <cellStyle name="40% - Accent4 8" xfId="138"/>
    <cellStyle name="40% - Accent4 8 2" xfId="943"/>
    <cellStyle name="40% - Accent4 9" xfId="139"/>
    <cellStyle name="40% - Accent4 9 2" xfId="944"/>
    <cellStyle name="40% - Accent5" xfId="140"/>
    <cellStyle name="40% - Accent5 10" xfId="141"/>
    <cellStyle name="40% - Accent5 10 2" xfId="945"/>
    <cellStyle name="40% - Accent5 2" xfId="142"/>
    <cellStyle name="40% - Accent5 2 2" xfId="946"/>
    <cellStyle name="40% - Accent5 3" xfId="143"/>
    <cellStyle name="40% - Accent5 3 2" xfId="947"/>
    <cellStyle name="40% - Accent5 4" xfId="144"/>
    <cellStyle name="40% - Accent5 4 2" xfId="948"/>
    <cellStyle name="40% - Accent5 5" xfId="145"/>
    <cellStyle name="40% - Accent5 5 2" xfId="949"/>
    <cellStyle name="40% - Accent5 6" xfId="146"/>
    <cellStyle name="40% - Accent5 6 2" xfId="950"/>
    <cellStyle name="40% - Accent5 7" xfId="147"/>
    <cellStyle name="40% - Accent5 7 2" xfId="951"/>
    <cellStyle name="40% - Accent5 8" xfId="148"/>
    <cellStyle name="40% - Accent5 8 2" xfId="952"/>
    <cellStyle name="40% - Accent5 9" xfId="149"/>
    <cellStyle name="40% - Accent5 9 2" xfId="953"/>
    <cellStyle name="40% - Accent6" xfId="150"/>
    <cellStyle name="40% - Accent6 10" xfId="151"/>
    <cellStyle name="40% - Accent6 10 2" xfId="954"/>
    <cellStyle name="40% - Accent6 2" xfId="152"/>
    <cellStyle name="40% - Accent6 2 2" xfId="955"/>
    <cellStyle name="40% - Accent6 3" xfId="153"/>
    <cellStyle name="40% - Accent6 3 2" xfId="956"/>
    <cellStyle name="40% - Accent6 4" xfId="154"/>
    <cellStyle name="40% - Accent6 4 2" xfId="957"/>
    <cellStyle name="40% - Accent6 5" xfId="155"/>
    <cellStyle name="40% - Accent6 5 2" xfId="958"/>
    <cellStyle name="40% - Accent6 6" xfId="156"/>
    <cellStyle name="40% - Accent6 6 2" xfId="959"/>
    <cellStyle name="40% - Accent6 7" xfId="157"/>
    <cellStyle name="40% - Accent6 7 2" xfId="960"/>
    <cellStyle name="40% - Accent6 8" xfId="158"/>
    <cellStyle name="40% - Accent6 8 2" xfId="961"/>
    <cellStyle name="40% - Accent6 9" xfId="159"/>
    <cellStyle name="40% - Accent6 9 2" xfId="962"/>
    <cellStyle name="40% - Акцент1 2" xfId="160"/>
    <cellStyle name="40% - Акцент1 3" xfId="963"/>
    <cellStyle name="40% - Акцент1 4" xfId="964"/>
    <cellStyle name="40% - Акцент2 2" xfId="161"/>
    <cellStyle name="40% - Акцент2 3" xfId="965"/>
    <cellStyle name="40% - Акцент2 4" xfId="966"/>
    <cellStyle name="40% - Акцент3 2" xfId="162"/>
    <cellStyle name="40% - Акцент3 3" xfId="163"/>
    <cellStyle name="40% - Акцент3 4" xfId="967"/>
    <cellStyle name="40% - Акцент4 2" xfId="164"/>
    <cellStyle name="40% - Акцент4 3" xfId="968"/>
    <cellStyle name="40% - Акцент4 4" xfId="969"/>
    <cellStyle name="40% - Акцент5 2" xfId="165"/>
    <cellStyle name="40% - Акцент5 3" xfId="970"/>
    <cellStyle name="40% - Акцент5 4" xfId="971"/>
    <cellStyle name="40% - Акцент6 2" xfId="166"/>
    <cellStyle name="40% - Акцент6 3" xfId="972"/>
    <cellStyle name="40% - Акцент6 4" xfId="973"/>
    <cellStyle name="40% – Акцентування1" xfId="167"/>
    <cellStyle name="40% – Акцентування1 2" xfId="974"/>
    <cellStyle name="40% – Акцентування2" xfId="168"/>
    <cellStyle name="40% – Акцентування2 2" xfId="975"/>
    <cellStyle name="40% – Акцентування3" xfId="169"/>
    <cellStyle name="40% – Акцентування3 2" xfId="976"/>
    <cellStyle name="40% – Акцентування4" xfId="170"/>
    <cellStyle name="40% – Акцентування4 2" xfId="977"/>
    <cellStyle name="40% – Акцентування5" xfId="171"/>
    <cellStyle name="40% – Акцентування5 2" xfId="978"/>
    <cellStyle name="40% – Акцентування6" xfId="172"/>
    <cellStyle name="40% – Акцентування6 2" xfId="979"/>
    <cellStyle name="5 indents" xfId="173"/>
    <cellStyle name="60% - Accent1" xfId="174"/>
    <cellStyle name="60% - Accent1 10" xfId="175"/>
    <cellStyle name="60% - Accent1 10 2" xfId="980"/>
    <cellStyle name="60% - Accent1 2" xfId="176"/>
    <cellStyle name="60% - Accent1 2 2" xfId="981"/>
    <cellStyle name="60% - Accent1 3" xfId="177"/>
    <cellStyle name="60% - Accent1 3 2" xfId="982"/>
    <cellStyle name="60% - Accent1 4" xfId="178"/>
    <cellStyle name="60% - Accent1 4 2" xfId="983"/>
    <cellStyle name="60% - Accent1 5" xfId="179"/>
    <cellStyle name="60% - Accent1 5 2" xfId="984"/>
    <cellStyle name="60% - Accent1 6" xfId="180"/>
    <cellStyle name="60% - Accent1 6 2" xfId="985"/>
    <cellStyle name="60% - Accent1 7" xfId="181"/>
    <cellStyle name="60% - Accent1 7 2" xfId="986"/>
    <cellStyle name="60% - Accent1 8" xfId="182"/>
    <cellStyle name="60% - Accent1 8 2" xfId="987"/>
    <cellStyle name="60% - Accent1 9" xfId="183"/>
    <cellStyle name="60% - Accent1 9 2" xfId="988"/>
    <cellStyle name="60% - Accent2" xfId="184"/>
    <cellStyle name="60% - Accent2 10" xfId="185"/>
    <cellStyle name="60% - Accent2 10 2" xfId="989"/>
    <cellStyle name="60% - Accent2 2" xfId="186"/>
    <cellStyle name="60% - Accent2 2 2" xfId="990"/>
    <cellStyle name="60% - Accent2 3" xfId="187"/>
    <cellStyle name="60% - Accent2 3 2" xfId="991"/>
    <cellStyle name="60% - Accent2 4" xfId="188"/>
    <cellStyle name="60% - Accent2 4 2" xfId="992"/>
    <cellStyle name="60% - Accent2 5" xfId="189"/>
    <cellStyle name="60% - Accent2 5 2" xfId="993"/>
    <cellStyle name="60% - Accent2 6" xfId="190"/>
    <cellStyle name="60% - Accent2 6 2" xfId="994"/>
    <cellStyle name="60% - Accent2 7" xfId="191"/>
    <cellStyle name="60% - Accent2 7 2" xfId="995"/>
    <cellStyle name="60% - Accent2 8" xfId="192"/>
    <cellStyle name="60% - Accent2 8 2" xfId="996"/>
    <cellStyle name="60% - Accent2 9" xfId="193"/>
    <cellStyle name="60% - Accent2 9 2" xfId="997"/>
    <cellStyle name="60% - Accent3" xfId="194"/>
    <cellStyle name="60% - Accent3 10" xfId="195"/>
    <cellStyle name="60% - Accent3 10 2" xfId="998"/>
    <cellStyle name="60% - Accent3 2" xfId="196"/>
    <cellStyle name="60% - Accent3 2 2" xfId="999"/>
    <cellStyle name="60% - Accent3 3" xfId="197"/>
    <cellStyle name="60% - Accent3 3 2" xfId="1000"/>
    <cellStyle name="60% - Accent3 4" xfId="198"/>
    <cellStyle name="60% - Accent3 4 2" xfId="1001"/>
    <cellStyle name="60% - Accent3 5" xfId="199"/>
    <cellStyle name="60% - Accent3 5 2" xfId="1002"/>
    <cellStyle name="60% - Accent3 6" xfId="200"/>
    <cellStyle name="60% - Accent3 6 2" xfId="1003"/>
    <cellStyle name="60% - Accent3 7" xfId="201"/>
    <cellStyle name="60% - Accent3 7 2" xfId="1004"/>
    <cellStyle name="60% - Accent3 8" xfId="202"/>
    <cellStyle name="60% - Accent3 8 2" xfId="1005"/>
    <cellStyle name="60% - Accent3 9" xfId="203"/>
    <cellStyle name="60% - Accent3 9 2" xfId="1006"/>
    <cellStyle name="60% - Accent4" xfId="204"/>
    <cellStyle name="60% - Accent4 10" xfId="205"/>
    <cellStyle name="60% - Accent4 10 2" xfId="1007"/>
    <cellStyle name="60% - Accent4 2" xfId="206"/>
    <cellStyle name="60% - Accent4 2 2" xfId="1008"/>
    <cellStyle name="60% - Accent4 3" xfId="207"/>
    <cellStyle name="60% - Accent4 3 2" xfId="1009"/>
    <cellStyle name="60% - Accent4 4" xfId="208"/>
    <cellStyle name="60% - Accent4 4 2" xfId="1010"/>
    <cellStyle name="60% - Accent4 5" xfId="209"/>
    <cellStyle name="60% - Accent4 5 2" xfId="1011"/>
    <cellStyle name="60% - Accent4 6" xfId="210"/>
    <cellStyle name="60% - Accent4 6 2" xfId="1012"/>
    <cellStyle name="60% - Accent4 7" xfId="211"/>
    <cellStyle name="60% - Accent4 7 2" xfId="1013"/>
    <cellStyle name="60% - Accent4 8" xfId="212"/>
    <cellStyle name="60% - Accent4 8 2" xfId="1014"/>
    <cellStyle name="60% - Accent4 9" xfId="213"/>
    <cellStyle name="60% - Accent4 9 2" xfId="1015"/>
    <cellStyle name="60% - Accent5" xfId="214"/>
    <cellStyle name="60% - Accent5 10" xfId="215"/>
    <cellStyle name="60% - Accent5 10 2" xfId="1016"/>
    <cellStyle name="60% - Accent5 2" xfId="216"/>
    <cellStyle name="60% - Accent5 2 2" xfId="1017"/>
    <cellStyle name="60% - Accent5 3" xfId="217"/>
    <cellStyle name="60% - Accent5 3 2" xfId="1018"/>
    <cellStyle name="60% - Accent5 4" xfId="218"/>
    <cellStyle name="60% - Accent5 4 2" xfId="1019"/>
    <cellStyle name="60% - Accent5 5" xfId="219"/>
    <cellStyle name="60% - Accent5 5 2" xfId="1020"/>
    <cellStyle name="60% - Accent5 6" xfId="220"/>
    <cellStyle name="60% - Accent5 6 2" xfId="1021"/>
    <cellStyle name="60% - Accent5 7" xfId="221"/>
    <cellStyle name="60% - Accent5 7 2" xfId="1022"/>
    <cellStyle name="60% - Accent5 8" xfId="222"/>
    <cellStyle name="60% - Accent5 8 2" xfId="1023"/>
    <cellStyle name="60% - Accent5 9" xfId="223"/>
    <cellStyle name="60% - Accent5 9 2" xfId="1024"/>
    <cellStyle name="60% - Accent6" xfId="224"/>
    <cellStyle name="60% - Accent6 10" xfId="225"/>
    <cellStyle name="60% - Accent6 10 2" xfId="1025"/>
    <cellStyle name="60% - Accent6 2" xfId="226"/>
    <cellStyle name="60% - Accent6 2 2" xfId="1026"/>
    <cellStyle name="60% - Accent6 3" xfId="227"/>
    <cellStyle name="60% - Accent6 3 2" xfId="1027"/>
    <cellStyle name="60% - Accent6 4" xfId="228"/>
    <cellStyle name="60% - Accent6 4 2" xfId="1028"/>
    <cellStyle name="60% - Accent6 5" xfId="229"/>
    <cellStyle name="60% - Accent6 5 2" xfId="1029"/>
    <cellStyle name="60% - Accent6 6" xfId="230"/>
    <cellStyle name="60% - Accent6 6 2" xfId="1030"/>
    <cellStyle name="60% - Accent6 7" xfId="231"/>
    <cellStyle name="60% - Accent6 7 2" xfId="1031"/>
    <cellStyle name="60% - Accent6 8" xfId="232"/>
    <cellStyle name="60% - Accent6 8 2" xfId="1032"/>
    <cellStyle name="60% - Accent6 9" xfId="233"/>
    <cellStyle name="60% - Accent6 9 2" xfId="1033"/>
    <cellStyle name="60% - Акцент1 2" xfId="234"/>
    <cellStyle name="60% - Акцент1 3" xfId="1034"/>
    <cellStyle name="60% - Акцент1 4" xfId="1035"/>
    <cellStyle name="60% - Акцент2 2" xfId="235"/>
    <cellStyle name="60% - Акцент2 3" xfId="1036"/>
    <cellStyle name="60% - Акцент2 4" xfId="1037"/>
    <cellStyle name="60% - Акцент3 2" xfId="236"/>
    <cellStyle name="60% - Акцент3 3" xfId="237"/>
    <cellStyle name="60% - Акцент3 4" xfId="1038"/>
    <cellStyle name="60% - Акцент4 2" xfId="238"/>
    <cellStyle name="60% - Акцент4 3" xfId="239"/>
    <cellStyle name="60% - Акцент4 4" xfId="1039"/>
    <cellStyle name="60% - Акцент5 2" xfId="240"/>
    <cellStyle name="60% - Акцент5 3" xfId="1040"/>
    <cellStyle name="60% - Акцент5 4" xfId="1041"/>
    <cellStyle name="60% - Акцент6 2" xfId="241"/>
    <cellStyle name="60% - Акцент6 3" xfId="242"/>
    <cellStyle name="60% - Акцент6 4" xfId="1042"/>
    <cellStyle name="60% – Акцентування1" xfId="243"/>
    <cellStyle name="60% – Акцентування1 2" xfId="1043"/>
    <cellStyle name="60% – Акцентування2" xfId="244"/>
    <cellStyle name="60% – Акцентування2 2" xfId="1044"/>
    <cellStyle name="60% – Акцентування3" xfId="245"/>
    <cellStyle name="60% – Акцентування3 2" xfId="1045"/>
    <cellStyle name="60% – Акцентування4" xfId="246"/>
    <cellStyle name="60% – Акцентування4 2" xfId="1046"/>
    <cellStyle name="60% – Акцентування5" xfId="247"/>
    <cellStyle name="60% – Акцентування5 2" xfId="1047"/>
    <cellStyle name="60% – Акцентування6" xfId="248"/>
    <cellStyle name="60% – Акцентування6 2" xfId="1048"/>
    <cellStyle name="Accent1" xfId="249"/>
    <cellStyle name="Accent1 10" xfId="250"/>
    <cellStyle name="Accent1 10 2" xfId="1049"/>
    <cellStyle name="Accent1 2" xfId="251"/>
    <cellStyle name="Accent1 2 2" xfId="1050"/>
    <cellStyle name="Accent1 3" xfId="252"/>
    <cellStyle name="Accent1 3 2" xfId="1051"/>
    <cellStyle name="Accent1 4" xfId="253"/>
    <cellStyle name="Accent1 4 2" xfId="1052"/>
    <cellStyle name="Accent1 5" xfId="254"/>
    <cellStyle name="Accent1 5 2" xfId="1053"/>
    <cellStyle name="Accent1 6" xfId="255"/>
    <cellStyle name="Accent1 6 2" xfId="1054"/>
    <cellStyle name="Accent1 7" xfId="256"/>
    <cellStyle name="Accent1 7 2" xfId="1055"/>
    <cellStyle name="Accent1 8" xfId="257"/>
    <cellStyle name="Accent1 8 2" xfId="1056"/>
    <cellStyle name="Accent1 9" xfId="258"/>
    <cellStyle name="Accent1 9 2" xfId="1057"/>
    <cellStyle name="Accent2" xfId="259"/>
    <cellStyle name="Accent2 10" xfId="260"/>
    <cellStyle name="Accent2 10 2" xfId="1058"/>
    <cellStyle name="Accent2 2" xfId="261"/>
    <cellStyle name="Accent2 2 2" xfId="1059"/>
    <cellStyle name="Accent2 3" xfId="262"/>
    <cellStyle name="Accent2 3 2" xfId="1060"/>
    <cellStyle name="Accent2 4" xfId="263"/>
    <cellStyle name="Accent2 4 2" xfId="1061"/>
    <cellStyle name="Accent2 5" xfId="264"/>
    <cellStyle name="Accent2 5 2" xfId="1062"/>
    <cellStyle name="Accent2 6" xfId="265"/>
    <cellStyle name="Accent2 6 2" xfId="1063"/>
    <cellStyle name="Accent2 7" xfId="266"/>
    <cellStyle name="Accent2 7 2" xfId="1064"/>
    <cellStyle name="Accent2 8" xfId="267"/>
    <cellStyle name="Accent2 8 2" xfId="1065"/>
    <cellStyle name="Accent2 9" xfId="268"/>
    <cellStyle name="Accent2 9 2" xfId="1066"/>
    <cellStyle name="Accent3" xfId="269"/>
    <cellStyle name="Accent3 10" xfId="270"/>
    <cellStyle name="Accent3 10 2" xfId="1067"/>
    <cellStyle name="Accent3 2" xfId="271"/>
    <cellStyle name="Accent3 2 2" xfId="1068"/>
    <cellStyle name="Accent3 3" xfId="272"/>
    <cellStyle name="Accent3 3 2" xfId="1069"/>
    <cellStyle name="Accent3 4" xfId="273"/>
    <cellStyle name="Accent3 4 2" xfId="1070"/>
    <cellStyle name="Accent3 5" xfId="274"/>
    <cellStyle name="Accent3 5 2" xfId="1071"/>
    <cellStyle name="Accent3 6" xfId="275"/>
    <cellStyle name="Accent3 6 2" xfId="1072"/>
    <cellStyle name="Accent3 7" xfId="276"/>
    <cellStyle name="Accent3 7 2" xfId="1073"/>
    <cellStyle name="Accent3 8" xfId="277"/>
    <cellStyle name="Accent3 8 2" xfId="1074"/>
    <cellStyle name="Accent3 9" xfId="278"/>
    <cellStyle name="Accent3 9 2" xfId="1075"/>
    <cellStyle name="Accent4" xfId="279"/>
    <cellStyle name="Accent4 10" xfId="280"/>
    <cellStyle name="Accent4 10 2" xfId="1076"/>
    <cellStyle name="Accent4 2" xfId="281"/>
    <cellStyle name="Accent4 2 2" xfId="1077"/>
    <cellStyle name="Accent4 3" xfId="282"/>
    <cellStyle name="Accent4 3 2" xfId="1078"/>
    <cellStyle name="Accent4 4" xfId="283"/>
    <cellStyle name="Accent4 4 2" xfId="1079"/>
    <cellStyle name="Accent4 5" xfId="284"/>
    <cellStyle name="Accent4 5 2" xfId="1080"/>
    <cellStyle name="Accent4 6" xfId="285"/>
    <cellStyle name="Accent4 6 2" xfId="1081"/>
    <cellStyle name="Accent4 7" xfId="286"/>
    <cellStyle name="Accent4 7 2" xfId="1082"/>
    <cellStyle name="Accent4 8" xfId="287"/>
    <cellStyle name="Accent4 8 2" xfId="1083"/>
    <cellStyle name="Accent4 9" xfId="288"/>
    <cellStyle name="Accent4 9 2" xfId="1084"/>
    <cellStyle name="Accent5" xfId="289"/>
    <cellStyle name="Accent5 10" xfId="290"/>
    <cellStyle name="Accent5 10 2" xfId="1085"/>
    <cellStyle name="Accent5 2" xfId="291"/>
    <cellStyle name="Accent5 2 2" xfId="1086"/>
    <cellStyle name="Accent5 3" xfId="292"/>
    <cellStyle name="Accent5 3 2" xfId="1087"/>
    <cellStyle name="Accent5 4" xfId="293"/>
    <cellStyle name="Accent5 4 2" xfId="1088"/>
    <cellStyle name="Accent5 5" xfId="294"/>
    <cellStyle name="Accent5 5 2" xfId="1089"/>
    <cellStyle name="Accent5 6" xfId="295"/>
    <cellStyle name="Accent5 6 2" xfId="1090"/>
    <cellStyle name="Accent5 7" xfId="296"/>
    <cellStyle name="Accent5 7 2" xfId="1091"/>
    <cellStyle name="Accent5 8" xfId="297"/>
    <cellStyle name="Accent5 8 2" xfId="1092"/>
    <cellStyle name="Accent5 9" xfId="298"/>
    <cellStyle name="Accent5 9 2" xfId="1093"/>
    <cellStyle name="Accent6" xfId="299"/>
    <cellStyle name="Accent6 10" xfId="300"/>
    <cellStyle name="Accent6 10 2" xfId="1094"/>
    <cellStyle name="Accent6 2" xfId="301"/>
    <cellStyle name="Accent6 2 2" xfId="1095"/>
    <cellStyle name="Accent6 3" xfId="302"/>
    <cellStyle name="Accent6 3 2" xfId="1096"/>
    <cellStyle name="Accent6 4" xfId="303"/>
    <cellStyle name="Accent6 4 2" xfId="1097"/>
    <cellStyle name="Accent6 5" xfId="304"/>
    <cellStyle name="Accent6 5 2" xfId="1098"/>
    <cellStyle name="Accent6 6" xfId="305"/>
    <cellStyle name="Accent6 6 2" xfId="1099"/>
    <cellStyle name="Accent6 7" xfId="306"/>
    <cellStyle name="Accent6 7 2" xfId="1100"/>
    <cellStyle name="Accent6 8" xfId="307"/>
    <cellStyle name="Accent6 8 2" xfId="1101"/>
    <cellStyle name="Accent6 9" xfId="308"/>
    <cellStyle name="Accent6 9 2" xfId="1102"/>
    <cellStyle name="Aeia?nnueea" xfId="309"/>
    <cellStyle name="Aeia?nnueea 2" xfId="1103"/>
    <cellStyle name="Ãèïåðññûëêà" xfId="310"/>
    <cellStyle name="Ãèïåðññûëêà 2" xfId="1104"/>
    <cellStyle name="Array" xfId="311"/>
    <cellStyle name="Array Enter" xfId="312"/>
    <cellStyle name="Array_Book2" xfId="313"/>
    <cellStyle name="Bad" xfId="314"/>
    <cellStyle name="Bad 10" xfId="315"/>
    <cellStyle name="Bad 10 2" xfId="1105"/>
    <cellStyle name="Bad 2" xfId="316"/>
    <cellStyle name="Bad 2 2" xfId="1106"/>
    <cellStyle name="Bad 3" xfId="317"/>
    <cellStyle name="Bad 3 2" xfId="1107"/>
    <cellStyle name="Bad 4" xfId="318"/>
    <cellStyle name="Bad 4 2" xfId="1108"/>
    <cellStyle name="Bad 5" xfId="319"/>
    <cellStyle name="Bad 5 2" xfId="1109"/>
    <cellStyle name="Bad 6" xfId="320"/>
    <cellStyle name="Bad 6 2" xfId="1110"/>
    <cellStyle name="Bad 7" xfId="321"/>
    <cellStyle name="Bad 7 2" xfId="1111"/>
    <cellStyle name="Bad 8" xfId="322"/>
    <cellStyle name="Bad 8 2" xfId="1112"/>
    <cellStyle name="Bad 9" xfId="323"/>
    <cellStyle name="Bad 9 2" xfId="1113"/>
    <cellStyle name="Cabe‡alho 1" xfId="1114"/>
    <cellStyle name="Cabe‡alho 2" xfId="1115"/>
    <cellStyle name="Cabecera 1" xfId="1116"/>
    <cellStyle name="Cabecera 2" xfId="1117"/>
    <cellStyle name="Calculation" xfId="324"/>
    <cellStyle name="Calculation 10" xfId="325"/>
    <cellStyle name="Calculation 10 2" xfId="1118"/>
    <cellStyle name="Calculation 2" xfId="326"/>
    <cellStyle name="Calculation 2 2" xfId="1119"/>
    <cellStyle name="Calculation 3" xfId="327"/>
    <cellStyle name="Calculation 3 2" xfId="1120"/>
    <cellStyle name="Calculation 4" xfId="328"/>
    <cellStyle name="Calculation 4 2" xfId="1121"/>
    <cellStyle name="Calculation 5" xfId="329"/>
    <cellStyle name="Calculation 5 2" xfId="1122"/>
    <cellStyle name="Calculation 6" xfId="330"/>
    <cellStyle name="Calculation 6 2" xfId="1123"/>
    <cellStyle name="Calculation 7" xfId="331"/>
    <cellStyle name="Calculation 7 2" xfId="1124"/>
    <cellStyle name="Calculation 8" xfId="332"/>
    <cellStyle name="Calculation 8 2" xfId="1125"/>
    <cellStyle name="Calculation 9" xfId="333"/>
    <cellStyle name="Calculation 9 2" xfId="1126"/>
    <cellStyle name="Celkem" xfId="334"/>
    <cellStyle name="Check Cell" xfId="335"/>
    <cellStyle name="Check Cell 10" xfId="336"/>
    <cellStyle name="Check Cell 10 2" xfId="1127"/>
    <cellStyle name="Check Cell 2" xfId="337"/>
    <cellStyle name="Check Cell 2 2" xfId="1128"/>
    <cellStyle name="Check Cell 3" xfId="338"/>
    <cellStyle name="Check Cell 3 2" xfId="1129"/>
    <cellStyle name="Check Cell 4" xfId="339"/>
    <cellStyle name="Check Cell 4 2" xfId="1130"/>
    <cellStyle name="Check Cell 5" xfId="340"/>
    <cellStyle name="Check Cell 5 2" xfId="1131"/>
    <cellStyle name="Check Cell 6" xfId="341"/>
    <cellStyle name="Check Cell 6 2" xfId="1132"/>
    <cellStyle name="Check Cell 7" xfId="342"/>
    <cellStyle name="Check Cell 7 2" xfId="1133"/>
    <cellStyle name="Check Cell 8" xfId="343"/>
    <cellStyle name="Check Cell 8 2" xfId="1134"/>
    <cellStyle name="Check Cell 9" xfId="344"/>
    <cellStyle name="Check Cell 9 2" xfId="1135"/>
    <cellStyle name="Clive" xfId="1136"/>
    <cellStyle name="clsAltData" xfId="345"/>
    <cellStyle name="clsAltData 2" xfId="1137"/>
    <cellStyle name="clsAltMRVData" xfId="346"/>
    <cellStyle name="clsAltMRVData 2" xfId="1138"/>
    <cellStyle name="clsBlank" xfId="347"/>
    <cellStyle name="clsBlank 2" xfId="1139"/>
    <cellStyle name="clsColumnHeader" xfId="348"/>
    <cellStyle name="clsColumnHeader 2" xfId="1140"/>
    <cellStyle name="clsData" xfId="349"/>
    <cellStyle name="clsData 2" xfId="1141"/>
    <cellStyle name="clsDefault" xfId="350"/>
    <cellStyle name="clsDefault 2" xfId="351"/>
    <cellStyle name="clsFooter" xfId="352"/>
    <cellStyle name="clsFooter 2" xfId="1142"/>
    <cellStyle name="clsIndexTableData" xfId="353"/>
    <cellStyle name="clsIndexTableData 2" xfId="1143"/>
    <cellStyle name="clsIndexTableHdr" xfId="354"/>
    <cellStyle name="clsIndexTableHdr 2" xfId="1144"/>
    <cellStyle name="clsIndexTableTitle" xfId="355"/>
    <cellStyle name="clsIndexTableTitle 2" xfId="1145"/>
    <cellStyle name="clsMRVData" xfId="356"/>
    <cellStyle name="clsMRVData 2" xfId="1146"/>
    <cellStyle name="clsReportFooter" xfId="357"/>
    <cellStyle name="clsReportFooter 2" xfId="1147"/>
    <cellStyle name="clsReportHeader" xfId="358"/>
    <cellStyle name="clsReportHeader 2" xfId="1148"/>
    <cellStyle name="clsRowHeader" xfId="359"/>
    <cellStyle name="clsRowHeader 2" xfId="1149"/>
    <cellStyle name="clsScale" xfId="360"/>
    <cellStyle name="clsScale 2" xfId="1150"/>
    <cellStyle name="clsSection" xfId="361"/>
    <cellStyle name="clsSection 2" xfId="1151"/>
    <cellStyle name="Column-Header" xfId="1152"/>
    <cellStyle name="Column-Header 2" xfId="1153"/>
    <cellStyle name="Column-Header 3" xfId="1154"/>
    <cellStyle name="Column-Header 4" xfId="1155"/>
    <cellStyle name="Column-Header 5" xfId="1156"/>
    <cellStyle name="Column-Header 6" xfId="1157"/>
    <cellStyle name="Column-Header 7" xfId="1158"/>
    <cellStyle name="Column-Header 7 2" xfId="1159"/>
    <cellStyle name="Column-Header 8" xfId="1160"/>
    <cellStyle name="Column-Header 8 2" xfId="1161"/>
    <cellStyle name="Column-Header 9" xfId="1162"/>
    <cellStyle name="Column-Header 9 2" xfId="1163"/>
    <cellStyle name="Column-Header_Zvit rux-koshtiv 2010 Департамент " xfId="1164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10" xfId="1165"/>
    <cellStyle name="Comma 11" xfId="1166"/>
    <cellStyle name="Comma 12" xfId="1167"/>
    <cellStyle name="Comma 2" xfId="375"/>
    <cellStyle name="Comma 2 2" xfId="1168"/>
    <cellStyle name="Comma 2 3" xfId="1169"/>
    <cellStyle name="Comma 3" xfId="376"/>
    <cellStyle name="Comma 3 2" xfId="377"/>
    <cellStyle name="Comma 3 3" xfId="378"/>
    <cellStyle name="Comma 4" xfId="379"/>
    <cellStyle name="Comma 5" xfId="1170"/>
    <cellStyle name="Comma 6" xfId="1171"/>
    <cellStyle name="Comma 7" xfId="1172"/>
    <cellStyle name="Comma 8" xfId="1173"/>
    <cellStyle name="Comma 9" xfId="1174"/>
    <cellStyle name="Comma(3)" xfId="380"/>
    <cellStyle name="Comma_AUK2000" xfId="381"/>
    <cellStyle name="Comma0" xfId="382"/>
    <cellStyle name="Comma0 - Style3" xfId="383"/>
    <cellStyle name="Comma0 2" xfId="1175"/>
    <cellStyle name="Comma0 3" xfId="1176"/>
    <cellStyle name="Comma0 4" xfId="1177"/>
    <cellStyle name="Comma0 5" xfId="1178"/>
    <cellStyle name="Comma0 6" xfId="1179"/>
    <cellStyle name="Comma0 7" xfId="1180"/>
    <cellStyle name="Comma0 8" xfId="1181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Currency0 2" xfId="1182"/>
    <cellStyle name="Data" xfId="1183"/>
    <cellStyle name="Date" xfId="390"/>
    <cellStyle name="Date 2" xfId="1184"/>
    <cellStyle name="Datum" xfId="391"/>
    <cellStyle name="Define-Column" xfId="1185"/>
    <cellStyle name="Define-Column 10" xfId="1186"/>
    <cellStyle name="Define-Column 2" xfId="1187"/>
    <cellStyle name="Define-Column 3" xfId="1188"/>
    <cellStyle name="Define-Column 4" xfId="1189"/>
    <cellStyle name="Define-Column 5" xfId="1190"/>
    <cellStyle name="Define-Column 6" xfId="1191"/>
    <cellStyle name="Define-Column 7" xfId="1192"/>
    <cellStyle name="Define-Column 7 2" xfId="1193"/>
    <cellStyle name="Define-Column 7 3" xfId="1194"/>
    <cellStyle name="Define-Column 8" xfId="1195"/>
    <cellStyle name="Define-Column 8 2" xfId="1196"/>
    <cellStyle name="Define-Column 8 3" xfId="1197"/>
    <cellStyle name="Define-Column 9" xfId="1198"/>
    <cellStyle name="Define-Column 9 2" xfId="1199"/>
    <cellStyle name="Define-Column 9 3" xfId="1200"/>
    <cellStyle name="Define-Column_Zvit rux-koshtiv 2010 Департамент " xfId="1201"/>
    <cellStyle name="diskette" xfId="1202"/>
    <cellStyle name="Euro" xfId="392"/>
    <cellStyle name="Euro 2" xfId="1203"/>
    <cellStyle name="Excel.Chart" xfId="1204"/>
    <cellStyle name="Explanatory Text" xfId="393"/>
    <cellStyle name="Explanatory Text 10" xfId="394"/>
    <cellStyle name="Explanatory Text 10 2" xfId="1205"/>
    <cellStyle name="Explanatory Text 2" xfId="395"/>
    <cellStyle name="Explanatory Text 2 2" xfId="1206"/>
    <cellStyle name="Explanatory Text 3" xfId="396"/>
    <cellStyle name="Explanatory Text 3 2" xfId="1207"/>
    <cellStyle name="Explanatory Text 4" xfId="397"/>
    <cellStyle name="Explanatory Text 4 2" xfId="1208"/>
    <cellStyle name="Explanatory Text 5" xfId="398"/>
    <cellStyle name="Explanatory Text 5 2" xfId="1209"/>
    <cellStyle name="Explanatory Text 6" xfId="399"/>
    <cellStyle name="Explanatory Text 6 2" xfId="1210"/>
    <cellStyle name="Explanatory Text 7" xfId="400"/>
    <cellStyle name="Explanatory Text 7 2" xfId="1211"/>
    <cellStyle name="Explanatory Text 8" xfId="401"/>
    <cellStyle name="Explanatory Text 8 2" xfId="1212"/>
    <cellStyle name="Explanatory Text 9" xfId="402"/>
    <cellStyle name="Explanatory Text 9 2" xfId="1213"/>
    <cellStyle name="Ezres [0]_10mell99" xfId="403"/>
    <cellStyle name="Ezres_10mell99" xfId="404"/>
    <cellStyle name="F2" xfId="405"/>
    <cellStyle name="F2 2" xfId="1214"/>
    <cellStyle name="F3" xfId="406"/>
    <cellStyle name="F3 2" xfId="1215"/>
    <cellStyle name="F4" xfId="407"/>
    <cellStyle name="F4 2" xfId="1216"/>
    <cellStyle name="F5" xfId="408"/>
    <cellStyle name="F5 - Style8" xfId="409"/>
    <cellStyle name="F5 - Style8 2" xfId="1217"/>
    <cellStyle name="F5 2" xfId="1218"/>
    <cellStyle name="F6" xfId="410"/>
    <cellStyle name="F6 - Style5" xfId="411"/>
    <cellStyle name="F6 - Style5 2" xfId="1219"/>
    <cellStyle name="F6 2" xfId="1220"/>
    <cellStyle name="F7" xfId="412"/>
    <cellStyle name="F7 - Style7" xfId="413"/>
    <cellStyle name="F7 - Style7 2" xfId="1221"/>
    <cellStyle name="F7 2" xfId="1222"/>
    <cellStyle name="F8" xfId="414"/>
    <cellStyle name="F8 - Style6" xfId="415"/>
    <cellStyle name="F8 - Style6 2" xfId="1223"/>
    <cellStyle name="F8 2" xfId="1224"/>
    <cellStyle name="facha" xfId="1225"/>
    <cellStyle name="Fecha" xfId="1226"/>
    <cellStyle name="Fijo" xfId="1227"/>
    <cellStyle name="Finanční0" xfId="416"/>
    <cellStyle name="Finanèní0" xfId="417"/>
    <cellStyle name="Fixed" xfId="418"/>
    <cellStyle name="Fixed 2" xfId="1228"/>
    <cellStyle name="fixed0 - Style4" xfId="419"/>
    <cellStyle name="fixed0 - Style4 2" xfId="1229"/>
    <cellStyle name="Fixed1 - Style1" xfId="420"/>
    <cellStyle name="Fixed1 - Style1 2" xfId="1230"/>
    <cellStyle name="Fixed1 - Style2" xfId="421"/>
    <cellStyle name="Fixed1 - Style2 2" xfId="1231"/>
    <cellStyle name="Fixed2 - Style2" xfId="422"/>
    <cellStyle name="Fixo" xfId="1232"/>
    <cellStyle name="FS10" xfId="1233"/>
    <cellStyle name="Good" xfId="423"/>
    <cellStyle name="Good 10" xfId="424"/>
    <cellStyle name="Good 10 2" xfId="1234"/>
    <cellStyle name="Good 2" xfId="425"/>
    <cellStyle name="Good 2 2" xfId="1235"/>
    <cellStyle name="Good 3" xfId="426"/>
    <cellStyle name="Good 3 2" xfId="1236"/>
    <cellStyle name="Good 4" xfId="427"/>
    <cellStyle name="Good 4 2" xfId="1237"/>
    <cellStyle name="Good 5" xfId="428"/>
    <cellStyle name="Good 5 2" xfId="1238"/>
    <cellStyle name="Good 6" xfId="429"/>
    <cellStyle name="Good 6 2" xfId="1239"/>
    <cellStyle name="Good 7" xfId="430"/>
    <cellStyle name="Good 7 2" xfId="1240"/>
    <cellStyle name="Good 8" xfId="431"/>
    <cellStyle name="Good 8 2" xfId="1241"/>
    <cellStyle name="Good 9" xfId="432"/>
    <cellStyle name="Good 9 2" xfId="1242"/>
    <cellStyle name="Grey" xfId="433"/>
    <cellStyle name="Heading 1" xfId="434"/>
    <cellStyle name="Heading 1 10" xfId="435"/>
    <cellStyle name="Heading 1 10 2" xfId="1243"/>
    <cellStyle name="Heading 1 2" xfId="436"/>
    <cellStyle name="Heading 1 2 2" xfId="1244"/>
    <cellStyle name="Heading 1 3" xfId="437"/>
    <cellStyle name="Heading 1 3 2" xfId="1245"/>
    <cellStyle name="Heading 1 4" xfId="438"/>
    <cellStyle name="Heading 1 4 2" xfId="1246"/>
    <cellStyle name="Heading 1 5" xfId="439"/>
    <cellStyle name="Heading 1 5 2" xfId="1247"/>
    <cellStyle name="Heading 1 6" xfId="440"/>
    <cellStyle name="Heading 1 6 2" xfId="1248"/>
    <cellStyle name="Heading 1 7" xfId="441"/>
    <cellStyle name="Heading 1 7 2" xfId="1249"/>
    <cellStyle name="Heading 1 8" xfId="442"/>
    <cellStyle name="Heading 1 8 2" xfId="1250"/>
    <cellStyle name="Heading 1 9" xfId="443"/>
    <cellStyle name="Heading 1 9 2" xfId="1251"/>
    <cellStyle name="Heading 2" xfId="444"/>
    <cellStyle name="Heading 2 10" xfId="445"/>
    <cellStyle name="Heading 2 10 2" xfId="1252"/>
    <cellStyle name="Heading 2 2" xfId="446"/>
    <cellStyle name="Heading 2 2 2" xfId="1253"/>
    <cellStyle name="Heading 2 3" xfId="447"/>
    <cellStyle name="Heading 2 3 2" xfId="1254"/>
    <cellStyle name="Heading 2 4" xfId="448"/>
    <cellStyle name="Heading 2 4 2" xfId="1255"/>
    <cellStyle name="Heading 2 5" xfId="449"/>
    <cellStyle name="Heading 2 5 2" xfId="1256"/>
    <cellStyle name="Heading 2 6" xfId="450"/>
    <cellStyle name="Heading 2 6 2" xfId="1257"/>
    <cellStyle name="Heading 2 7" xfId="451"/>
    <cellStyle name="Heading 2 7 2" xfId="1258"/>
    <cellStyle name="Heading 2 8" xfId="452"/>
    <cellStyle name="Heading 2 8 2" xfId="1259"/>
    <cellStyle name="Heading 2 9" xfId="453"/>
    <cellStyle name="Heading 2 9 2" xfId="1260"/>
    <cellStyle name="Heading 3" xfId="454"/>
    <cellStyle name="Heading 3 10" xfId="455"/>
    <cellStyle name="Heading 3 10 2" xfId="1261"/>
    <cellStyle name="Heading 3 2" xfId="456"/>
    <cellStyle name="Heading 3 2 2" xfId="1262"/>
    <cellStyle name="Heading 3 3" xfId="457"/>
    <cellStyle name="Heading 3 3 2" xfId="1263"/>
    <cellStyle name="Heading 3 4" xfId="458"/>
    <cellStyle name="Heading 3 4 2" xfId="1264"/>
    <cellStyle name="Heading 3 5" xfId="459"/>
    <cellStyle name="Heading 3 5 2" xfId="1265"/>
    <cellStyle name="Heading 3 6" xfId="460"/>
    <cellStyle name="Heading 3 6 2" xfId="1266"/>
    <cellStyle name="Heading 3 7" xfId="461"/>
    <cellStyle name="Heading 3 7 2" xfId="1267"/>
    <cellStyle name="Heading 3 8" xfId="462"/>
    <cellStyle name="Heading 3 8 2" xfId="1268"/>
    <cellStyle name="Heading 3 9" xfId="463"/>
    <cellStyle name="Heading 3 9 2" xfId="1269"/>
    <cellStyle name="Heading 4" xfId="464"/>
    <cellStyle name="Heading 4 10" xfId="465"/>
    <cellStyle name="Heading 4 10 2" xfId="1270"/>
    <cellStyle name="Heading 4 2" xfId="466"/>
    <cellStyle name="Heading 4 2 2" xfId="1271"/>
    <cellStyle name="Heading 4 3" xfId="467"/>
    <cellStyle name="Heading 4 3 2" xfId="1272"/>
    <cellStyle name="Heading 4 4" xfId="468"/>
    <cellStyle name="Heading 4 4 2" xfId="1273"/>
    <cellStyle name="Heading 4 5" xfId="469"/>
    <cellStyle name="Heading 4 5 2" xfId="1274"/>
    <cellStyle name="Heading 4 6" xfId="470"/>
    <cellStyle name="Heading 4 6 2" xfId="1275"/>
    <cellStyle name="Heading 4 7" xfId="471"/>
    <cellStyle name="Heading 4 7 2" xfId="1276"/>
    <cellStyle name="Heading 4 8" xfId="472"/>
    <cellStyle name="Heading 4 8 2" xfId="1277"/>
    <cellStyle name="Heading 4 9" xfId="473"/>
    <cellStyle name="Heading 4 9 2" xfId="1278"/>
    <cellStyle name="Heading1" xfId="474"/>
    <cellStyle name="Heading1 2" xfId="1279"/>
    <cellStyle name="Heading2" xfId="475"/>
    <cellStyle name="Heading2 2" xfId="1280"/>
    <cellStyle name="Hiperhivatkozás" xfId="476"/>
    <cellStyle name="Hipervínculo" xfId="1281"/>
    <cellStyle name="Hipervínculo visitado" xfId="1282"/>
    <cellStyle name="Hipervínculo_10-01-03 2003 2003 NUEVOS RON -NUEVOS INTERESES" xfId="1283"/>
    <cellStyle name="Hyperlink 2" xfId="477"/>
    <cellStyle name="Hyperlink 2 2" xfId="1284"/>
    <cellStyle name="Hyperlink 2 3" xfId="1285"/>
    <cellStyle name="Hyperlink 2 4" xfId="1286"/>
    <cellStyle name="Hyperlink 3" xfId="1287"/>
    <cellStyle name="Hyperlink 4" xfId="1288"/>
    <cellStyle name="Hyperlink seguido_NFGC_SPE_1995_2003" xfId="1289"/>
    <cellStyle name="Hyperlink_UKR Fin table" xfId="478"/>
    <cellStyle name="Iau?iue_Eeno1" xfId="479"/>
    <cellStyle name="Îáû÷íûé_Table16" xfId="480"/>
    <cellStyle name="imf-one decimal" xfId="481"/>
    <cellStyle name="imf-one decimal 2" xfId="1290"/>
    <cellStyle name="imf-one decimal 3" xfId="1291"/>
    <cellStyle name="imf-zero decimal" xfId="482"/>
    <cellStyle name="imf-zero decimal 2" xfId="1292"/>
    <cellStyle name="imf-zero decimal 3" xfId="1293"/>
    <cellStyle name="Input" xfId="483"/>
    <cellStyle name="Input [yellow]" xfId="484"/>
    <cellStyle name="Input 10" xfId="485"/>
    <cellStyle name="Input 10 2" xfId="1294"/>
    <cellStyle name="Input 2" xfId="486"/>
    <cellStyle name="Input 2 2" xfId="1295"/>
    <cellStyle name="Input 3" xfId="487"/>
    <cellStyle name="Input 3 2" xfId="1296"/>
    <cellStyle name="Input 4" xfId="488"/>
    <cellStyle name="Input 4 2" xfId="1297"/>
    <cellStyle name="Input 5" xfId="489"/>
    <cellStyle name="Input 5 2" xfId="1298"/>
    <cellStyle name="Input 6" xfId="490"/>
    <cellStyle name="Input 6 2" xfId="1299"/>
    <cellStyle name="Input 7" xfId="491"/>
    <cellStyle name="Input 7 2" xfId="1300"/>
    <cellStyle name="Input 8" xfId="492"/>
    <cellStyle name="Input 8 2" xfId="1301"/>
    <cellStyle name="Input 9" xfId="493"/>
    <cellStyle name="Input 9 2" xfId="1302"/>
    <cellStyle name="Ioe?uaaaoayny aeia?nnueea" xfId="494"/>
    <cellStyle name="Ioe?uaaaoayny aeia?nnueea 2" xfId="1303"/>
    <cellStyle name="Îòêðûâàâøàÿñÿ ãèïåðññûëêà" xfId="495"/>
    <cellStyle name="Îòêðûâàâøàÿñÿ ãèïåðññûëêà 2" xfId="1304"/>
    <cellStyle name="jo[" xfId="1305"/>
    <cellStyle name="Label" xfId="496"/>
    <cellStyle name="leftli - Style3" xfId="497"/>
    <cellStyle name="leftli - Style3 2" xfId="1306"/>
    <cellStyle name="Level0" xfId="1307"/>
    <cellStyle name="Level0 10" xfId="1308"/>
    <cellStyle name="Level0 2" xfId="1309"/>
    <cellStyle name="Level0 2 2" xfId="1310"/>
    <cellStyle name="Level0 3" xfId="1311"/>
    <cellStyle name="Level0 3 2" xfId="1312"/>
    <cellStyle name="Level0 4" xfId="1313"/>
    <cellStyle name="Level0 4 2" xfId="1314"/>
    <cellStyle name="Level0 5" xfId="1315"/>
    <cellStyle name="Level0 6" xfId="1316"/>
    <cellStyle name="Level0 7" xfId="1317"/>
    <cellStyle name="Level0 7 2" xfId="1318"/>
    <cellStyle name="Level0 7 3" xfId="1319"/>
    <cellStyle name="Level0 8" xfId="1320"/>
    <cellStyle name="Level0 8 2" xfId="1321"/>
    <cellStyle name="Level0 8 3" xfId="1322"/>
    <cellStyle name="Level0 9" xfId="1323"/>
    <cellStyle name="Level0 9 2" xfId="1324"/>
    <cellStyle name="Level0 9 3" xfId="1325"/>
    <cellStyle name="Level0_Zvit rux-koshtiv 2010 Департамент " xfId="1326"/>
    <cellStyle name="Level1" xfId="1327"/>
    <cellStyle name="Level1 2" xfId="1328"/>
    <cellStyle name="Level1-Numbers" xfId="1329"/>
    <cellStyle name="Level1-Numbers 2" xfId="1330"/>
    <cellStyle name="Level1-Numbers-Hide" xfId="1331"/>
    <cellStyle name="Level2" xfId="1332"/>
    <cellStyle name="Level2 2" xfId="1333"/>
    <cellStyle name="Level2-Hide" xfId="1334"/>
    <cellStyle name="Level2-Hide 2" xfId="1335"/>
    <cellStyle name="Level2-Numbers" xfId="1336"/>
    <cellStyle name="Level2-Numbers 2" xfId="1337"/>
    <cellStyle name="Level2-Numbers-Hide" xfId="1338"/>
    <cellStyle name="Level3" xfId="1339"/>
    <cellStyle name="Level3 2" xfId="1340"/>
    <cellStyle name="Level3 3" xfId="1341"/>
    <cellStyle name="Level3_План департамент_2010_1207" xfId="1342"/>
    <cellStyle name="Level3-Hide" xfId="1343"/>
    <cellStyle name="Level3-Hide 2" xfId="1344"/>
    <cellStyle name="Level3-Numbers" xfId="1345"/>
    <cellStyle name="Level3-Numbers 2" xfId="1346"/>
    <cellStyle name="Level3-Numbers 3" xfId="1347"/>
    <cellStyle name="Level3-Numbers_План департамент_2010_1207" xfId="1348"/>
    <cellStyle name="Level3-Numbers-Hide" xfId="1349"/>
    <cellStyle name="Level4" xfId="1350"/>
    <cellStyle name="Level4 2" xfId="1351"/>
    <cellStyle name="Level4-Hide" xfId="1352"/>
    <cellStyle name="Level4-Hide 2" xfId="1353"/>
    <cellStyle name="Level4-Numbers" xfId="1354"/>
    <cellStyle name="Level4-Numbers 2" xfId="1355"/>
    <cellStyle name="Level4-Numbers-Hide" xfId="1356"/>
    <cellStyle name="Level5" xfId="1357"/>
    <cellStyle name="Level5 2" xfId="1358"/>
    <cellStyle name="Level5-Hide" xfId="1359"/>
    <cellStyle name="Level5-Hide 2" xfId="1360"/>
    <cellStyle name="Level5-Numbers" xfId="1361"/>
    <cellStyle name="Level5-Numbers 2" xfId="1362"/>
    <cellStyle name="Level5-Numbers-Hide" xfId="1363"/>
    <cellStyle name="Level6" xfId="1364"/>
    <cellStyle name="Level6 2" xfId="1365"/>
    <cellStyle name="Level6-Hide" xfId="1366"/>
    <cellStyle name="Level6-Hide 2" xfId="1367"/>
    <cellStyle name="Level6-Numbers" xfId="1368"/>
    <cellStyle name="Level6-Numbers 2" xfId="1369"/>
    <cellStyle name="Level7" xfId="1370"/>
    <cellStyle name="Level7-Hide" xfId="1371"/>
    <cellStyle name="Level7-Numbers" xfId="1372"/>
    <cellStyle name="Linked Cell" xfId="498"/>
    <cellStyle name="Linked Cell 10" xfId="499"/>
    <cellStyle name="Linked Cell 10 2" xfId="1373"/>
    <cellStyle name="Linked Cell 2" xfId="500"/>
    <cellStyle name="Linked Cell 2 2" xfId="1374"/>
    <cellStyle name="Linked Cell 3" xfId="501"/>
    <cellStyle name="Linked Cell 3 2" xfId="1375"/>
    <cellStyle name="Linked Cell 4" xfId="502"/>
    <cellStyle name="Linked Cell 4 2" xfId="1376"/>
    <cellStyle name="Linked Cell 5" xfId="503"/>
    <cellStyle name="Linked Cell 5 2" xfId="1377"/>
    <cellStyle name="Linked Cell 6" xfId="504"/>
    <cellStyle name="Linked Cell 6 2" xfId="1378"/>
    <cellStyle name="Linked Cell 7" xfId="505"/>
    <cellStyle name="Linked Cell 7 2" xfId="1379"/>
    <cellStyle name="Linked Cell 8" xfId="506"/>
    <cellStyle name="Linked Cell 8 2" xfId="1380"/>
    <cellStyle name="Linked Cell 9" xfId="507"/>
    <cellStyle name="Linked Cell 9 2" xfId="1381"/>
    <cellStyle name="MacroCode" xfId="508"/>
    <cellStyle name="Már látott hiperhivatkozás" xfId="509"/>
    <cellStyle name="Měna0" xfId="510"/>
    <cellStyle name="Mheading1" xfId="1382"/>
    <cellStyle name="Mheading2" xfId="1383"/>
    <cellStyle name="Millares [0]_11.1.3. bis" xfId="1384"/>
    <cellStyle name="Millares_11.1.3. bis" xfId="1385"/>
    <cellStyle name="Milliers [0]_Encours - Apr rééch" xfId="511"/>
    <cellStyle name="Milliers_Encours - Apr rééch" xfId="512"/>
    <cellStyle name="Mìna0" xfId="513"/>
    <cellStyle name="Moeda [0]_A" xfId="1386"/>
    <cellStyle name="Moeda_A" xfId="1387"/>
    <cellStyle name="Moeda0" xfId="1388"/>
    <cellStyle name="Moneda [0]_11.1.3. bis" xfId="1389"/>
    <cellStyle name="Moneda_11.1.3. bis" xfId="1390"/>
    <cellStyle name="Monétaire [0]_Encours - Apr rééch" xfId="514"/>
    <cellStyle name="Monétaire_Encours - Apr rééch" xfId="515"/>
    <cellStyle name="Monetario" xfId="1391"/>
    <cellStyle name="Monetario0" xfId="1392"/>
    <cellStyle name="Nedefinován" xfId="516"/>
    <cellStyle name="Neutral" xfId="517"/>
    <cellStyle name="Neutral 10" xfId="518"/>
    <cellStyle name="Neutral 10 2" xfId="1393"/>
    <cellStyle name="Neutral 2" xfId="519"/>
    <cellStyle name="Neutral 2 2" xfId="1394"/>
    <cellStyle name="Neutral 3" xfId="520"/>
    <cellStyle name="Neutral 3 2" xfId="1395"/>
    <cellStyle name="Neutral 4" xfId="521"/>
    <cellStyle name="Neutral 4 2" xfId="1396"/>
    <cellStyle name="Neutral 5" xfId="522"/>
    <cellStyle name="Neutral 5 2" xfId="1397"/>
    <cellStyle name="Neutral 6" xfId="523"/>
    <cellStyle name="Neutral 6 2" xfId="1398"/>
    <cellStyle name="Neutral 7" xfId="524"/>
    <cellStyle name="Neutral 7 2" xfId="1399"/>
    <cellStyle name="Neutral 8" xfId="525"/>
    <cellStyle name="Neutral 8 2" xfId="1400"/>
    <cellStyle name="Neutral 9" xfId="526"/>
    <cellStyle name="Neutral 9 2" xfId="1401"/>
    <cellStyle name="Non défini" xfId="1402"/>
    <cellStyle name="normal" xfId="527"/>
    <cellStyle name="Normal - Style1" xfId="528"/>
    <cellStyle name="Normal - Style1 2" xfId="1403"/>
    <cellStyle name="Normal - Style2" xfId="529"/>
    <cellStyle name="Normal - Style2 2" xfId="1404"/>
    <cellStyle name="Normal - Style2_IM" xfId="1405"/>
    <cellStyle name="Normal - Style3" xfId="530"/>
    <cellStyle name="Normal - Style3 2" xfId="1406"/>
    <cellStyle name="Normal - Style4" xfId="1407"/>
    <cellStyle name="Normal - Style5" xfId="531"/>
    <cellStyle name="Normal - Style6" xfId="532"/>
    <cellStyle name="Normal - Style7" xfId="533"/>
    <cellStyle name="Normal - Style8" xfId="534"/>
    <cellStyle name="Normal 10" xfId="535"/>
    <cellStyle name="Normal 10 2" xfId="536"/>
    <cellStyle name="Normal 10 3" xfId="1408"/>
    <cellStyle name="Normal 10 3 2" xfId="1409"/>
    <cellStyle name="Normal 10_IM" xfId="1410"/>
    <cellStyle name="Normal 11" xfId="537"/>
    <cellStyle name="Normal 11 2" xfId="538"/>
    <cellStyle name="Normal 12" xfId="539"/>
    <cellStyle name="Normal 12 2" xfId="540"/>
    <cellStyle name="Normal 13" xfId="541"/>
    <cellStyle name="Normal 13 2" xfId="542"/>
    <cellStyle name="Normal 14" xfId="543"/>
    <cellStyle name="Normal 15" xfId="544"/>
    <cellStyle name="Normal 16" xfId="545"/>
    <cellStyle name="Normal 17" xfId="546"/>
    <cellStyle name="Normal 18" xfId="547"/>
    <cellStyle name="Normal 19" xfId="548"/>
    <cellStyle name="Normal 2" xfId="549"/>
    <cellStyle name="Normal 2 10" xfId="1411"/>
    <cellStyle name="Normal 2 11" xfId="1412"/>
    <cellStyle name="Normal 2 12" xfId="1413"/>
    <cellStyle name="Normal 2 2" xfId="550"/>
    <cellStyle name="Normal 2 2 2" xfId="551"/>
    <cellStyle name="Normal 2 2 2 2" xfId="552"/>
    <cellStyle name="Normal 2 2 2 2 2" xfId="1414"/>
    <cellStyle name="Normal 2 2 2 3" xfId="1415"/>
    <cellStyle name="Normal 2 2 3" xfId="1416"/>
    <cellStyle name="Normal 2 3" xfId="1417"/>
    <cellStyle name="Normal 2 4" xfId="1418"/>
    <cellStyle name="Normal 2 5" xfId="1419"/>
    <cellStyle name="Normal 2 5 2" xfId="1420"/>
    <cellStyle name="Normal 2 6" xfId="1421"/>
    <cellStyle name="Normal 2 6 2" xfId="1422"/>
    <cellStyle name="Normal 2 7" xfId="1423"/>
    <cellStyle name="Normal 2 7 2" xfId="1424"/>
    <cellStyle name="Normal 2 8" xfId="1425"/>
    <cellStyle name="Normal 2 8 2" xfId="1426"/>
    <cellStyle name="Normal 2 9" xfId="1427"/>
    <cellStyle name="Normal 2_IM" xfId="1428"/>
    <cellStyle name="Normal 20" xfId="553"/>
    <cellStyle name="Normal 21" xfId="554"/>
    <cellStyle name="Normal 22" xfId="555"/>
    <cellStyle name="Normal 23" xfId="556"/>
    <cellStyle name="Normal 24" xfId="557"/>
    <cellStyle name="Normal 25" xfId="558"/>
    <cellStyle name="Normal 26" xfId="559"/>
    <cellStyle name="Normal 27" xfId="560"/>
    <cellStyle name="Normal 28" xfId="561"/>
    <cellStyle name="Normal 29" xfId="562"/>
    <cellStyle name="Normal 3" xfId="563"/>
    <cellStyle name="Normal 3 2" xfId="1429"/>
    <cellStyle name="Normal 3 2 2" xfId="1430"/>
    <cellStyle name="Normal 3 3" xfId="1431"/>
    <cellStyle name="Normal 3_IM" xfId="1432"/>
    <cellStyle name="Normal 30" xfId="564"/>
    <cellStyle name="Normal 31" xfId="565"/>
    <cellStyle name="Normal 32" xfId="566"/>
    <cellStyle name="Normal 33" xfId="567"/>
    <cellStyle name="Normal 34" xfId="568"/>
    <cellStyle name="Normal 35" xfId="569"/>
    <cellStyle name="Normal 36" xfId="570"/>
    <cellStyle name="Normal 37" xfId="571"/>
    <cellStyle name="Normal 38" xfId="572"/>
    <cellStyle name="Normal 39" xfId="573"/>
    <cellStyle name="Normal 4" xfId="574"/>
    <cellStyle name="Normal 4 2" xfId="575"/>
    <cellStyle name="Normal 4 2 2" xfId="1433"/>
    <cellStyle name="Normal 4 3" xfId="576"/>
    <cellStyle name="Normal 40" xfId="577"/>
    <cellStyle name="Normal 41" xfId="578"/>
    <cellStyle name="Normal 42" xfId="579"/>
    <cellStyle name="Normal 43" xfId="580"/>
    <cellStyle name="Normal 44" xfId="581"/>
    <cellStyle name="Normal 45" xfId="582"/>
    <cellStyle name="Normal 46" xfId="583"/>
    <cellStyle name="Normal 47" xfId="584"/>
    <cellStyle name="Normal 48" xfId="585"/>
    <cellStyle name="Normal 49" xfId="586"/>
    <cellStyle name="Normal 5" xfId="587"/>
    <cellStyle name="Normal 5 2" xfId="588"/>
    <cellStyle name="Normal 5 3" xfId="1434"/>
    <cellStyle name="Normal 5_IM" xfId="1435"/>
    <cellStyle name="Normal 50" xfId="589"/>
    <cellStyle name="Normal 51" xfId="590"/>
    <cellStyle name="Normal 52" xfId="591"/>
    <cellStyle name="Normal 53" xfId="592"/>
    <cellStyle name="Normal 54" xfId="593"/>
    <cellStyle name="Normal 55" xfId="594"/>
    <cellStyle name="Normal 56" xfId="595"/>
    <cellStyle name="Normal 57" xfId="596"/>
    <cellStyle name="Normal 58" xfId="597"/>
    <cellStyle name="Normal 59" xfId="598"/>
    <cellStyle name="Normal 6" xfId="599"/>
    <cellStyle name="Normal 6 2" xfId="600"/>
    <cellStyle name="Normal 6 3" xfId="1436"/>
    <cellStyle name="Normal 6_IM" xfId="1437"/>
    <cellStyle name="Normal 60" xfId="601"/>
    <cellStyle name="Normal 61" xfId="602"/>
    <cellStyle name="Normal 62" xfId="603"/>
    <cellStyle name="Normal 63" xfId="1438"/>
    <cellStyle name="Normal 64" xfId="1439"/>
    <cellStyle name="Normal 65" xfId="1440"/>
    <cellStyle name="Normal 66" xfId="1441"/>
    <cellStyle name="Normal 67" xfId="1442"/>
    <cellStyle name="Normal 68" xfId="1443"/>
    <cellStyle name="Normal 69" xfId="1444"/>
    <cellStyle name="Normal 69 2" xfId="1445"/>
    <cellStyle name="Normal 7" xfId="604"/>
    <cellStyle name="Normal 7 2" xfId="605"/>
    <cellStyle name="Normal 8" xfId="606"/>
    <cellStyle name="Normal 8 2" xfId="607"/>
    <cellStyle name="Normal 9" xfId="608"/>
    <cellStyle name="Normal Table" xfId="609"/>
    <cellStyle name="Normál_10mell99" xfId="610"/>
    <cellStyle name="Normal_A" xfId="611"/>
    <cellStyle name="Normal_SEI(feb17)" xfId="612"/>
    <cellStyle name="normální_FR NPCH-zari01" xfId="613"/>
    <cellStyle name="Note" xfId="614"/>
    <cellStyle name="Note 10" xfId="615"/>
    <cellStyle name="Note 10 2" xfId="1446"/>
    <cellStyle name="Note 11" xfId="616"/>
    <cellStyle name="Note 2" xfId="617"/>
    <cellStyle name="Note 2 2" xfId="1447"/>
    <cellStyle name="Note 3" xfId="618"/>
    <cellStyle name="Note 3 2" xfId="1448"/>
    <cellStyle name="Note 4" xfId="619"/>
    <cellStyle name="Note 4 2" xfId="1449"/>
    <cellStyle name="Note 5" xfId="620"/>
    <cellStyle name="Note 5 2" xfId="1450"/>
    <cellStyle name="Note 6" xfId="621"/>
    <cellStyle name="Note 6 2" xfId="1451"/>
    <cellStyle name="Note 7" xfId="622"/>
    <cellStyle name="Note 7 2" xfId="1452"/>
    <cellStyle name="Note 8" xfId="623"/>
    <cellStyle name="Note 8 2" xfId="1453"/>
    <cellStyle name="Note 9" xfId="624"/>
    <cellStyle name="Note 9 2" xfId="1454"/>
    <cellStyle name="Number-Cells" xfId="1455"/>
    <cellStyle name="Number-Cells-Column2" xfId="1456"/>
    <cellStyle name="Number-Cells-Column5" xfId="1457"/>
    <cellStyle name="Obično_ENG.30.04.2004" xfId="625"/>
    <cellStyle name="Ôèíàíñîâûé_Tranche" xfId="626"/>
    <cellStyle name="Output" xfId="627"/>
    <cellStyle name="Output 10" xfId="628"/>
    <cellStyle name="Output 10 2" xfId="1458"/>
    <cellStyle name="Output 2" xfId="629"/>
    <cellStyle name="Output 2 2" xfId="1459"/>
    <cellStyle name="Output 3" xfId="630"/>
    <cellStyle name="Output 3 2" xfId="1460"/>
    <cellStyle name="Output 4" xfId="631"/>
    <cellStyle name="Output 4 2" xfId="1461"/>
    <cellStyle name="Output 5" xfId="632"/>
    <cellStyle name="Output 5 2" xfId="1462"/>
    <cellStyle name="Output 6" xfId="633"/>
    <cellStyle name="Output 6 2" xfId="1463"/>
    <cellStyle name="Output 7" xfId="634"/>
    <cellStyle name="Output 7 2" xfId="1464"/>
    <cellStyle name="Output 8" xfId="635"/>
    <cellStyle name="Output 8 2" xfId="1465"/>
    <cellStyle name="Output 9" xfId="636"/>
    <cellStyle name="Output 9 2" xfId="1466"/>
    <cellStyle name="Pénznem [0]_10mell99" xfId="637"/>
    <cellStyle name="Pénznem_10mell99" xfId="638"/>
    <cellStyle name="Percen - Style1" xfId="639"/>
    <cellStyle name="Percent [2]" xfId="640"/>
    <cellStyle name="Percent 2" xfId="641"/>
    <cellStyle name="Percent 2 2" xfId="1467"/>
    <cellStyle name="Percent 2 3" xfId="1468"/>
    <cellStyle name="Percent 3" xfId="642"/>
    <cellStyle name="Percent 3 2" xfId="643"/>
    <cellStyle name="Percent 3 3" xfId="644"/>
    <cellStyle name="Percent 4" xfId="1469"/>
    <cellStyle name="Percent 5" xfId="1470"/>
    <cellStyle name="percentage difference" xfId="645"/>
    <cellStyle name="percentage difference 2" xfId="1471"/>
    <cellStyle name="percentage difference one decimal" xfId="646"/>
    <cellStyle name="percentage difference zero decimal" xfId="647"/>
    <cellStyle name="Percentual" xfId="1472"/>
    <cellStyle name="Pevný" xfId="648"/>
    <cellStyle name="Ponto" xfId="1473"/>
    <cellStyle name="Porcentagem_SEP1196" xfId="1474"/>
    <cellStyle name="Porcentaje" xfId="1475"/>
    <cellStyle name="Presentation" xfId="649"/>
    <cellStyle name="Presentation 2" xfId="1476"/>
    <cellStyle name="Publication" xfId="650"/>
    <cellStyle name="Punto" xfId="1477"/>
    <cellStyle name="Punto0" xfId="1478"/>
    <cellStyle name="Red Text" xfId="651"/>
    <cellStyle name="reduced" xfId="652"/>
    <cellStyle name="Row-Header" xfId="1479"/>
    <cellStyle name="Row-Header 2" xfId="1480"/>
    <cellStyle name="SAPBEXaggData" xfId="1481"/>
    <cellStyle name="SAPBEXaggDataEmph" xfId="1482"/>
    <cellStyle name="SAPBEXaggItem" xfId="1483"/>
    <cellStyle name="SAPBEXchaText" xfId="1484"/>
    <cellStyle name="SAPBEXexcBad" xfId="1485"/>
    <cellStyle name="SAPBEXexcCritical" xfId="1486"/>
    <cellStyle name="SAPBEXexcGood" xfId="1487"/>
    <cellStyle name="SAPBEXexcVeryBad" xfId="1488"/>
    <cellStyle name="SAPBEXfilterDrill" xfId="1489"/>
    <cellStyle name="SAPBEXfilterItem" xfId="1490"/>
    <cellStyle name="SAPBEXfilterText" xfId="1491"/>
    <cellStyle name="SAPBEXformats" xfId="1492"/>
    <cellStyle name="SAPBEXheaderData" xfId="1493"/>
    <cellStyle name="SAPBEXheaderItem" xfId="1494"/>
    <cellStyle name="SAPBEXheaderText" xfId="1495"/>
    <cellStyle name="SAPBEXresData" xfId="1496"/>
    <cellStyle name="SAPBEXresDataEmph" xfId="1497"/>
    <cellStyle name="SAPBEXresItem" xfId="1498"/>
    <cellStyle name="SAPBEXstdData" xfId="1499"/>
    <cellStyle name="SAPBEXstdDataEmph" xfId="1500"/>
    <cellStyle name="SAPBEXstdItem" xfId="1501"/>
    <cellStyle name="SAPBEXsubData" xfId="1502"/>
    <cellStyle name="SAPBEXsubDataEmph" xfId="1503"/>
    <cellStyle name="SAPBEXsubItem" xfId="1504"/>
    <cellStyle name="SAPBEXtitle" xfId="1505"/>
    <cellStyle name="SAPBEXundefined" xfId="1506"/>
    <cellStyle name="Sep. milhar [2]" xfId="1507"/>
    <cellStyle name="Separador de m" xfId="1508"/>
    <cellStyle name="Separador de milhares [0]_A" xfId="1509"/>
    <cellStyle name="Separador de milhares_A" xfId="1510"/>
    <cellStyle name="Sheet Title" xfId="1511"/>
    <cellStyle name="STYL1 - Style1" xfId="653"/>
    <cellStyle name="Text" xfId="654"/>
    <cellStyle name="Text 2" xfId="1512"/>
    <cellStyle name="Title" xfId="655"/>
    <cellStyle name="Title 10" xfId="656"/>
    <cellStyle name="Title 10 2" xfId="1513"/>
    <cellStyle name="Title 2" xfId="657"/>
    <cellStyle name="Title 2 2" xfId="1514"/>
    <cellStyle name="Title 3" xfId="658"/>
    <cellStyle name="Title 3 2" xfId="1515"/>
    <cellStyle name="Title 4" xfId="659"/>
    <cellStyle name="Title 4 2" xfId="1516"/>
    <cellStyle name="Title 5" xfId="660"/>
    <cellStyle name="Title 5 2" xfId="1517"/>
    <cellStyle name="Title 6" xfId="661"/>
    <cellStyle name="Title 6 2" xfId="1518"/>
    <cellStyle name="Title 7" xfId="662"/>
    <cellStyle name="Title 7 2" xfId="1519"/>
    <cellStyle name="Title 8" xfId="663"/>
    <cellStyle name="Title 8 2" xfId="1520"/>
    <cellStyle name="Title 9" xfId="664"/>
    <cellStyle name="Title 9 2" xfId="1521"/>
    <cellStyle name="Titulo1" xfId="1522"/>
    <cellStyle name="Titulo2" xfId="1523"/>
    <cellStyle name="TopGrey" xfId="665"/>
    <cellStyle name="Total" xfId="666"/>
    <cellStyle name="Total 2" xfId="667"/>
    <cellStyle name="Total_01 BoP forecast comparative scenario-4" xfId="668"/>
    <cellStyle name="Undefiniert" xfId="669"/>
    <cellStyle name="V¡rgula" xfId="1524"/>
    <cellStyle name="V¡rgula0" xfId="1525"/>
    <cellStyle name="vaca" xfId="1526"/>
    <cellStyle name="Vírgula" xfId="1527"/>
    <cellStyle name="Warning Text" xfId="670"/>
    <cellStyle name="Warning Text 10" xfId="671"/>
    <cellStyle name="Warning Text 10 2" xfId="1528"/>
    <cellStyle name="Warning Text 2" xfId="672"/>
    <cellStyle name="Warning Text 2 2" xfId="1529"/>
    <cellStyle name="Warning Text 3" xfId="673"/>
    <cellStyle name="Warning Text 3 2" xfId="1530"/>
    <cellStyle name="Warning Text 4" xfId="674"/>
    <cellStyle name="Warning Text 4 2" xfId="1531"/>
    <cellStyle name="Warning Text 5" xfId="675"/>
    <cellStyle name="Warning Text 5 2" xfId="1532"/>
    <cellStyle name="Warning Text 6" xfId="676"/>
    <cellStyle name="Warning Text 6 2" xfId="1533"/>
    <cellStyle name="Warning Text 7" xfId="677"/>
    <cellStyle name="Warning Text 7 2" xfId="1534"/>
    <cellStyle name="Warning Text 8" xfId="678"/>
    <cellStyle name="Warning Text 8 2" xfId="1535"/>
    <cellStyle name="Warning Text 9" xfId="679"/>
    <cellStyle name="Warning Text 9 2" xfId="1536"/>
    <cellStyle name="WebAnchor1" xfId="1537"/>
    <cellStyle name="WebAnchor2" xfId="1538"/>
    <cellStyle name="WebAnchor3" xfId="1539"/>
    <cellStyle name="WebAnchor4" xfId="1540"/>
    <cellStyle name="WebAnchor5" xfId="1541"/>
    <cellStyle name="WebAnchor6" xfId="1542"/>
    <cellStyle name="WebAnchor7" xfId="1543"/>
    <cellStyle name="Webexclude" xfId="1544"/>
    <cellStyle name="WebFN" xfId="1545"/>
    <cellStyle name="WebFN1" xfId="1546"/>
    <cellStyle name="WebFN2" xfId="1547"/>
    <cellStyle name="WebFN3" xfId="1548"/>
    <cellStyle name="WebFN4" xfId="1549"/>
    <cellStyle name="WebHR" xfId="1550"/>
    <cellStyle name="WebIndent1" xfId="1551"/>
    <cellStyle name="WebIndent1wFN3" xfId="1552"/>
    <cellStyle name="WebIndent2" xfId="1553"/>
    <cellStyle name="WebNoBR" xfId="1554"/>
    <cellStyle name="Záhlaví 1" xfId="680"/>
    <cellStyle name="Záhlaví 2" xfId="681"/>
    <cellStyle name="zero" xfId="682"/>
    <cellStyle name="Акцент1 2" xfId="683"/>
    <cellStyle name="Акцент1 3" xfId="1555"/>
    <cellStyle name="Акцент1 4" xfId="1556"/>
    <cellStyle name="Акцент2 2" xfId="684"/>
    <cellStyle name="Акцент2 3" xfId="1557"/>
    <cellStyle name="Акцент2 4" xfId="1558"/>
    <cellStyle name="Акцент3 2" xfId="685"/>
    <cellStyle name="Акцент3 3" xfId="1559"/>
    <cellStyle name="Акцент3 4" xfId="1560"/>
    <cellStyle name="Акцент4 2" xfId="686"/>
    <cellStyle name="Акцент4 3" xfId="1561"/>
    <cellStyle name="Акцент4 4" xfId="1562"/>
    <cellStyle name="Акцент5 2" xfId="687"/>
    <cellStyle name="Акцент5 3" xfId="1563"/>
    <cellStyle name="Акцент5 4" xfId="1564"/>
    <cellStyle name="Акцент6 2" xfId="688"/>
    <cellStyle name="Акцент6 3" xfId="1565"/>
    <cellStyle name="Акцент6 4" xfId="1566"/>
    <cellStyle name="Акцентування1" xfId="689"/>
    <cellStyle name="Акцентування1 2" xfId="1567"/>
    <cellStyle name="Акцентування2" xfId="690"/>
    <cellStyle name="Акцентування2 2" xfId="1568"/>
    <cellStyle name="Акцентування3" xfId="691"/>
    <cellStyle name="Акцентування3 2" xfId="1569"/>
    <cellStyle name="Акцентування4" xfId="692"/>
    <cellStyle name="Акцентування4 2" xfId="1570"/>
    <cellStyle name="Акцентування5" xfId="693"/>
    <cellStyle name="Акцентування5 2" xfId="1571"/>
    <cellStyle name="Акцентування6" xfId="694"/>
    <cellStyle name="Акцентування6 2" xfId="1572"/>
    <cellStyle name="Ввід" xfId="695"/>
    <cellStyle name="Ввід 2" xfId="1573"/>
    <cellStyle name="Ввод  2" xfId="696"/>
    <cellStyle name="Ввод  3" xfId="1574"/>
    <cellStyle name="Ввод  4" xfId="1575"/>
    <cellStyle name="Вывод 2" xfId="697"/>
    <cellStyle name="Вывод 3" xfId="1576"/>
    <cellStyle name="Вывод 4" xfId="1577"/>
    <cellStyle name="Вычисление 2" xfId="698"/>
    <cellStyle name="Вычисление 3" xfId="1578"/>
    <cellStyle name="Вычисление 4" xfId="1579"/>
    <cellStyle name="Гіперпосилання" xfId="1824" builtinId="8"/>
    <cellStyle name="ДАТА" xfId="699"/>
    <cellStyle name="ДАТА 2" xfId="1580"/>
    <cellStyle name="Денджный_CPI (2)" xfId="700"/>
    <cellStyle name="Денежный 2" xfId="1581"/>
    <cellStyle name="Добре" xfId="701"/>
    <cellStyle name="Добре 2" xfId="1582"/>
    <cellStyle name="Заголовки до таблиць в бюлетень" xfId="702"/>
    <cellStyle name="Заголовок 1 2" xfId="703"/>
    <cellStyle name="Заголовок 1 3" xfId="1583"/>
    <cellStyle name="Заголовок 1 4" xfId="1584"/>
    <cellStyle name="Заголовок 2 2" xfId="704"/>
    <cellStyle name="Заголовок 2 3" xfId="1585"/>
    <cellStyle name="Заголовок 2 4" xfId="1586"/>
    <cellStyle name="Заголовок 3 2" xfId="705"/>
    <cellStyle name="Заголовок 3 3" xfId="1587"/>
    <cellStyle name="Заголовок 3 4" xfId="1588"/>
    <cellStyle name="Заголовок 4 2" xfId="706"/>
    <cellStyle name="Заголовок 4 3" xfId="1589"/>
    <cellStyle name="Заголовок 4 4" xfId="1590"/>
    <cellStyle name="ЗАГОЛОВОК1" xfId="707"/>
    <cellStyle name="ЗАГОЛОВОК1 2" xfId="1591"/>
    <cellStyle name="ЗАГОЛОВОК2" xfId="708"/>
    <cellStyle name="ЗАГОЛОВОК2 2" xfId="1592"/>
    <cellStyle name="Звичайний" xfId="0" builtinId="0"/>
    <cellStyle name="Звичайний 10" xfId="1835"/>
    <cellStyle name="Звичайний 11" xfId="1840"/>
    <cellStyle name="Звичайний 12" xfId="1841"/>
    <cellStyle name="Звичайний 13" xfId="1842"/>
    <cellStyle name="Звичайний 14" xfId="1843"/>
    <cellStyle name="Звичайний 2" xfId="709"/>
    <cellStyle name="Звичайний 3" xfId="1827"/>
    <cellStyle name="Звичайний 4" xfId="1828"/>
    <cellStyle name="Звичайний 5" xfId="1830"/>
    <cellStyle name="Звичайний 6" xfId="1831"/>
    <cellStyle name="Звичайний 7" xfId="1832"/>
    <cellStyle name="Звичайний 8" xfId="1833"/>
    <cellStyle name="Звичайний 9" xfId="1834"/>
    <cellStyle name="Зв'язана клітинка" xfId="710"/>
    <cellStyle name="Зв'язана клітинка 2" xfId="1593"/>
    <cellStyle name="Итог 2" xfId="711"/>
    <cellStyle name="Итог 3" xfId="1594"/>
    <cellStyle name="Итог 4" xfId="1595"/>
    <cellStyle name="ИТОГОВЫЙ" xfId="712"/>
    <cellStyle name="ИТОГОВЫЙ 2" xfId="1596"/>
    <cellStyle name="Контрольна клітинка" xfId="713"/>
    <cellStyle name="Контрольна клітинка 2" xfId="1597"/>
    <cellStyle name="Контрольная ячейка 2" xfId="714"/>
    <cellStyle name="Контрольная ячейка 3" xfId="1598"/>
    <cellStyle name="Контрольная ячейка 4" xfId="1599"/>
    <cellStyle name="Назва" xfId="715"/>
    <cellStyle name="Назва 2" xfId="1600"/>
    <cellStyle name="Название 2" xfId="716"/>
    <cellStyle name="Название 3" xfId="1601"/>
    <cellStyle name="Название 4" xfId="1602"/>
    <cellStyle name="Нейтральный 2" xfId="717"/>
    <cellStyle name="Нейтральный 3" xfId="1603"/>
    <cellStyle name="Нейтральный 4" xfId="1604"/>
    <cellStyle name="Обчислення" xfId="718"/>
    <cellStyle name="Обчислення 2" xfId="1605"/>
    <cellStyle name="Обычный 10" xfId="719"/>
    <cellStyle name="Обычный 10 2" xfId="1606"/>
    <cellStyle name="Обычный 11" xfId="720"/>
    <cellStyle name="Обычный 11 2" xfId="1607"/>
    <cellStyle name="Обычный 12" xfId="721"/>
    <cellStyle name="Обычный 12 2" xfId="1608"/>
    <cellStyle name="Обычный 13" xfId="722"/>
    <cellStyle name="Обычный 13 2" xfId="1609"/>
    <cellStyle name="Обычный 14" xfId="723"/>
    <cellStyle name="Обычный 14 2" xfId="1610"/>
    <cellStyle name="Обычный 15" xfId="724"/>
    <cellStyle name="Обычный 15 2" xfId="1611"/>
    <cellStyle name="Обычный 16" xfId="725"/>
    <cellStyle name="Обычный 16 2" xfId="1612"/>
    <cellStyle name="Обычный 17" xfId="726"/>
    <cellStyle name="Обычный 17 2" xfId="1613"/>
    <cellStyle name="Обычный 18" xfId="727"/>
    <cellStyle name="Обычный 18 2" xfId="1614"/>
    <cellStyle name="Обычный 19" xfId="728"/>
    <cellStyle name="Обычный 19 2" xfId="1615"/>
    <cellStyle name="Обычный 2" xfId="729"/>
    <cellStyle name="Обычный 2 10" xfId="1616"/>
    <cellStyle name="Обычный 2 11" xfId="1617"/>
    <cellStyle name="Обычный 2 12" xfId="1618"/>
    <cellStyle name="Обычный 2 13" xfId="1619"/>
    <cellStyle name="Обычный 2 14" xfId="1620"/>
    <cellStyle name="Обычный 2 15" xfId="1621"/>
    <cellStyle name="Обычный 2 16" xfId="1622"/>
    <cellStyle name="Обычный 2 17" xfId="1623"/>
    <cellStyle name="Обычный 2 2" xfId="730"/>
    <cellStyle name="Обычный 2 2 2" xfId="731"/>
    <cellStyle name="Обычный 2 2 2 2" xfId="1624"/>
    <cellStyle name="Обычный 2 2 2 3" xfId="1625"/>
    <cellStyle name="Обычный 2 2 3" xfId="732"/>
    <cellStyle name="Обычный 2 2 3 2" xfId="1626"/>
    <cellStyle name="Обычный 2 2 4" xfId="733"/>
    <cellStyle name="Обычный 2 2 4 2" xfId="1627"/>
    <cellStyle name="Обычный 2 2 5" xfId="734"/>
    <cellStyle name="Обычный 2 2 5 2" xfId="1628"/>
    <cellStyle name="Обычный 2 2 6" xfId="735"/>
    <cellStyle name="Обычный 2 2 6 2" xfId="1629"/>
    <cellStyle name="Обычный 2 2 7" xfId="736"/>
    <cellStyle name="Обычный 2 2 7 2" xfId="1630"/>
    <cellStyle name="Обычный 2 2 8" xfId="1631"/>
    <cellStyle name="Обычный 2 2_004 витрати на закупівлю імпортованого газу" xfId="1632"/>
    <cellStyle name="Обычный 2 3" xfId="737"/>
    <cellStyle name="Обычный 2 3 2" xfId="1633"/>
    <cellStyle name="Обычный 2 4" xfId="738"/>
    <cellStyle name="Обычный 2 4 2" xfId="1634"/>
    <cellStyle name="Обычный 2 5" xfId="739"/>
    <cellStyle name="Обычный 2 5 2" xfId="1635"/>
    <cellStyle name="Обычный 2 6" xfId="740"/>
    <cellStyle name="Обычный 2 6 2" xfId="1636"/>
    <cellStyle name="Обычный 2 7" xfId="741"/>
    <cellStyle name="Обычный 2 7 2" xfId="1637"/>
    <cellStyle name="Обычный 2 8" xfId="1638"/>
    <cellStyle name="Обычный 2 9" xfId="1639"/>
    <cellStyle name="Обычный 2_2604-2010" xfId="1640"/>
    <cellStyle name="Обычный 20" xfId="742"/>
    <cellStyle name="Обычный 20 2" xfId="1641"/>
    <cellStyle name="Обычный 21" xfId="743"/>
    <cellStyle name="Обычный 21 2" xfId="1642"/>
    <cellStyle name="Обычный 22" xfId="744"/>
    <cellStyle name="Обычный 22 2" xfId="1643"/>
    <cellStyle name="Обычный 23" xfId="745"/>
    <cellStyle name="Обычный 23 2" xfId="1644"/>
    <cellStyle name="Обычный 24" xfId="746"/>
    <cellStyle name="Обычный 24 2" xfId="1645"/>
    <cellStyle name="Обычный 25" xfId="747"/>
    <cellStyle name="Обычный 25 2" xfId="1646"/>
    <cellStyle name="Обычный 26" xfId="748"/>
    <cellStyle name="Обычный 26 2" xfId="1647"/>
    <cellStyle name="Обычный 27" xfId="749"/>
    <cellStyle name="Обычный 27 2" xfId="1648"/>
    <cellStyle name="Обычный 28" xfId="750"/>
    <cellStyle name="Обычный 28 2" xfId="1649"/>
    <cellStyle name="Обычный 29" xfId="751"/>
    <cellStyle name="Обычный 29 2" xfId="1650"/>
    <cellStyle name="Обычный 3" xfId="752"/>
    <cellStyle name="Обычный 3 10" xfId="1651"/>
    <cellStyle name="Обычный 3 11" xfId="1652"/>
    <cellStyle name="Обычный 3 12" xfId="1653"/>
    <cellStyle name="Обычный 3 13" xfId="1654"/>
    <cellStyle name="Обычный 3 14" xfId="1655"/>
    <cellStyle name="Обычный 3 14 2" xfId="1656"/>
    <cellStyle name="Обычный 3 14 3" xfId="1657"/>
    <cellStyle name="Обычный 3 14_004 витрати на закупівлю імпортованого газу" xfId="1658"/>
    <cellStyle name="Обычный 3 15" xfId="1659"/>
    <cellStyle name="Обычный 3 2" xfId="753"/>
    <cellStyle name="Обычный 3 2 2" xfId="754"/>
    <cellStyle name="Обычный 3 2 2 2" xfId="1660"/>
    <cellStyle name="Обычный 3 2 3" xfId="1661"/>
    <cellStyle name="Обычный 3 2_borg_010609_rab22" xfId="755"/>
    <cellStyle name="Обычный 3 3" xfId="1662"/>
    <cellStyle name="Обычный 3 4" xfId="1663"/>
    <cellStyle name="Обычный 3 5" xfId="1664"/>
    <cellStyle name="Обычный 3 6" xfId="1665"/>
    <cellStyle name="Обычный 3 7" xfId="1666"/>
    <cellStyle name="Обычный 3 8" xfId="1667"/>
    <cellStyle name="Обычный 3 9" xfId="1668"/>
    <cellStyle name="Обычный 3_% Золотые ворота" xfId="1669"/>
    <cellStyle name="Обычный 30" xfId="756"/>
    <cellStyle name="Обычный 30 2" xfId="1670"/>
    <cellStyle name="Обычный 31" xfId="757"/>
    <cellStyle name="Обычный 31 2" xfId="1671"/>
    <cellStyle name="Обычный 32" xfId="758"/>
    <cellStyle name="Обычный 32 2" xfId="1672"/>
    <cellStyle name="Обычный 33" xfId="759"/>
    <cellStyle name="Обычный 33 2" xfId="1673"/>
    <cellStyle name="Обычный 34" xfId="760"/>
    <cellStyle name="Обычный 34 2" xfId="1674"/>
    <cellStyle name="Обычный 35" xfId="761"/>
    <cellStyle name="Обычный 35 2" xfId="1675"/>
    <cellStyle name="Обычный 36" xfId="762"/>
    <cellStyle name="Обычный 36 2" xfId="1676"/>
    <cellStyle name="Обычный 37" xfId="763"/>
    <cellStyle name="Обычный 37 2" xfId="1677"/>
    <cellStyle name="Обычный 38" xfId="764"/>
    <cellStyle name="Обычный 38 2" xfId="1678"/>
    <cellStyle name="Обычный 39" xfId="765"/>
    <cellStyle name="Обычный 39 2" xfId="1679"/>
    <cellStyle name="Обычный 4" xfId="766"/>
    <cellStyle name="Обычный 4 2" xfId="767"/>
    <cellStyle name="Обычный 4 2 2" xfId="1680"/>
    <cellStyle name="Обычный 4 3" xfId="768"/>
    <cellStyle name="Обычный 4 4" xfId="769"/>
    <cellStyle name="Обычный 4_BOP Tables for NBU_103011" xfId="770"/>
    <cellStyle name="Обычный 40" xfId="771"/>
    <cellStyle name="Обычный 40 2" xfId="1681"/>
    <cellStyle name="Обычный 41" xfId="772"/>
    <cellStyle name="Обычный 41 2" xfId="1682"/>
    <cellStyle name="Обычный 42" xfId="773"/>
    <cellStyle name="Обычный 42 2" xfId="1683"/>
    <cellStyle name="Обычный 43" xfId="823"/>
    <cellStyle name="Обычный 44" xfId="824"/>
    <cellStyle name="Обычный 45" xfId="774"/>
    <cellStyle name="Обычный 45 2" xfId="1684"/>
    <cellStyle name="Обычный 46" xfId="775"/>
    <cellStyle name="Обычный 46 2" xfId="1685"/>
    <cellStyle name="Обычный 47" xfId="776"/>
    <cellStyle name="Обычный 47 2" xfId="1686"/>
    <cellStyle name="Обычный 48" xfId="777"/>
    <cellStyle name="Обычный 48 2" xfId="1687"/>
    <cellStyle name="Обычный 49" xfId="778"/>
    <cellStyle name="Обычный 49 2" xfId="1688"/>
    <cellStyle name="Обычный 5" xfId="779"/>
    <cellStyle name="Обычный 5 2" xfId="780"/>
    <cellStyle name="Обычный 5 2 2" xfId="1689"/>
    <cellStyle name="Обычный 5 3" xfId="781"/>
    <cellStyle name="Обычный 50" xfId="782"/>
    <cellStyle name="Обычный 50 2" xfId="1690"/>
    <cellStyle name="Обычный 51" xfId="783"/>
    <cellStyle name="Обычный 51 2" xfId="1691"/>
    <cellStyle name="Обычный 52" xfId="784"/>
    <cellStyle name="Обычный 52 2" xfId="1692"/>
    <cellStyle name="Обычный 53" xfId="785"/>
    <cellStyle name="Обычный 53 2" xfId="1693"/>
    <cellStyle name="Обычный 54" xfId="786"/>
    <cellStyle name="Обычный 54 2" xfId="1694"/>
    <cellStyle name="Обычный 55" xfId="1695"/>
    <cellStyle name="Обычный 56" xfId="1696"/>
    <cellStyle name="Обычный 57" xfId="1697"/>
    <cellStyle name="Обычный 58" xfId="1698"/>
    <cellStyle name="Обычный 59" xfId="1699"/>
    <cellStyle name="Обычный 6" xfId="787"/>
    <cellStyle name="Обычный 6 2" xfId="788"/>
    <cellStyle name="Обычный 6 2 2" xfId="1700"/>
    <cellStyle name="Обычный 6 3" xfId="1701"/>
    <cellStyle name="Обычный 6 4" xfId="1702"/>
    <cellStyle name="Обычный 6_Баланс_газа_апарат_2011_2101" xfId="1703"/>
    <cellStyle name="Обычный 60" xfId="1704"/>
    <cellStyle name="Обычный 61" xfId="1836"/>
    <cellStyle name="Обычный 62" xfId="1837"/>
    <cellStyle name="Обычный 63" xfId="1838"/>
    <cellStyle name="Обычный 64" xfId="1839"/>
    <cellStyle name="Обычный 7" xfId="789"/>
    <cellStyle name="Обычный 7 2" xfId="1705"/>
    <cellStyle name="Обычный 8" xfId="790"/>
    <cellStyle name="Обычный 8 2" xfId="1706"/>
    <cellStyle name="Обычный 9" xfId="791"/>
    <cellStyle name="Обычный 9 2" xfId="1707"/>
    <cellStyle name="Обычный_Forec table IMF style 39" xfId="792"/>
    <cellStyle name="Обычный_OverAll Table 3" xfId="793"/>
    <cellStyle name="Обычный_VVP_new" xfId="1825"/>
    <cellStyle name="Обычный_чис екон" xfId="1829"/>
    <cellStyle name="Підсумок" xfId="794"/>
    <cellStyle name="Підсумок 2" xfId="1708"/>
    <cellStyle name="Плохой 2" xfId="795"/>
    <cellStyle name="Плохой 3" xfId="1709"/>
    <cellStyle name="Плохой 4" xfId="1710"/>
    <cellStyle name="Поганий" xfId="796"/>
    <cellStyle name="Поганий 2" xfId="1711"/>
    <cellStyle name="Пояснение 2" xfId="797"/>
    <cellStyle name="Пояснение 3" xfId="1712"/>
    <cellStyle name="Пояснение 4" xfId="1713"/>
    <cellStyle name="Примечание 2" xfId="798"/>
    <cellStyle name="Примечание 3" xfId="1714"/>
    <cellStyle name="Примечание 4" xfId="799"/>
    <cellStyle name="Примітка" xfId="800"/>
    <cellStyle name="Примітка 2" xfId="1715"/>
    <cellStyle name="Процентный 2" xfId="801"/>
    <cellStyle name="Процентный 2 10" xfId="1716"/>
    <cellStyle name="Процентный 2 11" xfId="1717"/>
    <cellStyle name="Процентный 2 12" xfId="1718"/>
    <cellStyle name="Процентный 2 13" xfId="1719"/>
    <cellStyle name="Процентный 2 14" xfId="1720"/>
    <cellStyle name="Процентный 2 15" xfId="1721"/>
    <cellStyle name="Процентный 2 16" xfId="1722"/>
    <cellStyle name="Процентный 2 2" xfId="802"/>
    <cellStyle name="Процентный 2 3" xfId="803"/>
    <cellStyle name="Процентный 2 4" xfId="804"/>
    <cellStyle name="Процентный 2 5" xfId="805"/>
    <cellStyle name="Процентный 2 6" xfId="806"/>
    <cellStyle name="Процентный 2 7" xfId="807"/>
    <cellStyle name="Процентный 2 8" xfId="1723"/>
    <cellStyle name="Процентный 2 9" xfId="1724"/>
    <cellStyle name="Процентный 3" xfId="808"/>
    <cellStyle name="Процентный 4" xfId="825"/>
    <cellStyle name="Процентный 4 2" xfId="1725"/>
    <cellStyle name="Процентный 4 2 2" xfId="1726"/>
    <cellStyle name="Процентный 4 2 3" xfId="1727"/>
    <cellStyle name="Процентный 4 3" xfId="1728"/>
    <cellStyle name="Процентный 4 4" xfId="1729"/>
    <cellStyle name="Процентный 4 5" xfId="1730"/>
    <cellStyle name="Процентный 5" xfId="1731"/>
    <cellStyle name="Процентный 6" xfId="1732"/>
    <cellStyle name="Результат" xfId="809"/>
    <cellStyle name="Результат 2" xfId="1733"/>
    <cellStyle name="РівеньРядків_2 3" xfId="826"/>
    <cellStyle name="РівеньСтовпців_1 2" xfId="827"/>
    <cellStyle name="Связанная ячейка 2" xfId="810"/>
    <cellStyle name="Связанная ячейка 3" xfId="1734"/>
    <cellStyle name="Связанная ячейка 4" xfId="1735"/>
    <cellStyle name="Середній" xfId="811"/>
    <cellStyle name="Середній 2" xfId="1736"/>
    <cellStyle name="Стиль 1" xfId="812"/>
    <cellStyle name="Стиль 1 2" xfId="1737"/>
    <cellStyle name="Стиль 1 3" xfId="1738"/>
    <cellStyle name="Стиль 1 4" xfId="1739"/>
    <cellStyle name="Стиль 1 5" xfId="1740"/>
    <cellStyle name="Стиль 1 6" xfId="1741"/>
    <cellStyle name="Стиль 1 7" xfId="1742"/>
    <cellStyle name="ТЕКСТ" xfId="813"/>
    <cellStyle name="ТЕКСТ 2" xfId="1743"/>
    <cellStyle name="Текст попередження" xfId="814"/>
    <cellStyle name="Текст попередження 2" xfId="1744"/>
    <cellStyle name="Текст пояснення" xfId="815"/>
    <cellStyle name="Текст пояснення 2" xfId="1745"/>
    <cellStyle name="Текст предупреждения 2" xfId="816"/>
    <cellStyle name="Текст предупреждения 3" xfId="1746"/>
    <cellStyle name="Текст предупреждения 4" xfId="1747"/>
    <cellStyle name="Тысячи [0]_1.62" xfId="1748"/>
    <cellStyle name="Тысячи_1.62" xfId="1749"/>
    <cellStyle name="УровеньСтолб_1_Структура державного боргу" xfId="1750"/>
    <cellStyle name="УровеньСтрок_1_Структура державного боргу" xfId="1751"/>
    <cellStyle name="ФИКСИРОВАННЫЙ" xfId="817"/>
    <cellStyle name="Финансовый 2" xfId="818"/>
    <cellStyle name="Финансовый 2 10" xfId="1752"/>
    <cellStyle name="Финансовый 2 10 2" xfId="1753"/>
    <cellStyle name="Финансовый 2 10 3" xfId="1754"/>
    <cellStyle name="Финансовый 2 11" xfId="1755"/>
    <cellStyle name="Финансовый 2 11 2" xfId="1756"/>
    <cellStyle name="Финансовый 2 11 3" xfId="1757"/>
    <cellStyle name="Финансовый 2 12" xfId="1758"/>
    <cellStyle name="Финансовый 2 12 2" xfId="1759"/>
    <cellStyle name="Финансовый 2 12 3" xfId="1760"/>
    <cellStyle name="Финансовый 2 13" xfId="1761"/>
    <cellStyle name="Финансовый 2 13 2" xfId="1762"/>
    <cellStyle name="Финансовый 2 13 3" xfId="1763"/>
    <cellStyle name="Финансовый 2 14" xfId="1764"/>
    <cellStyle name="Финансовый 2 14 2" xfId="1765"/>
    <cellStyle name="Финансовый 2 14 3" xfId="1766"/>
    <cellStyle name="Финансовый 2 15" xfId="1767"/>
    <cellStyle name="Финансовый 2 15 2" xfId="1768"/>
    <cellStyle name="Финансовый 2 15 3" xfId="1769"/>
    <cellStyle name="Финансовый 2 16" xfId="1770"/>
    <cellStyle name="Финансовый 2 16 2" xfId="1771"/>
    <cellStyle name="Финансовый 2 16 3" xfId="1772"/>
    <cellStyle name="Финансовый 2 17" xfId="1773"/>
    <cellStyle name="Финансовый 2 17 2" xfId="1774"/>
    <cellStyle name="Финансовый 2 17 3" xfId="1775"/>
    <cellStyle name="Финансовый 2 18" xfId="1776"/>
    <cellStyle name="Финансовый 2 19" xfId="1777"/>
    <cellStyle name="Финансовый 2 2" xfId="1778"/>
    <cellStyle name="Финансовый 2 2 2" xfId="1779"/>
    <cellStyle name="Финансовый 2 2 3" xfId="1780"/>
    <cellStyle name="Финансовый 2 20" xfId="1781"/>
    <cellStyle name="Финансовый 2 3" xfId="1782"/>
    <cellStyle name="Финансовый 2 3 2" xfId="1783"/>
    <cellStyle name="Финансовый 2 3 3" xfId="1784"/>
    <cellStyle name="Финансовый 2 4" xfId="1785"/>
    <cellStyle name="Финансовый 2 4 2" xfId="1786"/>
    <cellStyle name="Финансовый 2 4 3" xfId="1787"/>
    <cellStyle name="Финансовый 2 5" xfId="1788"/>
    <cellStyle name="Финансовый 2 5 2" xfId="1789"/>
    <cellStyle name="Финансовый 2 5 3" xfId="1790"/>
    <cellStyle name="Финансовый 2 6" xfId="1791"/>
    <cellStyle name="Финансовый 2 6 2" xfId="1792"/>
    <cellStyle name="Финансовый 2 6 3" xfId="1793"/>
    <cellStyle name="Финансовый 2 7" xfId="1794"/>
    <cellStyle name="Финансовый 2 7 2" xfId="1795"/>
    <cellStyle name="Финансовый 2 7 3" xfId="1796"/>
    <cellStyle name="Финансовый 2 8" xfId="1797"/>
    <cellStyle name="Финансовый 2 8 2" xfId="1798"/>
    <cellStyle name="Финансовый 2 8 3" xfId="1799"/>
    <cellStyle name="Финансовый 2 9" xfId="1800"/>
    <cellStyle name="Финансовый 2 9 2" xfId="1801"/>
    <cellStyle name="Финансовый 2 9 3" xfId="1802"/>
    <cellStyle name="Финансовый 3" xfId="822"/>
    <cellStyle name="Финансовый 3 2" xfId="1803"/>
    <cellStyle name="Финансовый 4" xfId="1804"/>
    <cellStyle name="Финансовый 4 2" xfId="1805"/>
    <cellStyle name="Финансовый 4 2 2" xfId="1806"/>
    <cellStyle name="Финансовый 4 2 3" xfId="1807"/>
    <cellStyle name="Финансовый 4 2 4" xfId="1808"/>
    <cellStyle name="Финансовый 4 3" xfId="1809"/>
    <cellStyle name="Финансовый 4 3 2" xfId="1810"/>
    <cellStyle name="Финансовый 4 3 3" xfId="1811"/>
    <cellStyle name="Финансовый 5" xfId="1812"/>
    <cellStyle name="Финансовый 5 2" xfId="1813"/>
    <cellStyle name="Финансовый 5 3" xfId="1814"/>
    <cellStyle name="Финансовый 6" xfId="1815"/>
    <cellStyle name="Финансовый 7" xfId="1816"/>
    <cellStyle name="Финансовый 8" xfId="1817"/>
    <cellStyle name="Финансовый 9" xfId="1818"/>
    <cellStyle name="Фінансовий [0]" xfId="1826" builtinId="6"/>
    <cellStyle name="Фᦸнансовый" xfId="819"/>
    <cellStyle name="Хороший 2" xfId="820"/>
    <cellStyle name="Хороший 3" xfId="1819"/>
    <cellStyle name="Хороший 4" xfId="1820"/>
    <cellStyle name="числовой" xfId="1821"/>
    <cellStyle name="Шапка" xfId="821"/>
    <cellStyle name="Ю" xfId="1822"/>
    <cellStyle name="Ю-FreeSet_10" xfId="1823"/>
  </cellStyles>
  <dxfs count="0"/>
  <tableStyles count="0" defaultTableStyle="TableStyleMedium2" defaultPivotStyle="PivotStyleLight16"/>
  <colors>
    <mruColors>
      <color rgb="FFC4D79B"/>
      <color rgb="FF005D29"/>
      <color rgb="FFEBF1DE"/>
      <color rgb="FF005B2B"/>
      <color rgb="FFF0FEE6"/>
      <color rgb="FF007236"/>
      <color rgb="FF008236"/>
      <color rgb="FF009B78"/>
      <color rgb="FF008278"/>
      <color rgb="FF00C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571501</xdr:colOff>
      <xdr:row>7</xdr:row>
      <xdr:rowOff>15240</xdr:rowOff>
    </xdr:from>
    <xdr:to>
      <xdr:col>1</xdr:col>
      <xdr:colOff>586740</xdr:colOff>
      <xdr:row>16</xdr:row>
      <xdr:rowOff>76200</xdr:rowOff>
    </xdr:to>
    <xdr:cxnSp macro="">
      <xdr:nvCxnSpPr>
        <xdr:cNvPr id="7" name="Пряма сполучна лінія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1577341" y="1272540"/>
          <a:ext cx="15239" cy="1821180"/>
        </a:xfrm>
        <a:prstGeom prst="line">
          <a:avLst/>
        </a:prstGeom>
        <a:ln w="25400" cmpd="sng">
          <a:solidFill>
            <a:srgbClr val="005B2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16</xdr:row>
      <xdr:rowOff>66675</xdr:rowOff>
    </xdr:from>
    <xdr:to>
      <xdr:col>3</xdr:col>
      <xdr:colOff>0</xdr:colOff>
      <xdr:row>16</xdr:row>
      <xdr:rowOff>76200</xdr:rowOff>
    </xdr:to>
    <xdr:cxnSp macro="">
      <xdr:nvCxnSpPr>
        <xdr:cNvPr id="10" name="Пряма зі стрілкою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897380" y="4173855"/>
          <a:ext cx="2004060" cy="952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1813560</xdr:colOff>
      <xdr:row>7</xdr:row>
      <xdr:rowOff>228601</xdr:rowOff>
    </xdr:from>
    <xdr:to>
      <xdr:col>5</xdr:col>
      <xdr:colOff>15240</xdr:colOff>
      <xdr:row>16</xdr:row>
      <xdr:rowOff>7620</xdr:rowOff>
    </xdr:to>
    <xdr:cxnSp macro="">
      <xdr:nvCxnSpPr>
        <xdr:cNvPr id="23" name="Пряма зі стрілкою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V="1">
          <a:off x="4937760" y="2004061"/>
          <a:ext cx="1066800" cy="1539239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8107</xdr:colOff>
      <xdr:row>15</xdr:row>
      <xdr:rowOff>243192</xdr:rowOff>
    </xdr:from>
    <xdr:to>
      <xdr:col>5</xdr:col>
      <xdr:colOff>0</xdr:colOff>
      <xdr:row>18</xdr:row>
      <xdr:rowOff>30480</xdr:rowOff>
    </xdr:to>
    <xdr:cxnSp macro="">
      <xdr:nvCxnSpPr>
        <xdr:cNvPr id="25" name="Пряма зі стрілкою 1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4945867" y="3527412"/>
          <a:ext cx="1043453" cy="541668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</xdr:row>
      <xdr:rowOff>304800</xdr:rowOff>
    </xdr:from>
    <xdr:to>
      <xdr:col>4</xdr:col>
      <xdr:colOff>1043940</xdr:colOff>
      <xdr:row>16</xdr:row>
      <xdr:rowOff>30481</xdr:rowOff>
    </xdr:to>
    <xdr:cxnSp macro="">
      <xdr:nvCxnSpPr>
        <xdr:cNvPr id="26" name="Пряма зі стрілкою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4937760" y="518160"/>
          <a:ext cx="1043940" cy="3048001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8106</xdr:rowOff>
    </xdr:from>
    <xdr:to>
      <xdr:col>4</xdr:col>
      <xdr:colOff>1051560</xdr:colOff>
      <xdr:row>21</xdr:row>
      <xdr:rowOff>243840</xdr:rowOff>
    </xdr:to>
    <xdr:cxnSp macro="">
      <xdr:nvCxnSpPr>
        <xdr:cNvPr id="27" name="Пряма зі стрілкою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4937760" y="3543786"/>
          <a:ext cx="1051560" cy="1493034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236220</xdr:rowOff>
    </xdr:from>
    <xdr:to>
      <xdr:col>5</xdr:col>
      <xdr:colOff>0</xdr:colOff>
      <xdr:row>16</xdr:row>
      <xdr:rowOff>15240</xdr:rowOff>
    </xdr:to>
    <xdr:cxnSp macro="">
      <xdr:nvCxnSpPr>
        <xdr:cNvPr id="29" name="Пряма зі стрілкою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V="1">
          <a:off x="4937760" y="3017520"/>
          <a:ext cx="1051560" cy="53340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</xdr:row>
      <xdr:rowOff>107577</xdr:rowOff>
    </xdr:from>
    <xdr:to>
      <xdr:col>6</xdr:col>
      <xdr:colOff>7620</xdr:colOff>
      <xdr:row>18</xdr:row>
      <xdr:rowOff>76200</xdr:rowOff>
    </xdr:to>
    <xdr:cxnSp macro="">
      <xdr:nvCxnSpPr>
        <xdr:cNvPr id="30" name="Пряма зі стрілкою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9723120" y="3894717"/>
          <a:ext cx="7620" cy="220083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</xdr:row>
      <xdr:rowOff>120316</xdr:rowOff>
    </xdr:from>
    <xdr:to>
      <xdr:col>7</xdr:col>
      <xdr:colOff>0</xdr:colOff>
      <xdr:row>1</xdr:row>
      <xdr:rowOff>220982</xdr:rowOff>
    </xdr:to>
    <xdr:cxnSp macro="">
      <xdr:nvCxnSpPr>
        <xdr:cNvPr id="32" name="Пряма зі стрілкою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V="1">
          <a:off x="9723120" y="348916"/>
          <a:ext cx="1013460" cy="100666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</xdr:colOff>
      <xdr:row>1</xdr:row>
      <xdr:rowOff>236220</xdr:rowOff>
    </xdr:from>
    <xdr:to>
      <xdr:col>7</xdr:col>
      <xdr:colOff>10027</xdr:colOff>
      <xdr:row>3</xdr:row>
      <xdr:rowOff>160421</xdr:rowOff>
    </xdr:to>
    <xdr:cxnSp macro="">
      <xdr:nvCxnSpPr>
        <xdr:cNvPr id="33" name="Пряма зі стрілкою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9738360" y="464820"/>
          <a:ext cx="1008247" cy="465221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7</xdr:row>
      <xdr:rowOff>140368</xdr:rowOff>
    </xdr:from>
    <xdr:to>
      <xdr:col>7</xdr:col>
      <xdr:colOff>0</xdr:colOff>
      <xdr:row>8</xdr:row>
      <xdr:rowOff>3</xdr:rowOff>
    </xdr:to>
    <xdr:cxnSp macro="">
      <xdr:nvCxnSpPr>
        <xdr:cNvPr id="36" name="Пряма зі стрілкою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V="1">
          <a:off x="9730740" y="1915828"/>
          <a:ext cx="1005840" cy="11109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</xdr:colOff>
      <xdr:row>8</xdr:row>
      <xdr:rowOff>30480</xdr:rowOff>
    </xdr:from>
    <xdr:to>
      <xdr:col>7</xdr:col>
      <xdr:colOff>0</xdr:colOff>
      <xdr:row>9</xdr:row>
      <xdr:rowOff>129540</xdr:rowOff>
    </xdr:to>
    <xdr:cxnSp macro="">
      <xdr:nvCxnSpPr>
        <xdr:cNvPr id="37" name="Пряма зі стрілкою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9738360" y="2057400"/>
          <a:ext cx="998220" cy="35052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13</xdr:row>
      <xdr:rowOff>130342</xdr:rowOff>
    </xdr:from>
    <xdr:to>
      <xdr:col>7</xdr:col>
      <xdr:colOff>10027</xdr:colOff>
      <xdr:row>14</xdr:row>
      <xdr:rowOff>2</xdr:rowOff>
    </xdr:to>
    <xdr:cxnSp macro="">
      <xdr:nvCxnSpPr>
        <xdr:cNvPr id="38" name="Пряма зі стрілкою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flipV="1">
          <a:off x="9730740" y="2911642"/>
          <a:ext cx="1015867" cy="12112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14</xdr:row>
      <xdr:rowOff>7620</xdr:rowOff>
    </xdr:from>
    <xdr:to>
      <xdr:col>7</xdr:col>
      <xdr:colOff>0</xdr:colOff>
      <xdr:row>15</xdr:row>
      <xdr:rowOff>144780</xdr:rowOff>
    </xdr:to>
    <xdr:cxnSp macro="">
      <xdr:nvCxnSpPr>
        <xdr:cNvPr id="39" name="Пряма зі стрілкою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9730740" y="3040380"/>
          <a:ext cx="1005840" cy="38862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</xdr:colOff>
      <xdr:row>17</xdr:row>
      <xdr:rowOff>130342</xdr:rowOff>
    </xdr:from>
    <xdr:to>
      <xdr:col>7</xdr:col>
      <xdr:colOff>10027</xdr:colOff>
      <xdr:row>18</xdr:row>
      <xdr:rowOff>2</xdr:rowOff>
    </xdr:to>
    <xdr:cxnSp macro="">
      <xdr:nvCxnSpPr>
        <xdr:cNvPr id="44" name="Пряма зі стрілкою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V="1">
          <a:off x="9738360" y="3917482"/>
          <a:ext cx="1008247" cy="12112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3840089</xdr:colOff>
      <xdr:row>22</xdr:row>
      <xdr:rowOff>11530</xdr:rowOff>
    </xdr:from>
    <xdr:to>
      <xdr:col>7</xdr:col>
      <xdr:colOff>0</xdr:colOff>
      <xdr:row>23</xdr:row>
      <xdr:rowOff>150395</xdr:rowOff>
    </xdr:to>
    <xdr:cxnSp macro="">
      <xdr:nvCxnSpPr>
        <xdr:cNvPr id="45" name="Пряма зі стрілкою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9722729" y="5055970"/>
          <a:ext cx="1013851" cy="39032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30079</xdr:colOff>
      <xdr:row>21</xdr:row>
      <xdr:rowOff>110289</xdr:rowOff>
    </xdr:from>
    <xdr:to>
      <xdr:col>6</xdr:col>
      <xdr:colOff>1002631</xdr:colOff>
      <xdr:row>22</xdr:row>
      <xdr:rowOff>10026</xdr:rowOff>
    </xdr:to>
    <xdr:cxnSp macro="">
      <xdr:nvCxnSpPr>
        <xdr:cNvPr id="46" name="Пряма зі стрілкою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 flipV="1">
          <a:off x="9753199" y="4903269"/>
          <a:ext cx="972552" cy="151197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</xdr:colOff>
      <xdr:row>18</xdr:row>
      <xdr:rowOff>7620</xdr:rowOff>
    </xdr:from>
    <xdr:to>
      <xdr:col>6</xdr:col>
      <xdr:colOff>992605</xdr:colOff>
      <xdr:row>19</xdr:row>
      <xdr:rowOff>160421</xdr:rowOff>
    </xdr:to>
    <xdr:cxnSp macro="">
      <xdr:nvCxnSpPr>
        <xdr:cNvPr id="47" name="Пряма зі стрілкою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9753600" y="4046220"/>
          <a:ext cx="962125" cy="404261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24114</xdr:colOff>
      <xdr:row>5</xdr:row>
      <xdr:rowOff>128984</xdr:rowOff>
    </xdr:from>
    <xdr:to>
      <xdr:col>7</xdr:col>
      <xdr:colOff>0</xdr:colOff>
      <xdr:row>7</xdr:row>
      <xdr:rowOff>229082</xdr:rowOff>
    </xdr:to>
    <xdr:cxnSp macro="">
      <xdr:nvCxnSpPr>
        <xdr:cNvPr id="48" name="Пряма зі стрілкою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 flipV="1">
          <a:off x="9747234" y="1401524"/>
          <a:ext cx="989346" cy="603018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1</xdr:col>
          <xdr:colOff>0</xdr:colOff>
          <xdr:row>1</xdr:row>
          <xdr:rowOff>161925</xdr:rowOff>
        </xdr:to>
        <xdr:sp macro="" textlink="">
          <xdr:nvSpPr>
            <xdr:cNvPr id="53249" name="List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0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22151</xdr:colOff>
      <xdr:row>11</xdr:row>
      <xdr:rowOff>155058</xdr:rowOff>
    </xdr:from>
    <xdr:to>
      <xdr:col>6</xdr:col>
      <xdr:colOff>850857</xdr:colOff>
      <xdr:row>14</xdr:row>
      <xdr:rowOff>11494</xdr:rowOff>
    </xdr:to>
    <xdr:cxnSp macro="">
      <xdr:nvCxnSpPr>
        <xdr:cNvPr id="24" name="Пряма зі стрілкою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V="1">
          <a:off x="8328837" y="2879651"/>
          <a:ext cx="828706" cy="587424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</xdr:row>
      <xdr:rowOff>103298</xdr:rowOff>
    </xdr:from>
    <xdr:to>
      <xdr:col>10</xdr:col>
      <xdr:colOff>11076</xdr:colOff>
      <xdr:row>11</xdr:row>
      <xdr:rowOff>121831</xdr:rowOff>
    </xdr:to>
    <xdr:cxnSp macro="">
      <xdr:nvCxnSpPr>
        <xdr:cNvPr id="28" name="Пряма зі стрілкою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1274942" y="2783589"/>
          <a:ext cx="498401" cy="18533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50"/>
    <pageSetUpPr fitToPage="1"/>
  </sheetPr>
  <dimension ref="A1:L37"/>
  <sheetViews>
    <sheetView showGridLines="0" showRowColHeaders="0" tabSelected="1" showOutlineSymbols="0" zoomScale="86" zoomScaleNormal="86" zoomScaleSheetLayoutView="130" workbookViewId="0">
      <selection activeCell="B22" sqref="B22"/>
    </sheetView>
  </sheetViews>
  <sheetFormatPr defaultColWidth="9.33203125" defaultRowHeight="18.75"/>
  <cols>
    <col min="1" max="1" width="8.33203125" style="2" customWidth="1"/>
    <col min="2" max="2" width="36.5" style="6" customWidth="1"/>
    <col min="3" max="3" width="7.5" style="6" customWidth="1"/>
    <col min="4" max="4" width="23.1640625" style="7" customWidth="1"/>
    <col min="5" max="5" width="15.33203125" style="6" customWidth="1"/>
    <col min="6" max="6" width="54.5" style="6" customWidth="1"/>
    <col min="7" max="7" width="14.83203125" style="6" customWidth="1"/>
    <col min="8" max="8" width="9.1640625" style="9" customWidth="1"/>
    <col min="9" max="9" width="28" style="6" customWidth="1"/>
    <col min="10" max="10" width="8.5" style="6" customWidth="1"/>
    <col min="11" max="11" width="9.33203125" style="2"/>
    <col min="12" max="12" width="29.83203125" style="2" customWidth="1"/>
    <col min="13" max="16384" width="9.33203125" style="2"/>
  </cols>
  <sheetData>
    <row r="1" spans="1:12" ht="19.5" thickBot="1">
      <c r="A1" s="1">
        <v>1</v>
      </c>
      <c r="F1" s="8"/>
    </row>
    <row r="2" spans="1:12" ht="18.75" customHeight="1" thickTop="1" thickBot="1">
      <c r="B2" s="10"/>
      <c r="C2" s="10"/>
      <c r="D2" s="11"/>
      <c r="E2" s="12"/>
      <c r="F2" s="127" t="str">
        <f>IF(A1=1,"Середньомісячна заробітна плата за видами економічної діяльності","Average monthly wages by types of economic activity")</f>
        <v>Середньомісячна заробітна плата за видами економічної діяльності</v>
      </c>
      <c r="G2" s="13"/>
      <c r="H2" s="14"/>
      <c r="I2" s="15" t="str">
        <f>IF(A1=1,"Місяць","Month")</f>
        <v>Місяць</v>
      </c>
      <c r="J2" s="16"/>
    </row>
    <row r="3" spans="1:12" ht="19.899999999999999" customHeight="1" thickTop="1" thickBot="1">
      <c r="A3" s="3" t="s">
        <v>0</v>
      </c>
      <c r="B3" s="124" t="str">
        <f>IF(A1=1,"РИНОК ПРАЦІ","LABOR MARKET")</f>
        <v>РИНОК ПРАЦІ</v>
      </c>
      <c r="C3" s="17"/>
      <c r="D3" s="18"/>
      <c r="E3" s="19"/>
      <c r="F3" s="128"/>
      <c r="G3" s="20"/>
      <c r="H3" s="21"/>
      <c r="I3" s="22"/>
    </row>
    <row r="4" spans="1:12" ht="19.5" customHeight="1" thickTop="1" thickBot="1">
      <c r="A4" s="3" t="s">
        <v>1</v>
      </c>
      <c r="B4" s="125"/>
      <c r="C4" s="23"/>
      <c r="D4" s="24"/>
      <c r="E4" s="25"/>
      <c r="F4" s="26"/>
      <c r="G4" s="25"/>
      <c r="H4" s="27"/>
      <c r="I4" s="15" t="str">
        <f>IF(A1=1,"Рік","Year")</f>
        <v>Рік</v>
      </c>
      <c r="J4" s="25"/>
    </row>
    <row r="5" spans="1:12" ht="19.5" customHeight="1" thickTop="1" thickBot="1">
      <c r="A5" s="3"/>
      <c r="B5" s="125"/>
      <c r="C5" s="23"/>
      <c r="D5" s="24"/>
      <c r="E5" s="25"/>
      <c r="F5" s="26"/>
      <c r="G5" s="25"/>
      <c r="H5" s="28"/>
      <c r="I5" s="29"/>
      <c r="J5" s="25"/>
    </row>
    <row r="6" spans="1:12" ht="19.5" customHeight="1" thickTop="1" thickBot="1">
      <c r="A6" s="3"/>
      <c r="B6" s="125"/>
      <c r="C6" s="23"/>
      <c r="D6" s="24"/>
      <c r="E6" s="25"/>
      <c r="F6" s="26"/>
      <c r="G6" s="25"/>
      <c r="H6" s="27"/>
      <c r="I6" s="15" t="str">
        <f>IF(A1=1,"Місяць","Month")</f>
        <v>Місяць</v>
      </c>
      <c r="J6" s="25"/>
    </row>
    <row r="7" spans="1:12" ht="19.899999999999999" customHeight="1" thickTop="1" thickBot="1">
      <c r="B7" s="126"/>
      <c r="C7" s="23"/>
      <c r="D7" s="30"/>
      <c r="E7" s="31"/>
      <c r="F7" s="26"/>
      <c r="G7" s="31"/>
      <c r="H7" s="32"/>
      <c r="I7" s="33"/>
      <c r="J7" s="31"/>
    </row>
    <row r="8" spans="1:12" ht="19.899999999999999" customHeight="1" thickTop="1" thickBot="1">
      <c r="B8" s="34"/>
      <c r="C8" s="23"/>
      <c r="D8" s="121" t="str">
        <f>IF(A1=1,"Оплата праці","Wages")</f>
        <v>Оплата праці</v>
      </c>
      <c r="E8" s="35"/>
      <c r="F8" s="127" t="str">
        <f>IF(A1=1,"Середньооблікова кількість штатних працівників","Average staff number")</f>
        <v>Середньооблікова кількість штатних працівників</v>
      </c>
      <c r="G8" s="35"/>
      <c r="H8" s="36"/>
      <c r="I8" s="15" t="str">
        <f>IF(A1=1,"Квартал","Quarter")</f>
        <v>Квартал</v>
      </c>
      <c r="J8" s="35"/>
    </row>
    <row r="9" spans="1:12" ht="19.899999999999999" customHeight="1" thickTop="1" thickBot="1">
      <c r="B9" s="37"/>
      <c r="C9" s="37"/>
      <c r="D9" s="122"/>
      <c r="E9" s="38"/>
      <c r="F9" s="128"/>
      <c r="G9" s="38"/>
      <c r="I9" s="39"/>
      <c r="J9" s="40"/>
    </row>
    <row r="10" spans="1:12" s="4" customFormat="1" ht="19.899999999999999" customHeight="1" thickTop="1" thickBot="1">
      <c r="B10" s="41"/>
      <c r="C10" s="42"/>
      <c r="D10" s="122"/>
      <c r="E10" s="43"/>
      <c r="F10" s="44"/>
      <c r="G10" s="43"/>
      <c r="H10" s="45"/>
      <c r="I10" s="15" t="str">
        <f>IF(A1=1,"Рік","Year")</f>
        <v>Рік</v>
      </c>
      <c r="J10" s="40"/>
    </row>
    <row r="11" spans="1:12" ht="19.899999999999999" customHeight="1" thickTop="1" thickBot="1">
      <c r="B11" s="46"/>
      <c r="C11" s="47"/>
      <c r="D11" s="122"/>
      <c r="E11" s="48"/>
      <c r="F11" s="26"/>
      <c r="G11" s="48"/>
      <c r="H11" s="49"/>
      <c r="I11" s="39"/>
      <c r="J11" s="40"/>
    </row>
    <row r="12" spans="1:12" ht="19.899999999999999" customHeight="1" thickTop="1" thickBot="1">
      <c r="B12" s="46"/>
      <c r="C12" s="47"/>
      <c r="D12" s="122"/>
      <c r="E12" s="48"/>
      <c r="F12" s="26"/>
      <c r="G12" s="48"/>
      <c r="H12" s="98"/>
      <c r="I12" s="52" t="str">
        <f>IF(A1=1,"Місяць","Month")</f>
        <v>Місяць</v>
      </c>
      <c r="J12" s="40"/>
      <c r="K12" s="110">
        <v>1</v>
      </c>
      <c r="L12" s="107" t="str">
        <f>IF(A1=1,"кумулятивно","cumulative")</f>
        <v>кумулятивно</v>
      </c>
    </row>
    <row r="13" spans="1:12" ht="19.899999999999999" customHeight="1" thickTop="1" thickBot="1">
      <c r="B13" s="46"/>
      <c r="C13" s="47"/>
      <c r="D13" s="122"/>
      <c r="E13" s="48"/>
      <c r="F13" s="26"/>
      <c r="G13" s="48"/>
      <c r="H13" s="49"/>
      <c r="I13" s="39"/>
      <c r="J13" s="40"/>
      <c r="K13" s="109">
        <v>2</v>
      </c>
      <c r="L13" s="108" t="str">
        <f>IF(A1=1,"помісячно","monthly")</f>
        <v>помісячно</v>
      </c>
    </row>
    <row r="14" spans="1:12" ht="19.899999999999999" customHeight="1" thickTop="1" thickBot="1">
      <c r="B14" s="50"/>
      <c r="C14" s="51"/>
      <c r="D14" s="122"/>
      <c r="E14" s="43"/>
      <c r="F14" s="121" t="str">
        <f>IF(A1=1,"Фонд оплати праці ","Payroll")</f>
        <v xml:space="preserve">Фонд оплати праці </v>
      </c>
      <c r="G14" s="43"/>
      <c r="H14" s="45"/>
      <c r="I14" s="15" t="str">
        <f>IF(A1=1,"Квартал","Quarter")</f>
        <v>Квартал</v>
      </c>
      <c r="J14" s="40"/>
      <c r="L14" s="106"/>
    </row>
    <row r="15" spans="1:12" ht="19.899999999999999" customHeight="1" thickTop="1" thickBot="1">
      <c r="B15" s="50"/>
      <c r="C15" s="51"/>
      <c r="D15" s="122"/>
      <c r="E15" s="43"/>
      <c r="F15" s="123"/>
      <c r="G15" s="43"/>
      <c r="H15" s="53"/>
      <c r="I15" s="39"/>
      <c r="J15" s="40"/>
    </row>
    <row r="16" spans="1:12" ht="19.899999999999999" customHeight="1" thickTop="1" thickBot="1">
      <c r="B16" s="50"/>
      <c r="C16" s="51"/>
      <c r="D16" s="122"/>
      <c r="E16" s="43"/>
      <c r="F16" s="26"/>
      <c r="G16" s="43"/>
      <c r="H16" s="54"/>
      <c r="I16" s="15" t="str">
        <f>IF(A1=1,"Рік","Year")</f>
        <v>Рік</v>
      </c>
      <c r="J16" s="40"/>
    </row>
    <row r="17" spans="1:10" s="4" customFormat="1" ht="19.899999999999999" customHeight="1" thickTop="1" thickBot="1">
      <c r="B17" s="55"/>
      <c r="C17" s="56"/>
      <c r="D17" s="122"/>
      <c r="E17" s="57"/>
      <c r="F17" s="58"/>
      <c r="G17" s="57"/>
      <c r="H17" s="59"/>
      <c r="I17" s="60"/>
      <c r="J17" s="40"/>
    </row>
    <row r="18" spans="1:10" s="4" customFormat="1" ht="19.899999999999999" customHeight="1" thickTop="1" thickBot="1">
      <c r="B18" s="55"/>
      <c r="C18" s="56"/>
      <c r="D18" s="122"/>
      <c r="E18" s="57"/>
      <c r="F18" s="127" t="str">
        <f>IF(A1=1,"Індекси реальної заробітної плати","Real wage indices")</f>
        <v>Індекси реальної заробітної плати</v>
      </c>
      <c r="G18" s="57"/>
      <c r="H18" s="61"/>
      <c r="I18" s="15" t="str">
        <f>IF(A1=1,"Місяць","Month")</f>
        <v>Місяць</v>
      </c>
      <c r="J18" s="40"/>
    </row>
    <row r="19" spans="1:10" s="4" customFormat="1" ht="19.899999999999999" customHeight="1" thickTop="1" thickBot="1">
      <c r="B19" s="62"/>
      <c r="C19" s="62"/>
      <c r="D19" s="123"/>
      <c r="E19" s="57"/>
      <c r="F19" s="128"/>
      <c r="G19" s="63"/>
      <c r="H19" s="59"/>
      <c r="I19" s="60"/>
      <c r="J19" s="40"/>
    </row>
    <row r="20" spans="1:10" s="5" customFormat="1" ht="19.899999999999999" customHeight="1" thickTop="1" thickBot="1">
      <c r="B20" s="62"/>
      <c r="C20" s="62"/>
      <c r="D20" s="64"/>
      <c r="E20" s="65"/>
      <c r="F20" s="66"/>
      <c r="G20" s="65"/>
      <c r="H20" s="54"/>
      <c r="I20" s="15" t="str">
        <f>IF(A1=1,"Рік","Year")</f>
        <v>Рік</v>
      </c>
      <c r="J20" s="40"/>
    </row>
    <row r="21" spans="1:10" s="5" customFormat="1" ht="19.899999999999999" customHeight="1" thickTop="1" thickBot="1">
      <c r="B21" s="67"/>
      <c r="C21" s="67"/>
      <c r="D21" s="64"/>
      <c r="E21" s="65"/>
      <c r="F21" s="68"/>
      <c r="G21" s="65"/>
      <c r="H21" s="69"/>
      <c r="I21" s="69"/>
      <c r="J21" s="70"/>
    </row>
    <row r="22" spans="1:10" ht="19.899999999999999" customHeight="1" thickTop="1" thickBot="1">
      <c r="B22" s="55"/>
      <c r="C22" s="55"/>
      <c r="D22" s="71"/>
      <c r="E22" s="72"/>
      <c r="F22" s="127" t="str">
        <f>IF(A1=1,"Заборгованість з виплати заробітної плати ","Wage arrears")</f>
        <v xml:space="preserve">Заборгованість з виплати заробітної плати </v>
      </c>
      <c r="G22" s="72"/>
      <c r="H22" s="73"/>
      <c r="I22" s="15" t="str">
        <f>IF(A1=1,"Місяць","Month")</f>
        <v>Місяць</v>
      </c>
      <c r="J22" s="74"/>
    </row>
    <row r="23" spans="1:10" ht="19.899999999999999" customHeight="1" thickTop="1" thickBot="1">
      <c r="A23" s="4"/>
      <c r="B23" s="46"/>
      <c r="C23" s="46"/>
      <c r="F23" s="128"/>
      <c r="I23" s="26"/>
    </row>
    <row r="24" spans="1:10" ht="19.899999999999999" customHeight="1" thickTop="1" thickBot="1">
      <c r="B24" s="75"/>
      <c r="C24" s="75"/>
      <c r="F24" s="26"/>
      <c r="H24" s="54"/>
      <c r="I24" s="15" t="str">
        <f>IF(A1=1,"Рік","Year")</f>
        <v>Рік</v>
      </c>
    </row>
    <row r="25" spans="1:10" ht="19.899999999999999" customHeight="1" thickTop="1">
      <c r="B25" s="75"/>
      <c r="C25" s="75"/>
    </row>
    <row r="26" spans="1:10" ht="19.899999999999999" customHeight="1">
      <c r="B26" s="76"/>
      <c r="C26" s="76"/>
    </row>
    <row r="27" spans="1:10" ht="19.899999999999999" customHeight="1">
      <c r="B27" s="77"/>
      <c r="C27" s="77"/>
    </row>
    <row r="28" spans="1:10">
      <c r="B28" s="77"/>
      <c r="C28" s="77"/>
    </row>
    <row r="29" spans="1:10">
      <c r="B29" s="78"/>
      <c r="C29" s="78"/>
    </row>
    <row r="30" spans="1:10" ht="19.5">
      <c r="B30" s="79"/>
      <c r="C30" s="79"/>
      <c r="D30" s="80"/>
      <c r="E30" s="81"/>
      <c r="F30" s="81"/>
      <c r="G30" s="81"/>
      <c r="H30" s="82"/>
      <c r="I30" s="81"/>
      <c r="J30" s="81"/>
    </row>
    <row r="31" spans="1:10" ht="19.5">
      <c r="B31" s="79"/>
      <c r="C31" s="79"/>
      <c r="D31" s="80"/>
      <c r="E31" s="81"/>
      <c r="F31" s="81"/>
      <c r="G31" s="81"/>
      <c r="H31" s="82"/>
      <c r="I31" s="81"/>
      <c r="J31" s="81"/>
    </row>
    <row r="32" spans="1:10" ht="19.5">
      <c r="B32" s="79"/>
      <c r="C32" s="79"/>
      <c r="D32" s="80"/>
      <c r="E32" s="81"/>
      <c r="F32" s="81"/>
      <c r="G32" s="81"/>
      <c r="H32" s="82"/>
      <c r="I32" s="81"/>
      <c r="J32" s="81"/>
    </row>
    <row r="33" spans="2:3">
      <c r="B33" s="76"/>
      <c r="C33" s="76"/>
    </row>
    <row r="34" spans="2:3">
      <c r="B34" s="83"/>
      <c r="C34" s="83"/>
    </row>
    <row r="35" spans="2:3">
      <c r="B35" s="83"/>
      <c r="C35" s="83"/>
    </row>
    <row r="36" spans="2:3" ht="15.75" customHeight="1">
      <c r="B36" s="83"/>
      <c r="C36" s="83"/>
    </row>
    <row r="37" spans="2:3">
      <c r="B37" s="84"/>
      <c r="C37" s="84"/>
    </row>
  </sheetData>
  <sheetProtection algorithmName="SHA-512" hashValue="+w1OmCOYf5wPaUYh0DF5jTyBBgzQHvAqJi4tqW2Z6Ij/fmmEX057Sdtqy9EtkP9ZjsHf0sT4fCsLjvyYI2WVwg==" saltValue="dUlJ5Iwcam1jNsrMPVpIzA==" spinCount="100000" sheet="1" objects="1" scenarios="1"/>
  <mergeCells count="7">
    <mergeCell ref="D8:D19"/>
    <mergeCell ref="B3:B7"/>
    <mergeCell ref="F22:F23"/>
    <mergeCell ref="F2:F3"/>
    <mergeCell ref="F8:F9"/>
    <mergeCell ref="F18:F19"/>
    <mergeCell ref="F14:F15"/>
  </mergeCells>
  <phoneticPr fontId="32" type="noConversion"/>
  <hyperlinks>
    <hyperlink ref="K12" location="'1'!A1" display="'1'!A1"/>
    <hyperlink ref="K13" location="'2'!A1" display="2"/>
  </hyperlinks>
  <pageMargins left="0.55118110236220474" right="0.11811023622047245" top="3.937007874015748E-2" bottom="7.874015748031496E-2" header="0.15748031496062992" footer="0.19685039370078741"/>
  <pageSetup paperSize="9" scale="62" orientation="landscape" horizontalDpi="4294967294" r:id="rId1"/>
  <headerFooter alignWithMargins="0">
    <oddFooter>&amp;R&amp;D</oddFooter>
  </headerFooter>
  <ignoredErrors>
    <ignoredError sqref="L12:L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19050</xdr:rowOff>
                  </from>
                  <to>
                    <xdr:col>1</xdr:col>
                    <xdr:colOff>0</xdr:colOff>
                    <xdr:row>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W36"/>
  <sheetViews>
    <sheetView showGridLines="0" showRowColHeaders="0" zoomScale="86" zoomScaleNormal="86" workbookViewId="0">
      <pane xSplit="2" ySplit="3" topLeftCell="BL4" activePane="bottomRight" state="frozen"/>
      <selection activeCell="B1" sqref="B1"/>
      <selection pane="topRight" activeCell="B1" sqref="B1"/>
      <selection pane="bottomLeft" activeCell="B1" sqref="B1"/>
      <selection pane="bottomRight" activeCell="BW3" sqref="BW3"/>
    </sheetView>
  </sheetViews>
  <sheetFormatPr defaultColWidth="9.33203125" defaultRowHeight="15"/>
  <cols>
    <col min="1" max="1" width="9" style="86" customWidth="1"/>
    <col min="2" max="2" width="45.83203125" style="86" customWidth="1"/>
    <col min="3" max="12" width="12.83203125" style="87" customWidth="1"/>
    <col min="13" max="25" width="12.83203125" style="86" customWidth="1"/>
    <col min="26" max="26" width="12.83203125" style="116" customWidth="1"/>
    <col min="27" max="43" width="12.83203125" style="86" customWidth="1"/>
    <col min="44" max="44" width="12" style="86" customWidth="1"/>
    <col min="45" max="61" width="12.83203125" style="86" customWidth="1"/>
    <col min="62" max="62" width="13.83203125" style="86" customWidth="1"/>
    <col min="63" max="72" width="12.83203125" style="86" customWidth="1"/>
    <col min="73" max="74" width="13.83203125" style="86" customWidth="1"/>
    <col min="75" max="105" width="12.83203125" style="86" customWidth="1"/>
    <col min="106" max="110" width="10.83203125" style="86" customWidth="1"/>
    <col min="111" max="16384" width="9.33203125" style="86"/>
  </cols>
  <sheetData>
    <row r="1" spans="1:75" ht="24" customHeight="1">
      <c r="A1" s="88" t="str">
        <f>IF('0'!A1=1,"до змісту","to title")</f>
        <v>до змісту</v>
      </c>
      <c r="B1" s="89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75" s="100" customFormat="1" ht="15.95" customHeight="1">
      <c r="A2" s="90"/>
      <c r="B2" s="91"/>
      <c r="C2" s="99">
        <v>42370</v>
      </c>
      <c r="D2" s="99">
        <v>42401</v>
      </c>
      <c r="E2" s="99">
        <v>42430</v>
      </c>
      <c r="F2" s="99">
        <v>42461</v>
      </c>
      <c r="G2" s="99">
        <v>42491</v>
      </c>
      <c r="H2" s="99">
        <v>42522</v>
      </c>
      <c r="I2" s="99">
        <v>42552</v>
      </c>
      <c r="J2" s="99">
        <v>42583</v>
      </c>
      <c r="K2" s="99">
        <v>42614</v>
      </c>
      <c r="L2" s="99">
        <v>42644</v>
      </c>
      <c r="M2" s="99">
        <v>42675</v>
      </c>
      <c r="N2" s="99">
        <v>42705</v>
      </c>
      <c r="O2" s="99">
        <v>42736</v>
      </c>
      <c r="P2" s="99">
        <v>42767</v>
      </c>
      <c r="Q2" s="99">
        <v>42795</v>
      </c>
      <c r="R2" s="99">
        <v>42826</v>
      </c>
      <c r="S2" s="99">
        <v>42856</v>
      </c>
      <c r="T2" s="99">
        <v>42887</v>
      </c>
      <c r="U2" s="99">
        <v>42917</v>
      </c>
      <c r="V2" s="99">
        <v>42948</v>
      </c>
      <c r="W2" s="99">
        <v>42979</v>
      </c>
      <c r="X2" s="99">
        <v>43009</v>
      </c>
      <c r="Y2" s="99">
        <v>43040</v>
      </c>
      <c r="Z2" s="99">
        <v>43070</v>
      </c>
      <c r="AA2" s="99">
        <v>43101</v>
      </c>
      <c r="AB2" s="99">
        <v>43132</v>
      </c>
      <c r="AC2" s="99">
        <v>43160</v>
      </c>
      <c r="AD2" s="99">
        <v>43191</v>
      </c>
      <c r="AE2" s="99">
        <v>43221</v>
      </c>
      <c r="AF2" s="99">
        <v>43252</v>
      </c>
      <c r="AG2" s="99">
        <v>43282</v>
      </c>
      <c r="AH2" s="99">
        <v>43313</v>
      </c>
      <c r="AI2" s="99">
        <v>43344</v>
      </c>
      <c r="AJ2" s="99">
        <v>43374</v>
      </c>
      <c r="AK2" s="99">
        <v>43405</v>
      </c>
      <c r="AL2" s="99">
        <v>43435</v>
      </c>
      <c r="AM2" s="99">
        <v>43466</v>
      </c>
      <c r="AN2" s="99">
        <v>43497</v>
      </c>
      <c r="AO2" s="99">
        <v>43525</v>
      </c>
      <c r="AP2" s="99">
        <v>43556</v>
      </c>
      <c r="AQ2" s="99">
        <v>43586</v>
      </c>
      <c r="AR2" s="99">
        <v>43617</v>
      </c>
      <c r="AS2" s="99">
        <v>43647</v>
      </c>
      <c r="AT2" s="99">
        <v>43678</v>
      </c>
      <c r="AU2" s="99">
        <v>43709</v>
      </c>
      <c r="AV2" s="99">
        <v>43739</v>
      </c>
      <c r="AW2" s="99">
        <v>43770</v>
      </c>
      <c r="AX2" s="99">
        <v>43800</v>
      </c>
      <c r="AY2" s="99">
        <v>43831</v>
      </c>
      <c r="AZ2" s="99">
        <v>43862</v>
      </c>
      <c r="BA2" s="99">
        <v>43891</v>
      </c>
      <c r="BB2" s="99">
        <v>43922</v>
      </c>
      <c r="BC2" s="99">
        <v>43952</v>
      </c>
      <c r="BD2" s="99">
        <v>43983</v>
      </c>
      <c r="BE2" s="99">
        <v>44013</v>
      </c>
      <c r="BF2" s="99">
        <v>44044</v>
      </c>
      <c r="BG2" s="99">
        <v>44075</v>
      </c>
      <c r="BH2" s="99">
        <v>44105</v>
      </c>
      <c r="BI2" s="99">
        <v>44136</v>
      </c>
      <c r="BJ2" s="99">
        <v>44166</v>
      </c>
      <c r="BK2" s="99">
        <v>44197</v>
      </c>
      <c r="BL2" s="99">
        <v>44228</v>
      </c>
      <c r="BM2" s="99">
        <v>44256</v>
      </c>
      <c r="BN2" s="99">
        <v>44287</v>
      </c>
      <c r="BO2" s="99">
        <v>44317</v>
      </c>
      <c r="BP2" s="99">
        <v>44348</v>
      </c>
      <c r="BQ2" s="99">
        <v>44378</v>
      </c>
      <c r="BR2" s="99">
        <v>44409</v>
      </c>
      <c r="BS2" s="99">
        <v>44440</v>
      </c>
      <c r="BT2" s="99">
        <v>44470</v>
      </c>
      <c r="BU2" s="99">
        <v>44501</v>
      </c>
      <c r="BV2" s="99">
        <v>44531</v>
      </c>
      <c r="BW2" s="99">
        <v>44562</v>
      </c>
    </row>
    <row r="3" spans="1:75" s="95" customFormat="1" ht="39.75" customHeight="1">
      <c r="A3" s="129" t="str">
        <f>IF('0'!A1=1,"Фонд оплати праці усіх працівників, кумулятивно з початку року (млн. грн)","Payroll, cumulative from the beginning of the year (mln. UAH)")</f>
        <v>Фонд оплати праці усіх працівників, кумулятивно з початку року (млн. грн)</v>
      </c>
      <c r="B3" s="130"/>
      <c r="C3" s="101">
        <v>35488</v>
      </c>
      <c r="D3" s="101">
        <v>72311.399999999994</v>
      </c>
      <c r="E3" s="101">
        <v>112652.8</v>
      </c>
      <c r="F3" s="101">
        <v>152615.79999999999</v>
      </c>
      <c r="G3" s="101">
        <v>193169.9</v>
      </c>
      <c r="H3" s="101">
        <v>236250.9</v>
      </c>
      <c r="I3" s="101">
        <v>279688.5</v>
      </c>
      <c r="J3" s="101">
        <v>321478.2</v>
      </c>
      <c r="K3" s="101">
        <v>365317.2</v>
      </c>
      <c r="L3" s="101">
        <v>409090.9</v>
      </c>
      <c r="M3" s="101">
        <v>453318.40000000002</v>
      </c>
      <c r="N3" s="101">
        <v>505144.7</v>
      </c>
      <c r="O3" s="101">
        <v>47847.9</v>
      </c>
      <c r="P3" s="101">
        <v>96735.5</v>
      </c>
      <c r="Q3" s="101">
        <v>150509</v>
      </c>
      <c r="R3" s="101">
        <v>203373.7</v>
      </c>
      <c r="S3" s="101">
        <v>257554.6</v>
      </c>
      <c r="T3" s="101">
        <v>315678.5</v>
      </c>
      <c r="U3" s="101">
        <v>373512</v>
      </c>
      <c r="V3" s="101">
        <v>429387.3</v>
      </c>
      <c r="W3" s="101">
        <v>487316.5</v>
      </c>
      <c r="X3" s="101">
        <v>545689</v>
      </c>
      <c r="Y3" s="101">
        <v>604780.4</v>
      </c>
      <c r="Z3" s="101">
        <v>673865.8</v>
      </c>
      <c r="AA3" s="101">
        <v>61282</v>
      </c>
      <c r="AB3" s="101">
        <v>123258.2</v>
      </c>
      <c r="AC3" s="101">
        <v>189649.3</v>
      </c>
      <c r="AD3" s="101">
        <v>256968.1</v>
      </c>
      <c r="AE3" s="101">
        <v>326043</v>
      </c>
      <c r="AF3" s="101">
        <v>398053.3</v>
      </c>
      <c r="AG3" s="101">
        <v>470022.5</v>
      </c>
      <c r="AH3" s="101">
        <v>540215.80000000005</v>
      </c>
      <c r="AI3" s="101">
        <v>610985.19999999995</v>
      </c>
      <c r="AJ3" s="101">
        <v>683615.3</v>
      </c>
      <c r="AK3" s="101">
        <v>755809.7</v>
      </c>
      <c r="AL3" s="101">
        <v>838321.1</v>
      </c>
      <c r="AM3" s="101">
        <v>71538.600000000006</v>
      </c>
      <c r="AN3" s="101">
        <v>144642.29999999999</v>
      </c>
      <c r="AO3" s="101">
        <v>223907.4</v>
      </c>
      <c r="AP3" s="101">
        <v>303364.5</v>
      </c>
      <c r="AQ3" s="101">
        <v>382031</v>
      </c>
      <c r="AR3" s="101">
        <v>464607.9</v>
      </c>
      <c r="AS3" s="101">
        <v>548103.1</v>
      </c>
      <c r="AT3" s="101">
        <v>628071.1</v>
      </c>
      <c r="AU3" s="101">
        <v>709089.6</v>
      </c>
      <c r="AV3" s="101">
        <v>790526</v>
      </c>
      <c r="AW3" s="101">
        <v>871567.6</v>
      </c>
      <c r="AX3" s="101">
        <v>963428</v>
      </c>
      <c r="AY3" s="101">
        <v>82262.8</v>
      </c>
      <c r="AZ3" s="101">
        <v>165654.39999999999</v>
      </c>
      <c r="BA3" s="101">
        <v>253111.9</v>
      </c>
      <c r="BB3" s="101">
        <v>331835</v>
      </c>
      <c r="BC3" s="101">
        <v>411005.4</v>
      </c>
      <c r="BD3" s="101">
        <v>497673.1</v>
      </c>
      <c r="BE3" s="101">
        <v>585970.30000000005</v>
      </c>
      <c r="BF3" s="101">
        <v>671301.1</v>
      </c>
      <c r="BG3" s="101">
        <v>761361.5</v>
      </c>
      <c r="BH3" s="101">
        <v>852874.2</v>
      </c>
      <c r="BI3" s="101">
        <v>943077.8</v>
      </c>
      <c r="BJ3" s="101">
        <v>1048837.6000000001</v>
      </c>
      <c r="BK3" s="101">
        <v>89487.7</v>
      </c>
      <c r="BL3" s="101">
        <v>181020</v>
      </c>
      <c r="BM3" s="101">
        <v>280959.40000000002</v>
      </c>
      <c r="BN3" s="101">
        <v>380626.4</v>
      </c>
      <c r="BO3" s="101">
        <v>479517.3</v>
      </c>
      <c r="BP3" s="101">
        <v>584294.69999999995</v>
      </c>
      <c r="BQ3" s="101">
        <v>688684.8</v>
      </c>
      <c r="BR3" s="101">
        <v>790360</v>
      </c>
      <c r="BS3" s="101">
        <v>893745.5</v>
      </c>
      <c r="BT3" s="101">
        <v>995951.6</v>
      </c>
      <c r="BU3" s="101">
        <v>1099801.3</v>
      </c>
      <c r="BV3" s="101">
        <v>1225656.8999999999</v>
      </c>
      <c r="BW3" s="101">
        <v>106728</v>
      </c>
    </row>
    <row r="4" spans="1:75" s="95" customFormat="1" ht="31.9" customHeight="1">
      <c r="A4" s="131" t="str">
        <f>IF('0'!A1=1,"За видами економічної діяльності КВЕД 2010","By types of economic activity CTEA 2010")</f>
        <v>За видами економічної діяльності КВЕД 2010</v>
      </c>
      <c r="B4" s="92" t="str">
        <f>IF('0'!A1=1,"Сільське господарство, лісове господарство та рибне господарство","Agriculture, forestry and fishing")</f>
        <v>Сільське господарство, лісове господарство та рибне господарство</v>
      </c>
      <c r="C4" s="102">
        <v>1427.4</v>
      </c>
      <c r="D4" s="102">
        <v>2928.7</v>
      </c>
      <c r="E4" s="102">
        <v>4735.2</v>
      </c>
      <c r="F4" s="102">
        <v>6752.9</v>
      </c>
      <c r="G4" s="102">
        <v>8774.1</v>
      </c>
      <c r="H4" s="102">
        <v>11000.9</v>
      </c>
      <c r="I4" s="102">
        <v>13441.3</v>
      </c>
      <c r="J4" s="102">
        <v>15622.6</v>
      </c>
      <c r="K4" s="102">
        <v>18205.8</v>
      </c>
      <c r="L4" s="102">
        <v>20555.2</v>
      </c>
      <c r="M4" s="102">
        <v>22778.3</v>
      </c>
      <c r="N4" s="102">
        <v>25102.2</v>
      </c>
      <c r="O4" s="102">
        <v>2129.3000000000002</v>
      </c>
      <c r="P4" s="102">
        <v>4248.2</v>
      </c>
      <c r="Q4" s="102">
        <v>6831</v>
      </c>
      <c r="R4" s="102">
        <v>9713.1</v>
      </c>
      <c r="S4" s="102">
        <v>12786.4</v>
      </c>
      <c r="T4" s="102">
        <v>15859.4</v>
      </c>
      <c r="U4" s="102">
        <v>19288.2</v>
      </c>
      <c r="V4" s="102">
        <v>22481.5</v>
      </c>
      <c r="W4" s="102">
        <v>25935.1</v>
      </c>
      <c r="X4" s="102">
        <v>29249.8</v>
      </c>
      <c r="Y4" s="102">
        <v>32372.3</v>
      </c>
      <c r="Z4" s="117">
        <v>35592.1</v>
      </c>
      <c r="AA4" s="102">
        <v>2661.1</v>
      </c>
      <c r="AB4" s="102">
        <v>5269.9</v>
      </c>
      <c r="AC4" s="102">
        <v>8115.7</v>
      </c>
      <c r="AD4" s="102">
        <v>11701.2</v>
      </c>
      <c r="AE4" s="102">
        <v>15470.2</v>
      </c>
      <c r="AF4" s="102">
        <v>19183.099999999999</v>
      </c>
      <c r="AG4" s="102">
        <v>23174.1</v>
      </c>
      <c r="AH4" s="102">
        <v>27060.799999999999</v>
      </c>
      <c r="AI4" s="102">
        <v>31188</v>
      </c>
      <c r="AJ4" s="102">
        <v>35343.300000000003</v>
      </c>
      <c r="AK4" s="102">
        <v>39061.5</v>
      </c>
      <c r="AL4" s="102">
        <v>42599.6</v>
      </c>
      <c r="AM4" s="102">
        <v>3161</v>
      </c>
      <c r="AN4" s="102">
        <v>6286.8</v>
      </c>
      <c r="AO4" s="102">
        <v>9859.2000000000007</v>
      </c>
      <c r="AP4" s="102">
        <v>13985</v>
      </c>
      <c r="AQ4" s="102">
        <v>18081.8</v>
      </c>
      <c r="AR4" s="102">
        <v>22315</v>
      </c>
      <c r="AS4" s="102">
        <v>27080.1</v>
      </c>
      <c r="AT4" s="102">
        <v>31307.1</v>
      </c>
      <c r="AU4" s="102">
        <v>35884.699999999997</v>
      </c>
      <c r="AV4" s="102">
        <v>40391.1</v>
      </c>
      <c r="AW4" s="102">
        <v>44404.800000000003</v>
      </c>
      <c r="AX4" s="102">
        <v>48185.8</v>
      </c>
      <c r="AY4" s="102">
        <v>3300.8</v>
      </c>
      <c r="AZ4" s="102">
        <v>6553</v>
      </c>
      <c r="BA4" s="102">
        <v>10263.1</v>
      </c>
      <c r="BB4" s="102">
        <v>14521.5</v>
      </c>
      <c r="BC4" s="102">
        <v>18382.5</v>
      </c>
      <c r="BD4" s="102">
        <v>22562.799999999999</v>
      </c>
      <c r="BE4" s="102">
        <v>27245.9</v>
      </c>
      <c r="BF4" s="102">
        <v>31492.799999999999</v>
      </c>
      <c r="BG4" s="102">
        <v>36171.5</v>
      </c>
      <c r="BH4" s="102">
        <v>40796.1</v>
      </c>
      <c r="BI4" s="102">
        <v>45179.3</v>
      </c>
      <c r="BJ4" s="102">
        <v>49389</v>
      </c>
      <c r="BK4" s="102">
        <v>3536.3</v>
      </c>
      <c r="BL4" s="102">
        <v>7061.4</v>
      </c>
      <c r="BM4" s="102">
        <v>11129.4</v>
      </c>
      <c r="BN4" s="102">
        <v>16257.2</v>
      </c>
      <c r="BO4" s="102">
        <v>21225.9</v>
      </c>
      <c r="BP4" s="102">
        <v>26315</v>
      </c>
      <c r="BQ4" s="102">
        <v>31843.5</v>
      </c>
      <c r="BR4" s="102">
        <v>37159.699999999997</v>
      </c>
      <c r="BS4" s="102">
        <v>42806.7</v>
      </c>
      <c r="BT4" s="102">
        <v>48579.5</v>
      </c>
      <c r="BU4" s="102">
        <v>54271.6</v>
      </c>
      <c r="BV4" s="102">
        <v>60574.9</v>
      </c>
      <c r="BW4" s="102">
        <v>4491.5</v>
      </c>
    </row>
    <row r="5" spans="1:75" s="95" customFormat="1" ht="31.9" customHeight="1">
      <c r="A5" s="132"/>
      <c r="B5" s="93" t="str">
        <f>IF('0'!A1=1,"з них сільське господарство","of which agriculture")</f>
        <v>з них сільське господарство</v>
      </c>
      <c r="C5" s="102">
        <v>1132.8</v>
      </c>
      <c r="D5" s="102">
        <v>2302</v>
      </c>
      <c r="E5" s="102">
        <v>3675.8</v>
      </c>
      <c r="F5" s="102">
        <v>5325.9</v>
      </c>
      <c r="G5" s="102">
        <v>6985.1</v>
      </c>
      <c r="H5" s="102">
        <v>8786.5</v>
      </c>
      <c r="I5" s="102">
        <v>10830.7</v>
      </c>
      <c r="J5" s="102">
        <v>12608.2</v>
      </c>
      <c r="K5" s="102">
        <v>14705.1</v>
      </c>
      <c r="L5" s="102">
        <v>16671</v>
      </c>
      <c r="M5" s="102">
        <v>18498.5</v>
      </c>
      <c r="N5" s="102">
        <v>20288.900000000001</v>
      </c>
      <c r="O5" s="102">
        <v>1746</v>
      </c>
      <c r="P5" s="102">
        <v>3444.5</v>
      </c>
      <c r="Q5" s="102">
        <v>5491.3</v>
      </c>
      <c r="R5" s="102">
        <v>7928.9</v>
      </c>
      <c r="S5" s="102">
        <v>10516.9</v>
      </c>
      <c r="T5" s="102">
        <v>13022</v>
      </c>
      <c r="U5" s="102">
        <v>15923</v>
      </c>
      <c r="V5" s="102">
        <v>18572.3</v>
      </c>
      <c r="W5" s="102">
        <v>21417.200000000001</v>
      </c>
      <c r="X5" s="102">
        <v>24206.1</v>
      </c>
      <c r="Y5" s="102">
        <v>26797.1</v>
      </c>
      <c r="Z5" s="117">
        <v>29346.3</v>
      </c>
      <c r="AA5" s="102">
        <v>2134</v>
      </c>
      <c r="AB5" s="102">
        <v>4167.7</v>
      </c>
      <c r="AC5" s="102">
        <v>6325.1</v>
      </c>
      <c r="AD5" s="102">
        <v>9303</v>
      </c>
      <c r="AE5" s="102">
        <v>12444.2</v>
      </c>
      <c r="AF5" s="102">
        <v>15493.1</v>
      </c>
      <c r="AG5" s="102">
        <v>18829</v>
      </c>
      <c r="AH5" s="102">
        <v>22066.799999999999</v>
      </c>
      <c r="AI5" s="102">
        <v>25481.4</v>
      </c>
      <c r="AJ5" s="102">
        <v>28981.7</v>
      </c>
      <c r="AK5" s="102">
        <v>32071.1</v>
      </c>
      <c r="AL5" s="102">
        <v>34880.400000000001</v>
      </c>
      <c r="AM5" s="102">
        <v>2644.2</v>
      </c>
      <c r="AN5" s="102">
        <v>5200.5</v>
      </c>
      <c r="AO5" s="102">
        <v>8109.7</v>
      </c>
      <c r="AP5" s="102">
        <v>11663.6</v>
      </c>
      <c r="AQ5" s="102">
        <v>15195.6</v>
      </c>
      <c r="AR5" s="102">
        <v>18849.7</v>
      </c>
      <c r="AS5" s="102">
        <v>23011.200000000001</v>
      </c>
      <c r="AT5" s="102">
        <v>26674.9</v>
      </c>
      <c r="AU5" s="102">
        <v>30653.5</v>
      </c>
      <c r="AV5" s="102">
        <v>34613.300000000003</v>
      </c>
      <c r="AW5" s="102">
        <v>38106.300000000003</v>
      </c>
      <c r="AX5" s="102">
        <v>41319.5</v>
      </c>
      <c r="AY5" s="102">
        <v>2857.5</v>
      </c>
      <c r="AZ5" s="102">
        <v>5632.1</v>
      </c>
      <c r="BA5" s="102">
        <v>8793.2000000000007</v>
      </c>
      <c r="BB5" s="102">
        <v>12614.4</v>
      </c>
      <c r="BC5" s="102">
        <v>16011.6</v>
      </c>
      <c r="BD5" s="102">
        <v>19662.5</v>
      </c>
      <c r="BE5" s="102">
        <v>23794.6</v>
      </c>
      <c r="BF5" s="102">
        <v>27499.599999999999</v>
      </c>
      <c r="BG5" s="102">
        <v>31554</v>
      </c>
      <c r="BH5" s="102">
        <v>35632.1</v>
      </c>
      <c r="BI5" s="102">
        <v>39472.6</v>
      </c>
      <c r="BJ5" s="102">
        <v>43045.9</v>
      </c>
      <c r="BK5" s="102">
        <v>2998</v>
      </c>
      <c r="BL5" s="102">
        <v>5920.7</v>
      </c>
      <c r="BM5" s="102">
        <v>9201.6</v>
      </c>
      <c r="BN5" s="102">
        <v>13587.6</v>
      </c>
      <c r="BO5" s="102">
        <v>17840.5</v>
      </c>
      <c r="BP5" s="102">
        <v>22035.1</v>
      </c>
      <c r="BQ5" s="102">
        <v>26698.799999999999</v>
      </c>
      <c r="BR5" s="102">
        <v>31114.9</v>
      </c>
      <c r="BS5" s="102">
        <v>35606.699999999997</v>
      </c>
      <c r="BT5" s="102">
        <v>40453</v>
      </c>
      <c r="BU5" s="102">
        <v>45142.1</v>
      </c>
      <c r="BV5" s="102">
        <v>50042.7</v>
      </c>
      <c r="BW5" s="102">
        <v>3726.8</v>
      </c>
    </row>
    <row r="6" spans="1:75" s="95" customFormat="1" ht="31.9" customHeight="1">
      <c r="A6" s="132"/>
      <c r="B6" s="93" t="str">
        <f>IF('0'!A1=1,"Промисловість","Manufacturing")</f>
        <v>Промисловість</v>
      </c>
      <c r="C6" s="102">
        <v>10190.9</v>
      </c>
      <c r="D6" s="102">
        <v>20815.099999999999</v>
      </c>
      <c r="E6" s="102">
        <v>32653.9</v>
      </c>
      <c r="F6" s="102">
        <v>44028.800000000003</v>
      </c>
      <c r="G6" s="102">
        <v>55334.2</v>
      </c>
      <c r="H6" s="102">
        <v>66932.899999999994</v>
      </c>
      <c r="I6" s="102">
        <v>79026.8</v>
      </c>
      <c r="J6" s="102">
        <v>90968.9</v>
      </c>
      <c r="K6" s="102">
        <v>103174.39999999999</v>
      </c>
      <c r="L6" s="102">
        <v>115573.1</v>
      </c>
      <c r="M6" s="102">
        <v>127959.6</v>
      </c>
      <c r="N6" s="102">
        <v>142173.5</v>
      </c>
      <c r="O6" s="102">
        <v>12940.8</v>
      </c>
      <c r="P6" s="102">
        <v>26257.599999999999</v>
      </c>
      <c r="Q6" s="102">
        <v>40663.9</v>
      </c>
      <c r="R6" s="102">
        <v>54491</v>
      </c>
      <c r="S6" s="102">
        <v>68592.2</v>
      </c>
      <c r="T6" s="102">
        <v>83320.800000000003</v>
      </c>
      <c r="U6" s="102">
        <v>98307.9</v>
      </c>
      <c r="V6" s="102">
        <v>113388.8</v>
      </c>
      <c r="W6" s="102">
        <v>128574.9</v>
      </c>
      <c r="X6" s="102">
        <v>144113.1</v>
      </c>
      <c r="Y6" s="102">
        <v>159821.5</v>
      </c>
      <c r="Z6" s="117">
        <v>177667.3</v>
      </c>
      <c r="AA6" s="102">
        <v>15884.1</v>
      </c>
      <c r="AB6" s="102">
        <v>31831.7</v>
      </c>
      <c r="AC6" s="102">
        <v>49569.1</v>
      </c>
      <c r="AD6" s="102">
        <v>67157.8</v>
      </c>
      <c r="AE6" s="102">
        <v>84936.7</v>
      </c>
      <c r="AF6" s="102">
        <v>102918.7</v>
      </c>
      <c r="AG6" s="102">
        <v>121458.8</v>
      </c>
      <c r="AH6" s="102">
        <v>139903.70000000001</v>
      </c>
      <c r="AI6" s="102">
        <v>158307.4</v>
      </c>
      <c r="AJ6" s="102">
        <v>177611.9</v>
      </c>
      <c r="AK6" s="102">
        <v>196974.6</v>
      </c>
      <c r="AL6" s="102">
        <v>218775.1</v>
      </c>
      <c r="AM6" s="102">
        <v>20210.7</v>
      </c>
      <c r="AN6" s="102">
        <v>40488.800000000003</v>
      </c>
      <c r="AO6" s="102">
        <v>63402.5</v>
      </c>
      <c r="AP6" s="102">
        <v>85844.9</v>
      </c>
      <c r="AQ6" s="102">
        <v>107760.7</v>
      </c>
      <c r="AR6" s="102">
        <v>129835.4</v>
      </c>
      <c r="AS6" s="102">
        <v>153096.70000000001</v>
      </c>
      <c r="AT6" s="102">
        <v>175845.1</v>
      </c>
      <c r="AU6" s="102">
        <v>198621.4</v>
      </c>
      <c r="AV6" s="102">
        <v>221559.9</v>
      </c>
      <c r="AW6" s="102">
        <v>244074.6</v>
      </c>
      <c r="AX6" s="102">
        <v>269554.59999999998</v>
      </c>
      <c r="AY6" s="102">
        <v>22916.7</v>
      </c>
      <c r="AZ6" s="102">
        <v>45614</v>
      </c>
      <c r="BA6" s="102">
        <v>70057.899999999994</v>
      </c>
      <c r="BB6" s="102">
        <v>91100.7</v>
      </c>
      <c r="BC6" s="102">
        <v>112574.5</v>
      </c>
      <c r="BD6" s="102">
        <v>135144</v>
      </c>
      <c r="BE6" s="102">
        <v>158966.20000000001</v>
      </c>
      <c r="BF6" s="102">
        <v>182310.3</v>
      </c>
      <c r="BG6" s="102">
        <v>206155.8</v>
      </c>
      <c r="BH6" s="102">
        <v>230127</v>
      </c>
      <c r="BI6" s="102">
        <v>253585.9</v>
      </c>
      <c r="BJ6" s="102">
        <v>280526.3</v>
      </c>
      <c r="BK6" s="102">
        <v>24364.799999999999</v>
      </c>
      <c r="BL6" s="102">
        <v>48493.3</v>
      </c>
      <c r="BM6" s="102">
        <v>75858.2</v>
      </c>
      <c r="BN6" s="102">
        <v>102195.7</v>
      </c>
      <c r="BO6" s="102">
        <v>127991.8</v>
      </c>
      <c r="BP6" s="102">
        <v>154419.1</v>
      </c>
      <c r="BQ6" s="102">
        <v>181745.7</v>
      </c>
      <c r="BR6" s="102">
        <v>208641.1</v>
      </c>
      <c r="BS6" s="102">
        <v>236075.2</v>
      </c>
      <c r="BT6" s="102">
        <v>262808.09999999998</v>
      </c>
      <c r="BU6" s="102">
        <v>289707.8</v>
      </c>
      <c r="BV6" s="102">
        <v>321910</v>
      </c>
      <c r="BW6" s="102">
        <v>27638</v>
      </c>
    </row>
    <row r="7" spans="1:75" s="95" customFormat="1" ht="31.9" customHeight="1">
      <c r="A7" s="132"/>
      <c r="B7" s="93" t="str">
        <f>IF('0'!A1=1,"Будівництво","Construction")</f>
        <v>Будівництво</v>
      </c>
      <c r="C7" s="102">
        <v>686.2</v>
      </c>
      <c r="D7" s="102">
        <v>1443.7</v>
      </c>
      <c r="E7" s="102">
        <v>2244.5</v>
      </c>
      <c r="F7" s="102">
        <v>3073.1</v>
      </c>
      <c r="G7" s="102">
        <v>3903.5</v>
      </c>
      <c r="H7" s="102">
        <v>4770.8</v>
      </c>
      <c r="I7" s="102">
        <v>5690.9</v>
      </c>
      <c r="J7" s="102">
        <v>6632.8</v>
      </c>
      <c r="K7" s="102">
        <v>7609.2</v>
      </c>
      <c r="L7" s="102">
        <v>8519</v>
      </c>
      <c r="M7" s="102">
        <v>9392.9</v>
      </c>
      <c r="N7" s="102">
        <v>10578.3</v>
      </c>
      <c r="O7" s="102">
        <v>918.8</v>
      </c>
      <c r="P7" s="102">
        <v>1894.2</v>
      </c>
      <c r="Q7" s="102">
        <v>2919.8</v>
      </c>
      <c r="R7" s="102">
        <v>3963.1</v>
      </c>
      <c r="S7" s="102">
        <v>5029.2</v>
      </c>
      <c r="T7" s="102">
        <v>6109.1</v>
      </c>
      <c r="U7" s="102">
        <v>7231</v>
      </c>
      <c r="V7" s="102">
        <v>8408.5</v>
      </c>
      <c r="W7" s="102">
        <v>9613.2000000000007</v>
      </c>
      <c r="X7" s="102">
        <v>10786.4</v>
      </c>
      <c r="Y7" s="102">
        <v>11981.3</v>
      </c>
      <c r="Z7" s="117">
        <v>13298.6</v>
      </c>
      <c r="AA7" s="102">
        <v>1229.3</v>
      </c>
      <c r="AB7" s="102">
        <v>2472.1999999999998</v>
      </c>
      <c r="AC7" s="102">
        <v>3811.7</v>
      </c>
      <c r="AD7" s="102">
        <v>5212.1000000000004</v>
      </c>
      <c r="AE7" s="102">
        <v>6643.4</v>
      </c>
      <c r="AF7" s="102">
        <v>8086.7</v>
      </c>
      <c r="AG7" s="102">
        <v>9598.9</v>
      </c>
      <c r="AH7" s="102">
        <v>11178</v>
      </c>
      <c r="AI7" s="102">
        <v>12780.6</v>
      </c>
      <c r="AJ7" s="102">
        <v>14423.9</v>
      </c>
      <c r="AK7" s="102">
        <v>16072</v>
      </c>
      <c r="AL7" s="102">
        <v>17887.5</v>
      </c>
      <c r="AM7" s="102">
        <v>1654.2</v>
      </c>
      <c r="AN7" s="102">
        <v>3336.7</v>
      </c>
      <c r="AO7" s="102">
        <v>5168.2</v>
      </c>
      <c r="AP7" s="102">
        <v>7049.6</v>
      </c>
      <c r="AQ7" s="102">
        <v>8954.7000000000007</v>
      </c>
      <c r="AR7" s="102">
        <v>10854.6</v>
      </c>
      <c r="AS7" s="102">
        <v>12834.4</v>
      </c>
      <c r="AT7" s="102">
        <v>14822.4</v>
      </c>
      <c r="AU7" s="102">
        <v>16833.8</v>
      </c>
      <c r="AV7" s="102">
        <v>18803.5</v>
      </c>
      <c r="AW7" s="102">
        <v>20747.599999999999</v>
      </c>
      <c r="AX7" s="102">
        <v>22902.1</v>
      </c>
      <c r="AY7" s="102">
        <v>1910</v>
      </c>
      <c r="AZ7" s="102">
        <v>3830.5</v>
      </c>
      <c r="BA7" s="102">
        <v>5790.9</v>
      </c>
      <c r="BB7" s="102">
        <v>7470.5</v>
      </c>
      <c r="BC7" s="102">
        <v>9257.6</v>
      </c>
      <c r="BD7" s="102">
        <v>11253.9</v>
      </c>
      <c r="BE7" s="102">
        <v>13320.5</v>
      </c>
      <c r="BF7" s="102">
        <v>15416.2</v>
      </c>
      <c r="BG7" s="102">
        <v>17678.7</v>
      </c>
      <c r="BH7" s="102">
        <v>19922.099999999999</v>
      </c>
      <c r="BI7" s="102">
        <v>22149.9</v>
      </c>
      <c r="BJ7" s="102">
        <v>24566.2</v>
      </c>
      <c r="BK7" s="102">
        <v>1999.8</v>
      </c>
      <c r="BL7" s="102">
        <v>4137.8</v>
      </c>
      <c r="BM7" s="102">
        <v>6432.4</v>
      </c>
      <c r="BN7" s="102">
        <v>8930</v>
      </c>
      <c r="BO7" s="102">
        <v>11448.4</v>
      </c>
      <c r="BP7" s="102">
        <v>14077.4</v>
      </c>
      <c r="BQ7" s="102">
        <v>16834.400000000001</v>
      </c>
      <c r="BR7" s="102">
        <v>19612.8</v>
      </c>
      <c r="BS7" s="102">
        <v>22449.5</v>
      </c>
      <c r="BT7" s="102">
        <v>25261.4</v>
      </c>
      <c r="BU7" s="102">
        <v>28064.400000000001</v>
      </c>
      <c r="BV7" s="102">
        <v>31083.5</v>
      </c>
      <c r="BW7" s="102">
        <v>2710.9</v>
      </c>
    </row>
    <row r="8" spans="1:75" s="95" customFormat="1" ht="31.9" customHeight="1">
      <c r="A8" s="132"/>
      <c r="B8" s="93" t="str">
        <f>IF('0'!A1=1,"Оптова та роздрібна торгівля; ремонт  автотранспортних засобів і мотоциклів","Wholesale and retail trade; repair of motor vehicles and motorcycles")</f>
        <v>Оптова та роздрібна торгівля; ремонт  автотранспортних засобів і мотоциклів</v>
      </c>
      <c r="C8" s="102">
        <v>3635.6</v>
      </c>
      <c r="D8" s="102">
        <v>7527.5</v>
      </c>
      <c r="E8" s="102">
        <v>11867.2</v>
      </c>
      <c r="F8" s="102">
        <v>16077.5</v>
      </c>
      <c r="G8" s="102">
        <v>20365.599999999999</v>
      </c>
      <c r="H8" s="102">
        <v>24284.400000000001</v>
      </c>
      <c r="I8" s="102">
        <v>28670.9</v>
      </c>
      <c r="J8" s="102">
        <v>33021.199999999997</v>
      </c>
      <c r="K8" s="102">
        <v>37437.800000000003</v>
      </c>
      <c r="L8" s="102">
        <v>41858.300000000003</v>
      </c>
      <c r="M8" s="102">
        <v>46587.4</v>
      </c>
      <c r="N8" s="102">
        <v>51262.8</v>
      </c>
      <c r="O8" s="102">
        <v>5073.1000000000004</v>
      </c>
      <c r="P8" s="102">
        <v>9506.2000000000007</v>
      </c>
      <c r="Q8" s="102">
        <v>14896</v>
      </c>
      <c r="R8" s="102">
        <v>20258.3</v>
      </c>
      <c r="S8" s="102">
        <v>25466.5</v>
      </c>
      <c r="T8" s="102">
        <v>30973.200000000001</v>
      </c>
      <c r="U8" s="102">
        <v>36597.5</v>
      </c>
      <c r="V8" s="102">
        <v>42018.3</v>
      </c>
      <c r="W8" s="102">
        <v>47471.6</v>
      </c>
      <c r="X8" s="102">
        <v>53159.1</v>
      </c>
      <c r="Y8" s="102">
        <v>59002.8</v>
      </c>
      <c r="Z8" s="117">
        <v>65505.9</v>
      </c>
      <c r="AA8" s="102">
        <v>6734</v>
      </c>
      <c r="AB8" s="102">
        <v>13461.8</v>
      </c>
      <c r="AC8" s="102">
        <v>20678.599999999999</v>
      </c>
      <c r="AD8" s="102">
        <v>28000.3</v>
      </c>
      <c r="AE8" s="102">
        <v>35089.300000000003</v>
      </c>
      <c r="AF8" s="102">
        <v>42388.1</v>
      </c>
      <c r="AG8" s="102">
        <v>49953.3</v>
      </c>
      <c r="AH8" s="102">
        <v>57335.1</v>
      </c>
      <c r="AI8" s="102">
        <v>64587.6</v>
      </c>
      <c r="AJ8" s="102">
        <v>72064.800000000003</v>
      </c>
      <c r="AK8" s="102">
        <v>79597.600000000006</v>
      </c>
      <c r="AL8" s="102">
        <v>88170</v>
      </c>
      <c r="AM8" s="102">
        <v>7767.2</v>
      </c>
      <c r="AN8" s="102">
        <v>15526.7</v>
      </c>
      <c r="AO8" s="102">
        <v>23956.3</v>
      </c>
      <c r="AP8" s="102">
        <v>32658</v>
      </c>
      <c r="AQ8" s="102">
        <v>40880.800000000003</v>
      </c>
      <c r="AR8" s="102">
        <v>49158.1</v>
      </c>
      <c r="AS8" s="102">
        <v>57815.4</v>
      </c>
      <c r="AT8" s="102">
        <v>66385.8</v>
      </c>
      <c r="AU8" s="102">
        <v>74898.2</v>
      </c>
      <c r="AV8" s="102">
        <v>83585.8</v>
      </c>
      <c r="AW8" s="102">
        <v>92288</v>
      </c>
      <c r="AX8" s="102">
        <v>101837.7</v>
      </c>
      <c r="AY8" s="102">
        <v>9161.2000000000007</v>
      </c>
      <c r="AZ8" s="102">
        <v>18370.900000000001</v>
      </c>
      <c r="BA8" s="102">
        <v>27863.5</v>
      </c>
      <c r="BB8" s="102">
        <v>36281</v>
      </c>
      <c r="BC8" s="102">
        <v>44457.7</v>
      </c>
      <c r="BD8" s="102">
        <v>53061.8</v>
      </c>
      <c r="BE8" s="102">
        <v>62255.8</v>
      </c>
      <c r="BF8" s="102">
        <v>71416</v>
      </c>
      <c r="BG8" s="102">
        <v>80675.5</v>
      </c>
      <c r="BH8" s="102">
        <v>90102.7</v>
      </c>
      <c r="BI8" s="102">
        <v>99506.2</v>
      </c>
      <c r="BJ8" s="102">
        <v>109927.4</v>
      </c>
      <c r="BK8" s="102">
        <v>9840.5</v>
      </c>
      <c r="BL8" s="102">
        <v>20030.400000000001</v>
      </c>
      <c r="BM8" s="102">
        <v>31500.9</v>
      </c>
      <c r="BN8" s="102">
        <v>41989.5</v>
      </c>
      <c r="BO8" s="102">
        <v>52810.5</v>
      </c>
      <c r="BP8" s="102">
        <v>63754.3</v>
      </c>
      <c r="BQ8" s="102">
        <v>74821.7</v>
      </c>
      <c r="BR8" s="102">
        <v>86019.8</v>
      </c>
      <c r="BS8" s="102">
        <v>97316.7</v>
      </c>
      <c r="BT8" s="102">
        <v>108562.8</v>
      </c>
      <c r="BU8" s="102">
        <v>120040.6</v>
      </c>
      <c r="BV8" s="102">
        <v>133194.70000000001</v>
      </c>
      <c r="BW8" s="102">
        <v>12579</v>
      </c>
    </row>
    <row r="9" spans="1:75" s="95" customFormat="1" ht="31.9" customHeight="1">
      <c r="A9" s="132"/>
      <c r="B9" s="93" t="str">
        <f>IF('0'!A1=1,"Транспорт, складське господарство,  поштова та кур’єрська діяльність","Transportation and warehousing, postal and courier activities")</f>
        <v>Транспорт, складське господарство,  поштова та кур’єрська діяльність</v>
      </c>
      <c r="C9" s="102">
        <v>3309</v>
      </c>
      <c r="D9" s="102">
        <v>6777.1</v>
      </c>
      <c r="E9" s="102">
        <v>10380.799999999999</v>
      </c>
      <c r="F9" s="102">
        <v>13985.3</v>
      </c>
      <c r="G9" s="102">
        <v>17665.400000000001</v>
      </c>
      <c r="H9" s="102">
        <v>21544.7</v>
      </c>
      <c r="I9" s="102">
        <v>25664.6</v>
      </c>
      <c r="J9" s="102">
        <v>29807</v>
      </c>
      <c r="K9" s="102">
        <v>34193.9</v>
      </c>
      <c r="L9" s="102">
        <v>38310.1</v>
      </c>
      <c r="M9" s="102">
        <v>42443</v>
      </c>
      <c r="N9" s="102">
        <v>47060.1</v>
      </c>
      <c r="O9" s="102">
        <v>4442.3</v>
      </c>
      <c r="P9" s="102">
        <v>8747.7999999999993</v>
      </c>
      <c r="Q9" s="102">
        <v>13899.5</v>
      </c>
      <c r="R9" s="102">
        <v>18797.400000000001</v>
      </c>
      <c r="S9" s="102">
        <v>23791</v>
      </c>
      <c r="T9" s="102">
        <v>28874.2</v>
      </c>
      <c r="U9" s="102">
        <v>34516.6</v>
      </c>
      <c r="V9" s="102">
        <v>39954</v>
      </c>
      <c r="W9" s="102">
        <v>45260.1</v>
      </c>
      <c r="X9" s="102">
        <v>50650.2</v>
      </c>
      <c r="Y9" s="102">
        <v>55938.9</v>
      </c>
      <c r="Z9" s="117">
        <v>61998.7</v>
      </c>
      <c r="AA9" s="102">
        <v>6372.6</v>
      </c>
      <c r="AB9" s="102">
        <v>12078.7</v>
      </c>
      <c r="AC9" s="102">
        <v>18131.900000000001</v>
      </c>
      <c r="AD9" s="102">
        <v>24491.4</v>
      </c>
      <c r="AE9" s="102">
        <v>30903.7</v>
      </c>
      <c r="AF9" s="102">
        <v>37397.300000000003</v>
      </c>
      <c r="AG9" s="102">
        <v>44203.5</v>
      </c>
      <c r="AH9" s="102">
        <v>51345.1</v>
      </c>
      <c r="AI9" s="102">
        <v>58092.2</v>
      </c>
      <c r="AJ9" s="102">
        <v>65073</v>
      </c>
      <c r="AK9" s="102">
        <v>71618.399999999994</v>
      </c>
      <c r="AL9" s="102">
        <v>78604.2</v>
      </c>
      <c r="AM9" s="102">
        <v>7353.6</v>
      </c>
      <c r="AN9" s="102">
        <v>14390.6</v>
      </c>
      <c r="AO9" s="102">
        <v>21859.4</v>
      </c>
      <c r="AP9" s="102">
        <v>29422.2</v>
      </c>
      <c r="AQ9" s="102">
        <v>37055.9</v>
      </c>
      <c r="AR9" s="102">
        <v>44747.9</v>
      </c>
      <c r="AS9" s="102">
        <v>52861.2</v>
      </c>
      <c r="AT9" s="102">
        <v>60679.9</v>
      </c>
      <c r="AU9" s="102">
        <v>68271.7</v>
      </c>
      <c r="AV9" s="102">
        <v>75908.600000000006</v>
      </c>
      <c r="AW9" s="102">
        <v>83766.899999999994</v>
      </c>
      <c r="AX9" s="102">
        <v>91628.6</v>
      </c>
      <c r="AY9" s="102">
        <v>8100.4</v>
      </c>
      <c r="AZ9" s="102">
        <v>15809.8</v>
      </c>
      <c r="BA9" s="102">
        <v>23348.799999999999</v>
      </c>
      <c r="BB9" s="102">
        <v>30245.5</v>
      </c>
      <c r="BC9" s="102">
        <v>36935.1</v>
      </c>
      <c r="BD9" s="102">
        <v>44258.8</v>
      </c>
      <c r="BE9" s="102">
        <v>52003.6</v>
      </c>
      <c r="BF9" s="102">
        <v>59995.4</v>
      </c>
      <c r="BG9" s="102">
        <v>67855.399999999994</v>
      </c>
      <c r="BH9" s="102">
        <v>75862.600000000006</v>
      </c>
      <c r="BI9" s="102">
        <v>83522.600000000006</v>
      </c>
      <c r="BJ9" s="102">
        <v>92371.3</v>
      </c>
      <c r="BK9" s="102">
        <v>7885.2</v>
      </c>
      <c r="BL9" s="102">
        <v>15403.8</v>
      </c>
      <c r="BM9" s="102">
        <v>23451.7</v>
      </c>
      <c r="BN9" s="102">
        <v>31893.8</v>
      </c>
      <c r="BO9" s="102">
        <v>40255.4</v>
      </c>
      <c r="BP9" s="102">
        <v>48500.6</v>
      </c>
      <c r="BQ9" s="102">
        <v>58133.3</v>
      </c>
      <c r="BR9" s="102">
        <v>67594.899999999994</v>
      </c>
      <c r="BS9" s="102">
        <v>76673.8</v>
      </c>
      <c r="BT9" s="102">
        <v>85679.4</v>
      </c>
      <c r="BU9" s="102">
        <v>94495.7</v>
      </c>
      <c r="BV9" s="102">
        <v>104695.3</v>
      </c>
      <c r="BW9" s="102">
        <v>9649.6</v>
      </c>
    </row>
    <row r="10" spans="1:75" s="95" customFormat="1" ht="31.9" customHeight="1">
      <c r="A10" s="132"/>
      <c r="B10" s="93" t="str">
        <f>IF('0'!A1=1,"Тимчасове розміщування й  організація харчування","Accommodation and food service activities")</f>
        <v>Тимчасове розміщування й  організація харчування</v>
      </c>
      <c r="C10" s="102">
        <v>224</v>
      </c>
      <c r="D10" s="102">
        <v>477</v>
      </c>
      <c r="E10" s="102">
        <v>730.2</v>
      </c>
      <c r="F10" s="102">
        <v>994.6</v>
      </c>
      <c r="G10" s="102">
        <v>1268.4000000000001</v>
      </c>
      <c r="H10" s="102">
        <v>1560.1</v>
      </c>
      <c r="I10" s="102">
        <v>1851.2</v>
      </c>
      <c r="J10" s="102">
        <v>2144.4</v>
      </c>
      <c r="K10" s="102">
        <v>2436.3000000000002</v>
      </c>
      <c r="L10" s="102">
        <v>2719.3</v>
      </c>
      <c r="M10" s="102">
        <v>3011.2</v>
      </c>
      <c r="N10" s="102">
        <v>3333</v>
      </c>
      <c r="O10" s="102">
        <v>313.2</v>
      </c>
      <c r="P10" s="102">
        <v>637.4</v>
      </c>
      <c r="Q10" s="102">
        <v>1008</v>
      </c>
      <c r="R10" s="102">
        <v>1346.3</v>
      </c>
      <c r="S10" s="102">
        <v>1701.5</v>
      </c>
      <c r="T10" s="102">
        <v>2081</v>
      </c>
      <c r="U10" s="102">
        <v>2446.3000000000002</v>
      </c>
      <c r="V10" s="102">
        <v>2823.7</v>
      </c>
      <c r="W10" s="102">
        <v>3198.6</v>
      </c>
      <c r="X10" s="102">
        <v>3560.4</v>
      </c>
      <c r="Y10" s="102">
        <v>3915.2</v>
      </c>
      <c r="Z10" s="117">
        <v>4328.3999999999996</v>
      </c>
      <c r="AA10" s="102">
        <v>381.4</v>
      </c>
      <c r="AB10" s="102">
        <v>754.8</v>
      </c>
      <c r="AC10" s="102">
        <v>1194.4000000000001</v>
      </c>
      <c r="AD10" s="102">
        <v>1607.6</v>
      </c>
      <c r="AE10" s="102">
        <v>2050</v>
      </c>
      <c r="AF10" s="102">
        <v>2480.8000000000002</v>
      </c>
      <c r="AG10" s="102">
        <v>2908.6</v>
      </c>
      <c r="AH10" s="102">
        <v>3352.8</v>
      </c>
      <c r="AI10" s="102">
        <v>3781.5</v>
      </c>
      <c r="AJ10" s="102">
        <v>4219.1000000000004</v>
      </c>
      <c r="AK10" s="102">
        <v>4646.2</v>
      </c>
      <c r="AL10" s="102">
        <v>5139.6000000000004</v>
      </c>
      <c r="AM10" s="102">
        <v>484.3</v>
      </c>
      <c r="AN10" s="102">
        <v>958.8</v>
      </c>
      <c r="AO10" s="102">
        <v>1502.1</v>
      </c>
      <c r="AP10" s="102">
        <v>2029.8</v>
      </c>
      <c r="AQ10" s="102">
        <v>2570</v>
      </c>
      <c r="AR10" s="102">
        <v>3125</v>
      </c>
      <c r="AS10" s="102">
        <v>3674.8</v>
      </c>
      <c r="AT10" s="102">
        <v>4228.8999999999996</v>
      </c>
      <c r="AU10" s="102">
        <v>4763.3</v>
      </c>
      <c r="AV10" s="102">
        <v>5301.3</v>
      </c>
      <c r="AW10" s="102">
        <v>5823.4</v>
      </c>
      <c r="AX10" s="102">
        <v>6387.5</v>
      </c>
      <c r="AY10" s="102">
        <v>602.9</v>
      </c>
      <c r="AZ10" s="102">
        <v>1212.0999999999999</v>
      </c>
      <c r="BA10" s="102">
        <v>1634.1</v>
      </c>
      <c r="BB10" s="102">
        <v>1869.8</v>
      </c>
      <c r="BC10" s="102">
        <v>2130.4</v>
      </c>
      <c r="BD10" s="102">
        <v>2475.1999999999998</v>
      </c>
      <c r="BE10" s="102">
        <v>2845.5</v>
      </c>
      <c r="BF10" s="102">
        <v>3263.2</v>
      </c>
      <c r="BG10" s="102">
        <v>3721.9</v>
      </c>
      <c r="BH10" s="102">
        <v>4196.2</v>
      </c>
      <c r="BI10" s="102">
        <v>4617.8</v>
      </c>
      <c r="BJ10" s="102">
        <v>5064.1000000000004</v>
      </c>
      <c r="BK10" s="102">
        <v>428</v>
      </c>
      <c r="BL10" s="102">
        <v>939.1</v>
      </c>
      <c r="BM10" s="102">
        <v>1443.7</v>
      </c>
      <c r="BN10" s="102">
        <v>1888.5</v>
      </c>
      <c r="BO10" s="102">
        <v>2476.1999999999998</v>
      </c>
      <c r="BP10" s="102">
        <v>3090.6</v>
      </c>
      <c r="BQ10" s="102">
        <v>3727.6</v>
      </c>
      <c r="BR10" s="102">
        <v>4427.8999999999996</v>
      </c>
      <c r="BS10" s="102">
        <v>5072.1000000000004</v>
      </c>
      <c r="BT10" s="102">
        <v>5696.5</v>
      </c>
      <c r="BU10" s="102">
        <v>6307.5</v>
      </c>
      <c r="BV10" s="102">
        <v>6982.3</v>
      </c>
      <c r="BW10" s="102">
        <v>630.79999999999995</v>
      </c>
    </row>
    <row r="11" spans="1:75" s="95" customFormat="1" ht="31.9" customHeight="1">
      <c r="A11" s="132"/>
      <c r="B11" s="93" t="str">
        <f>IF('0'!A1=1,"Інформація та телекомунікації","Information and communication")</f>
        <v>Інформація та телекомунікації</v>
      </c>
      <c r="C11" s="102">
        <v>1073.8</v>
      </c>
      <c r="D11" s="102">
        <v>2343.1999999999998</v>
      </c>
      <c r="E11" s="102">
        <v>3570.9</v>
      </c>
      <c r="F11" s="102">
        <v>4830.6000000000004</v>
      </c>
      <c r="G11" s="102">
        <v>5954.9</v>
      </c>
      <c r="H11" s="102">
        <v>7191.7</v>
      </c>
      <c r="I11" s="102">
        <v>8404.4</v>
      </c>
      <c r="J11" s="102">
        <v>9595.5</v>
      </c>
      <c r="K11" s="102">
        <v>10850.5</v>
      </c>
      <c r="L11" s="102">
        <v>12052.4</v>
      </c>
      <c r="M11" s="102">
        <v>13278.3</v>
      </c>
      <c r="N11" s="102">
        <v>14622.2</v>
      </c>
      <c r="O11" s="102">
        <v>1297.9000000000001</v>
      </c>
      <c r="P11" s="102">
        <v>2689.7</v>
      </c>
      <c r="Q11" s="102">
        <v>4208.5</v>
      </c>
      <c r="R11" s="102">
        <v>5744.4</v>
      </c>
      <c r="S11" s="102">
        <v>7167</v>
      </c>
      <c r="T11" s="102">
        <v>8596.7000000000007</v>
      </c>
      <c r="U11" s="102">
        <v>10065.299999999999</v>
      </c>
      <c r="V11" s="102">
        <v>11551.7</v>
      </c>
      <c r="W11" s="102">
        <v>13055.2</v>
      </c>
      <c r="X11" s="102">
        <v>14610.1</v>
      </c>
      <c r="Y11" s="102">
        <v>16201.6</v>
      </c>
      <c r="Z11" s="117">
        <v>17911</v>
      </c>
      <c r="AA11" s="102">
        <v>1537.5</v>
      </c>
      <c r="AB11" s="102">
        <v>3220.7</v>
      </c>
      <c r="AC11" s="102">
        <v>4972.3</v>
      </c>
      <c r="AD11" s="102">
        <v>6917.6</v>
      </c>
      <c r="AE11" s="102">
        <v>8642.1</v>
      </c>
      <c r="AF11" s="102">
        <v>10388.9</v>
      </c>
      <c r="AG11" s="102">
        <v>12120.2</v>
      </c>
      <c r="AH11" s="102">
        <v>13888.4</v>
      </c>
      <c r="AI11" s="102">
        <v>15638.1</v>
      </c>
      <c r="AJ11" s="102">
        <v>17444.7</v>
      </c>
      <c r="AK11" s="102">
        <v>19288.900000000001</v>
      </c>
      <c r="AL11" s="102">
        <v>21170.7</v>
      </c>
      <c r="AM11" s="102">
        <v>1854</v>
      </c>
      <c r="AN11" s="102">
        <v>3829.2</v>
      </c>
      <c r="AO11" s="102">
        <v>5894.7</v>
      </c>
      <c r="AP11" s="102">
        <v>8300.7000000000007</v>
      </c>
      <c r="AQ11" s="102">
        <v>10304.9</v>
      </c>
      <c r="AR11" s="102">
        <v>12356.1</v>
      </c>
      <c r="AS11" s="102">
        <v>14353.5</v>
      </c>
      <c r="AT11" s="102">
        <v>16330.2</v>
      </c>
      <c r="AU11" s="102">
        <v>18287.3</v>
      </c>
      <c r="AV11" s="102">
        <v>20256.599999999999</v>
      </c>
      <c r="AW11" s="102">
        <v>22328.7</v>
      </c>
      <c r="AX11" s="102">
        <v>24574.3</v>
      </c>
      <c r="AY11" s="102">
        <v>2102.6999999999998</v>
      </c>
      <c r="AZ11" s="102">
        <v>4289.8</v>
      </c>
      <c r="BA11" s="102">
        <v>6948.6</v>
      </c>
      <c r="BB11" s="102">
        <v>8991.2999999999993</v>
      </c>
      <c r="BC11" s="102">
        <v>11009.8</v>
      </c>
      <c r="BD11" s="102">
        <v>13091.1</v>
      </c>
      <c r="BE11" s="102">
        <v>15241.4</v>
      </c>
      <c r="BF11" s="102">
        <v>17384.599999999999</v>
      </c>
      <c r="BG11" s="102">
        <v>19557.5</v>
      </c>
      <c r="BH11" s="102">
        <v>21667.8</v>
      </c>
      <c r="BI11" s="102">
        <v>23887.599999999999</v>
      </c>
      <c r="BJ11" s="102">
        <v>26288.400000000001</v>
      </c>
      <c r="BK11" s="102">
        <v>2403.3000000000002</v>
      </c>
      <c r="BL11" s="102">
        <v>4914.8999999999996</v>
      </c>
      <c r="BM11" s="102">
        <v>7711.5</v>
      </c>
      <c r="BN11" s="102">
        <v>10626.2</v>
      </c>
      <c r="BO11" s="102">
        <v>13332.9</v>
      </c>
      <c r="BP11" s="102">
        <v>16136.1</v>
      </c>
      <c r="BQ11" s="102">
        <v>18786.8</v>
      </c>
      <c r="BR11" s="102">
        <v>21435.5</v>
      </c>
      <c r="BS11" s="102">
        <v>24147.8</v>
      </c>
      <c r="BT11" s="102">
        <v>26829.5</v>
      </c>
      <c r="BU11" s="102">
        <v>29737.8</v>
      </c>
      <c r="BV11" s="102">
        <v>32936.400000000001</v>
      </c>
      <c r="BW11" s="102">
        <v>3037.2</v>
      </c>
    </row>
    <row r="12" spans="1:75" s="95" customFormat="1" ht="31.9" customHeight="1">
      <c r="A12" s="132"/>
      <c r="B12" s="93" t="str">
        <f>IF('0'!A1=1,"Фінансова та страхова діяльність","Financial and insurance activities")</f>
        <v>Фінансова та страхова діяльність</v>
      </c>
      <c r="C12" s="102">
        <v>1624.3</v>
      </c>
      <c r="D12" s="102">
        <v>3455.2</v>
      </c>
      <c r="E12" s="102">
        <v>5349.3</v>
      </c>
      <c r="F12" s="102">
        <v>7237.7</v>
      </c>
      <c r="G12" s="102">
        <v>9122.7000000000007</v>
      </c>
      <c r="H12" s="102">
        <v>10965.7</v>
      </c>
      <c r="I12" s="102">
        <v>12868.4</v>
      </c>
      <c r="J12" s="102">
        <v>14842.3</v>
      </c>
      <c r="K12" s="102">
        <v>16731.900000000001</v>
      </c>
      <c r="L12" s="102">
        <v>18699</v>
      </c>
      <c r="M12" s="102">
        <v>20642.099999999999</v>
      </c>
      <c r="N12" s="102">
        <v>22732.7</v>
      </c>
      <c r="O12" s="102">
        <v>1965.3</v>
      </c>
      <c r="P12" s="102">
        <v>3904.8</v>
      </c>
      <c r="Q12" s="102">
        <v>6273.2</v>
      </c>
      <c r="R12" s="102">
        <v>8547.1</v>
      </c>
      <c r="S12" s="102">
        <v>10717.3</v>
      </c>
      <c r="T12" s="102">
        <v>12854.8</v>
      </c>
      <c r="U12" s="102">
        <v>15176.8</v>
      </c>
      <c r="V12" s="102">
        <v>17424.8</v>
      </c>
      <c r="W12" s="102">
        <v>19639.599999999999</v>
      </c>
      <c r="X12" s="102">
        <v>21920.799999999999</v>
      </c>
      <c r="Y12" s="102">
        <v>24195.1</v>
      </c>
      <c r="Z12" s="117">
        <v>26775.3</v>
      </c>
      <c r="AA12" s="102">
        <v>2651.8</v>
      </c>
      <c r="AB12" s="102">
        <v>5161.3999999999996</v>
      </c>
      <c r="AC12" s="102">
        <v>8245</v>
      </c>
      <c r="AD12" s="102">
        <v>10972.3</v>
      </c>
      <c r="AE12" s="102">
        <v>13665.2</v>
      </c>
      <c r="AF12" s="102">
        <v>16363.3</v>
      </c>
      <c r="AG12" s="102">
        <v>19185.2</v>
      </c>
      <c r="AH12" s="102">
        <v>21976.3</v>
      </c>
      <c r="AI12" s="102">
        <v>24706.5</v>
      </c>
      <c r="AJ12" s="102">
        <v>27565.1</v>
      </c>
      <c r="AK12" s="102">
        <v>30410.3</v>
      </c>
      <c r="AL12" s="102">
        <v>33528.1</v>
      </c>
      <c r="AM12" s="102">
        <v>2941.3</v>
      </c>
      <c r="AN12" s="102">
        <v>6078.1</v>
      </c>
      <c r="AO12" s="102">
        <v>9601.9</v>
      </c>
      <c r="AP12" s="102">
        <v>13026.7</v>
      </c>
      <c r="AQ12" s="102">
        <v>16254.6</v>
      </c>
      <c r="AR12" s="102">
        <v>19335.900000000001</v>
      </c>
      <c r="AS12" s="102">
        <v>22633.4</v>
      </c>
      <c r="AT12" s="102">
        <v>25798</v>
      </c>
      <c r="AU12" s="102">
        <v>28867.3</v>
      </c>
      <c r="AV12" s="102">
        <v>32213.3</v>
      </c>
      <c r="AW12" s="102">
        <v>35525.599999999999</v>
      </c>
      <c r="AX12" s="102">
        <v>39333.699999999997</v>
      </c>
      <c r="AY12" s="102">
        <v>3539</v>
      </c>
      <c r="AZ12" s="102">
        <v>7341.7</v>
      </c>
      <c r="BA12" s="102">
        <v>11181.5</v>
      </c>
      <c r="BB12" s="102">
        <v>14838.3</v>
      </c>
      <c r="BC12" s="102">
        <v>18160.8</v>
      </c>
      <c r="BD12" s="102">
        <v>21573.200000000001</v>
      </c>
      <c r="BE12" s="102">
        <v>25165.9</v>
      </c>
      <c r="BF12" s="102">
        <v>28618.1</v>
      </c>
      <c r="BG12" s="102">
        <v>32004.7</v>
      </c>
      <c r="BH12" s="102">
        <v>35584.699999999997</v>
      </c>
      <c r="BI12" s="102">
        <v>39093.699999999997</v>
      </c>
      <c r="BJ12" s="102">
        <v>43127.1</v>
      </c>
      <c r="BK12" s="102">
        <v>4295.2</v>
      </c>
      <c r="BL12" s="102">
        <v>8309</v>
      </c>
      <c r="BM12" s="102">
        <v>12634.1</v>
      </c>
      <c r="BN12" s="102">
        <v>16812.2</v>
      </c>
      <c r="BO12" s="102">
        <v>20682</v>
      </c>
      <c r="BP12" s="102">
        <v>24681.5</v>
      </c>
      <c r="BQ12" s="102">
        <v>28936.1</v>
      </c>
      <c r="BR12" s="102">
        <v>33011.599999999999</v>
      </c>
      <c r="BS12" s="102">
        <v>36881.699999999997</v>
      </c>
      <c r="BT12" s="102">
        <v>40948.699999999997</v>
      </c>
      <c r="BU12" s="102">
        <v>44976.800000000003</v>
      </c>
      <c r="BV12" s="102">
        <v>50349.599999999999</v>
      </c>
      <c r="BW12" s="102">
        <v>4328.3</v>
      </c>
    </row>
    <row r="13" spans="1:75" s="95" customFormat="1" ht="31.9" customHeight="1">
      <c r="A13" s="132"/>
      <c r="B13" s="93" t="str">
        <f>IF('0'!A1=1,"Операції з нерухомим майном","Real estate activities")</f>
        <v>Операції з нерухомим майном</v>
      </c>
      <c r="C13" s="102">
        <v>404.8</v>
      </c>
      <c r="D13" s="102">
        <v>788.1</v>
      </c>
      <c r="E13" s="102">
        <v>1229.5999999999999</v>
      </c>
      <c r="F13" s="102">
        <v>1655.3</v>
      </c>
      <c r="G13" s="102">
        <v>2091.1</v>
      </c>
      <c r="H13" s="102">
        <v>2648.6</v>
      </c>
      <c r="I13" s="102">
        <v>3088.4</v>
      </c>
      <c r="J13" s="102">
        <v>3483.3</v>
      </c>
      <c r="K13" s="102">
        <v>3910.7</v>
      </c>
      <c r="L13" s="102">
        <v>4334.1000000000004</v>
      </c>
      <c r="M13" s="102">
        <v>4752.8999999999996</v>
      </c>
      <c r="N13" s="102">
        <v>5247.8</v>
      </c>
      <c r="O13" s="102">
        <v>481.3</v>
      </c>
      <c r="P13" s="102">
        <v>967.8</v>
      </c>
      <c r="Q13" s="102">
        <v>1486.6</v>
      </c>
      <c r="R13" s="102">
        <v>2003.7</v>
      </c>
      <c r="S13" s="102">
        <v>2532.1999999999998</v>
      </c>
      <c r="T13" s="102">
        <v>3074</v>
      </c>
      <c r="U13" s="102">
        <v>3602.1</v>
      </c>
      <c r="V13" s="102">
        <v>4147</v>
      </c>
      <c r="W13" s="102">
        <v>4678.2</v>
      </c>
      <c r="X13" s="102">
        <v>5216.5</v>
      </c>
      <c r="Y13" s="102">
        <v>5758</v>
      </c>
      <c r="Z13" s="117">
        <v>6376.7</v>
      </c>
      <c r="AA13" s="102">
        <v>584.5</v>
      </c>
      <c r="AB13" s="102">
        <v>1174.8</v>
      </c>
      <c r="AC13" s="102">
        <v>1792.4</v>
      </c>
      <c r="AD13" s="102">
        <v>2436</v>
      </c>
      <c r="AE13" s="102">
        <v>3085.4</v>
      </c>
      <c r="AF13" s="102">
        <v>3735.3</v>
      </c>
      <c r="AG13" s="102">
        <v>4539.7</v>
      </c>
      <c r="AH13" s="102">
        <v>5230</v>
      </c>
      <c r="AI13" s="102">
        <v>5888.6</v>
      </c>
      <c r="AJ13" s="102">
        <v>6554.2</v>
      </c>
      <c r="AK13" s="102">
        <v>7226.3</v>
      </c>
      <c r="AL13" s="102">
        <v>7992.4</v>
      </c>
      <c r="AM13" s="102">
        <v>665.7</v>
      </c>
      <c r="AN13" s="102">
        <v>1319.3</v>
      </c>
      <c r="AO13" s="102">
        <v>1993.8</v>
      </c>
      <c r="AP13" s="102">
        <v>2652.2</v>
      </c>
      <c r="AQ13" s="102">
        <v>3337.8</v>
      </c>
      <c r="AR13" s="102">
        <v>4054.2</v>
      </c>
      <c r="AS13" s="102">
        <v>4759</v>
      </c>
      <c r="AT13" s="102">
        <v>5456.1</v>
      </c>
      <c r="AU13" s="102">
        <v>6125</v>
      </c>
      <c r="AV13" s="102">
        <v>6808</v>
      </c>
      <c r="AW13" s="102">
        <v>7490.9</v>
      </c>
      <c r="AX13" s="102">
        <v>8263.7999999999993</v>
      </c>
      <c r="AY13" s="102">
        <v>733.8</v>
      </c>
      <c r="AZ13" s="102">
        <v>1485.6</v>
      </c>
      <c r="BA13" s="102">
        <v>2169.4</v>
      </c>
      <c r="BB13" s="102">
        <v>2731.3</v>
      </c>
      <c r="BC13" s="102">
        <v>3389</v>
      </c>
      <c r="BD13" s="102">
        <v>4079.8</v>
      </c>
      <c r="BE13" s="102">
        <v>4813.3999999999996</v>
      </c>
      <c r="BF13" s="102">
        <v>5533.9</v>
      </c>
      <c r="BG13" s="102">
        <v>6257.8</v>
      </c>
      <c r="BH13" s="102">
        <v>6978.6</v>
      </c>
      <c r="BI13" s="102">
        <v>7690.8</v>
      </c>
      <c r="BJ13" s="102">
        <v>8488.9</v>
      </c>
      <c r="BK13" s="102">
        <v>759.8</v>
      </c>
      <c r="BL13" s="102">
        <v>1563.4</v>
      </c>
      <c r="BM13" s="102">
        <v>2369.8000000000002</v>
      </c>
      <c r="BN13" s="102">
        <v>3242.5</v>
      </c>
      <c r="BO13" s="102">
        <v>4112.6000000000004</v>
      </c>
      <c r="BP13" s="102">
        <v>4981.5</v>
      </c>
      <c r="BQ13" s="102">
        <v>5876.7</v>
      </c>
      <c r="BR13" s="102">
        <v>6757</v>
      </c>
      <c r="BS13" s="102">
        <v>7630.8</v>
      </c>
      <c r="BT13" s="102">
        <v>8481.5</v>
      </c>
      <c r="BU13" s="102">
        <v>9338.6</v>
      </c>
      <c r="BV13" s="102">
        <v>10356.6</v>
      </c>
      <c r="BW13" s="102">
        <v>1011.9</v>
      </c>
    </row>
    <row r="14" spans="1:75" s="95" customFormat="1" ht="31.9" customHeight="1">
      <c r="A14" s="132"/>
      <c r="B14" s="93" t="str">
        <f>IF('0'!A1=1,"Професійна, наукова та технічна  діяльність","Professional, scientific and technical activities")</f>
        <v>Професійна, наукова та технічна  діяльність</v>
      </c>
      <c r="C14" s="102">
        <v>1556.4</v>
      </c>
      <c r="D14" s="102">
        <v>3316.9</v>
      </c>
      <c r="E14" s="102">
        <v>5175.8999999999996</v>
      </c>
      <c r="F14" s="102">
        <v>7019.7</v>
      </c>
      <c r="G14" s="102">
        <v>8761.7999999999993</v>
      </c>
      <c r="H14" s="102">
        <v>10612.8</v>
      </c>
      <c r="I14" s="102">
        <v>12429.3</v>
      </c>
      <c r="J14" s="102">
        <v>14095.8</v>
      </c>
      <c r="K14" s="102">
        <v>16221.5</v>
      </c>
      <c r="L14" s="102">
        <v>18795.599999999999</v>
      </c>
      <c r="M14" s="102">
        <v>20739.400000000001</v>
      </c>
      <c r="N14" s="102">
        <v>23304.1</v>
      </c>
      <c r="O14" s="102">
        <v>1883.1</v>
      </c>
      <c r="P14" s="102">
        <v>4029.5</v>
      </c>
      <c r="Q14" s="102">
        <v>6254.4</v>
      </c>
      <c r="R14" s="102">
        <v>8436</v>
      </c>
      <c r="S14" s="102">
        <v>10641.5</v>
      </c>
      <c r="T14" s="102">
        <v>12929.5</v>
      </c>
      <c r="U14" s="102">
        <v>15245.8</v>
      </c>
      <c r="V14" s="102">
        <v>17535.3</v>
      </c>
      <c r="W14" s="102">
        <v>19993.8</v>
      </c>
      <c r="X14" s="102">
        <v>22326.7</v>
      </c>
      <c r="Y14" s="102">
        <v>24711.4</v>
      </c>
      <c r="Z14" s="117">
        <v>27631</v>
      </c>
      <c r="AA14" s="102">
        <v>2591.6</v>
      </c>
      <c r="AB14" s="102">
        <v>5248.8</v>
      </c>
      <c r="AC14" s="102">
        <v>8115.4</v>
      </c>
      <c r="AD14" s="102">
        <v>11005.7</v>
      </c>
      <c r="AE14" s="102">
        <v>14368.6</v>
      </c>
      <c r="AF14" s="102">
        <v>17316.099999999999</v>
      </c>
      <c r="AG14" s="102">
        <v>20361</v>
      </c>
      <c r="AH14" s="102">
        <v>23337.4</v>
      </c>
      <c r="AI14" s="102">
        <v>26474.3</v>
      </c>
      <c r="AJ14" s="102">
        <v>29624.400000000001</v>
      </c>
      <c r="AK14" s="102">
        <v>32776.300000000003</v>
      </c>
      <c r="AL14" s="102">
        <v>36595.699999999997</v>
      </c>
      <c r="AM14" s="102">
        <v>2624</v>
      </c>
      <c r="AN14" s="102">
        <v>5653.5</v>
      </c>
      <c r="AO14" s="102">
        <v>9031.7999999999993</v>
      </c>
      <c r="AP14" s="102">
        <v>12076.8</v>
      </c>
      <c r="AQ14" s="102">
        <v>14956.2</v>
      </c>
      <c r="AR14" s="102">
        <v>17922</v>
      </c>
      <c r="AS14" s="102">
        <v>20897.5</v>
      </c>
      <c r="AT14" s="102">
        <v>23821.8</v>
      </c>
      <c r="AU14" s="102">
        <v>26850.5</v>
      </c>
      <c r="AV14" s="102">
        <v>29828.7</v>
      </c>
      <c r="AW14" s="102">
        <v>32772.300000000003</v>
      </c>
      <c r="AX14" s="102">
        <v>36354.800000000003</v>
      </c>
      <c r="AY14" s="102">
        <v>3203.9</v>
      </c>
      <c r="AZ14" s="102">
        <v>6614.4</v>
      </c>
      <c r="BA14" s="102">
        <v>10614.4</v>
      </c>
      <c r="BB14" s="102">
        <v>13805.2</v>
      </c>
      <c r="BC14" s="102">
        <v>17139.900000000001</v>
      </c>
      <c r="BD14" s="102">
        <v>20486.099999999999</v>
      </c>
      <c r="BE14" s="102">
        <v>23826.9</v>
      </c>
      <c r="BF14" s="102">
        <v>27104.2</v>
      </c>
      <c r="BG14" s="102">
        <v>30732.7</v>
      </c>
      <c r="BH14" s="102">
        <v>34242.5</v>
      </c>
      <c r="BI14" s="102">
        <v>37736</v>
      </c>
      <c r="BJ14" s="102">
        <v>42387.6</v>
      </c>
      <c r="BK14" s="102">
        <v>3508.1</v>
      </c>
      <c r="BL14" s="102">
        <v>7319.3</v>
      </c>
      <c r="BM14" s="102">
        <v>11450.5</v>
      </c>
      <c r="BN14" s="102">
        <v>16182.2</v>
      </c>
      <c r="BO14" s="102">
        <v>20021.7</v>
      </c>
      <c r="BP14" s="102">
        <v>24116.9</v>
      </c>
      <c r="BQ14" s="102">
        <v>28200.400000000001</v>
      </c>
      <c r="BR14" s="102">
        <v>32287.4</v>
      </c>
      <c r="BS14" s="102">
        <v>36448.400000000001</v>
      </c>
      <c r="BT14" s="102">
        <v>40516.300000000003</v>
      </c>
      <c r="BU14" s="102">
        <v>44653.5</v>
      </c>
      <c r="BV14" s="102">
        <v>49946.8</v>
      </c>
      <c r="BW14" s="102">
        <v>4179.6000000000004</v>
      </c>
    </row>
    <row r="15" spans="1:75" s="95" customFormat="1" ht="31.9" customHeight="1">
      <c r="A15" s="132"/>
      <c r="B15" s="93" t="str">
        <f>IF('0'!A1=1,"з неї наукові дослідження та розробки","of which scientific research and development")</f>
        <v>з неї наукові дослідження та розробки</v>
      </c>
      <c r="C15" s="102">
        <v>470.2</v>
      </c>
      <c r="D15" s="102">
        <v>995.6</v>
      </c>
      <c r="E15" s="102">
        <v>1546.8</v>
      </c>
      <c r="F15" s="102">
        <v>2111.9</v>
      </c>
      <c r="G15" s="102">
        <v>2670.1</v>
      </c>
      <c r="H15" s="102">
        <v>3244.7</v>
      </c>
      <c r="I15" s="102">
        <v>3835.4</v>
      </c>
      <c r="J15" s="102">
        <v>4408</v>
      </c>
      <c r="K15" s="102">
        <v>5005.8</v>
      </c>
      <c r="L15" s="102">
        <v>5584.5</v>
      </c>
      <c r="M15" s="102">
        <v>6188.9</v>
      </c>
      <c r="N15" s="102">
        <v>6986.3</v>
      </c>
      <c r="O15" s="102">
        <v>611.9</v>
      </c>
      <c r="P15" s="102">
        <v>1257.0999999999999</v>
      </c>
      <c r="Q15" s="102">
        <v>1965.8</v>
      </c>
      <c r="R15" s="102">
        <v>2647.6</v>
      </c>
      <c r="S15" s="102">
        <v>3352.1</v>
      </c>
      <c r="T15" s="102">
        <v>4099.1000000000004</v>
      </c>
      <c r="U15" s="102">
        <v>4872.6000000000004</v>
      </c>
      <c r="V15" s="102">
        <v>5625.8</v>
      </c>
      <c r="W15" s="102">
        <v>6404.2</v>
      </c>
      <c r="X15" s="102">
        <v>7167.2</v>
      </c>
      <c r="Y15" s="102">
        <v>7981.6</v>
      </c>
      <c r="Z15" s="117">
        <v>8979.4</v>
      </c>
      <c r="AA15" s="102">
        <v>798</v>
      </c>
      <c r="AB15" s="102">
        <v>1652.6</v>
      </c>
      <c r="AC15" s="102">
        <v>2593.5</v>
      </c>
      <c r="AD15" s="102">
        <v>3526.5</v>
      </c>
      <c r="AE15" s="102">
        <v>4478.8</v>
      </c>
      <c r="AF15" s="102">
        <v>5453.6</v>
      </c>
      <c r="AG15" s="102">
        <v>6457.9</v>
      </c>
      <c r="AH15" s="102">
        <v>7447.7</v>
      </c>
      <c r="AI15" s="102">
        <v>8450.7000000000007</v>
      </c>
      <c r="AJ15" s="102">
        <v>9528.2999999999993</v>
      </c>
      <c r="AK15" s="102">
        <v>10614.7</v>
      </c>
      <c r="AL15" s="102">
        <v>11929.4</v>
      </c>
      <c r="AM15" s="102">
        <v>859.6</v>
      </c>
      <c r="AN15" s="102">
        <v>1713.7</v>
      </c>
      <c r="AO15" s="102">
        <v>2660.8</v>
      </c>
      <c r="AP15" s="102">
        <v>3596.3</v>
      </c>
      <c r="AQ15" s="102">
        <v>4539.3</v>
      </c>
      <c r="AR15" s="102">
        <v>5520</v>
      </c>
      <c r="AS15" s="102">
        <v>6520.1</v>
      </c>
      <c r="AT15" s="102">
        <v>7467.4</v>
      </c>
      <c r="AU15" s="102">
        <v>8441</v>
      </c>
      <c r="AV15" s="102">
        <v>9426.1</v>
      </c>
      <c r="AW15" s="102">
        <v>10423.700000000001</v>
      </c>
      <c r="AX15" s="102">
        <v>11611.3</v>
      </c>
      <c r="AY15" s="102">
        <v>920.8</v>
      </c>
      <c r="AZ15" s="102">
        <v>1882.8</v>
      </c>
      <c r="BA15" s="102">
        <v>2938.5</v>
      </c>
      <c r="BB15" s="102">
        <v>3848</v>
      </c>
      <c r="BC15" s="102">
        <v>4805.3999999999996</v>
      </c>
      <c r="BD15" s="102">
        <v>5833</v>
      </c>
      <c r="BE15" s="102">
        <v>6873.1</v>
      </c>
      <c r="BF15" s="102">
        <v>7882.2</v>
      </c>
      <c r="BG15" s="102">
        <v>9021.7000000000007</v>
      </c>
      <c r="BH15" s="102">
        <v>10124</v>
      </c>
      <c r="BI15" s="102">
        <v>11270.9</v>
      </c>
      <c r="BJ15" s="102">
        <v>12597</v>
      </c>
      <c r="BK15" s="102">
        <v>1000.4</v>
      </c>
      <c r="BL15" s="102">
        <v>2077</v>
      </c>
      <c r="BM15" s="102">
        <v>3229.4</v>
      </c>
      <c r="BN15" s="102">
        <v>4367.3999999999996</v>
      </c>
      <c r="BO15" s="102">
        <v>5509.9</v>
      </c>
      <c r="BP15" s="102">
        <v>6738.9</v>
      </c>
      <c r="BQ15" s="102">
        <v>7967.8</v>
      </c>
      <c r="BR15" s="102">
        <v>9198.2999999999993</v>
      </c>
      <c r="BS15" s="102">
        <v>10428.700000000001</v>
      </c>
      <c r="BT15" s="102">
        <v>11596.3</v>
      </c>
      <c r="BU15" s="102">
        <v>12838.4</v>
      </c>
      <c r="BV15" s="102">
        <v>14397.8</v>
      </c>
      <c r="BW15" s="102">
        <v>1131.7</v>
      </c>
    </row>
    <row r="16" spans="1:75" s="95" customFormat="1" ht="31.9" customHeight="1">
      <c r="A16" s="132"/>
      <c r="B16" s="93" t="str">
        <f>IF('0'!A1=1,"Діяльність у сфері адміністративного  та допоміжного обслуговування","Administrative and support service activities")</f>
        <v>Діяльність у сфері адміністративного  та допоміжного обслуговування</v>
      </c>
      <c r="C16" s="102">
        <v>717.9</v>
      </c>
      <c r="D16" s="102">
        <v>1469.6</v>
      </c>
      <c r="E16" s="102">
        <v>2320.8000000000002</v>
      </c>
      <c r="F16" s="102">
        <v>3129.7</v>
      </c>
      <c r="G16" s="102">
        <v>3944.5</v>
      </c>
      <c r="H16" s="102">
        <v>4664.3</v>
      </c>
      <c r="I16" s="102">
        <v>5481.1</v>
      </c>
      <c r="J16" s="102">
        <v>6326.5</v>
      </c>
      <c r="K16" s="102">
        <v>7144.5</v>
      </c>
      <c r="L16" s="102">
        <v>7945.8</v>
      </c>
      <c r="M16" s="102">
        <v>8781.4</v>
      </c>
      <c r="N16" s="102">
        <v>9742.7999999999993</v>
      </c>
      <c r="O16" s="102">
        <v>983.9</v>
      </c>
      <c r="P16" s="102">
        <v>1982.8</v>
      </c>
      <c r="Q16" s="102">
        <v>3025.5</v>
      </c>
      <c r="R16" s="102">
        <v>4041.7</v>
      </c>
      <c r="S16" s="102">
        <v>5068.8999999999996</v>
      </c>
      <c r="T16" s="102">
        <v>6107.2</v>
      </c>
      <c r="U16" s="102">
        <v>7153.1</v>
      </c>
      <c r="V16" s="102">
        <v>8211.5</v>
      </c>
      <c r="W16" s="102">
        <v>9271.9</v>
      </c>
      <c r="X16" s="102">
        <v>10336.200000000001</v>
      </c>
      <c r="Y16" s="102">
        <v>11407</v>
      </c>
      <c r="Z16" s="117">
        <v>12586.2</v>
      </c>
      <c r="AA16" s="102">
        <v>1221</v>
      </c>
      <c r="AB16" s="102">
        <v>2468.9</v>
      </c>
      <c r="AC16" s="102">
        <v>3776.1</v>
      </c>
      <c r="AD16" s="102">
        <v>5076.5</v>
      </c>
      <c r="AE16" s="102">
        <v>6405.1</v>
      </c>
      <c r="AF16" s="102">
        <v>7747.9</v>
      </c>
      <c r="AG16" s="102">
        <v>9137.7000000000007</v>
      </c>
      <c r="AH16" s="102">
        <v>10522.7</v>
      </c>
      <c r="AI16" s="102">
        <v>11911.5</v>
      </c>
      <c r="AJ16" s="102">
        <v>13318.4</v>
      </c>
      <c r="AK16" s="102">
        <v>14719.9</v>
      </c>
      <c r="AL16" s="102">
        <v>16239.1</v>
      </c>
      <c r="AM16" s="102">
        <v>1546.7</v>
      </c>
      <c r="AN16" s="102">
        <v>3119.4</v>
      </c>
      <c r="AO16" s="102">
        <v>4755</v>
      </c>
      <c r="AP16" s="102">
        <v>6384.9</v>
      </c>
      <c r="AQ16" s="102">
        <v>8020.8</v>
      </c>
      <c r="AR16" s="102">
        <v>9664.5</v>
      </c>
      <c r="AS16" s="102">
        <v>11423.8</v>
      </c>
      <c r="AT16" s="102">
        <v>13099.5</v>
      </c>
      <c r="AU16" s="102">
        <v>14754.8</v>
      </c>
      <c r="AV16" s="102">
        <v>16523.599999999999</v>
      </c>
      <c r="AW16" s="102">
        <v>18184.400000000001</v>
      </c>
      <c r="AX16" s="102">
        <v>20052.599999999999</v>
      </c>
      <c r="AY16" s="102">
        <v>1727.1</v>
      </c>
      <c r="AZ16" s="102">
        <v>3447.7</v>
      </c>
      <c r="BA16" s="102">
        <v>5341.7</v>
      </c>
      <c r="BB16" s="102">
        <v>6982</v>
      </c>
      <c r="BC16" s="102">
        <v>8576.2999999999993</v>
      </c>
      <c r="BD16" s="102">
        <v>10223.4</v>
      </c>
      <c r="BE16" s="102">
        <v>11958.1</v>
      </c>
      <c r="BF16" s="102">
        <v>13724.4</v>
      </c>
      <c r="BG16" s="102">
        <v>15477.9</v>
      </c>
      <c r="BH16" s="102">
        <v>17292.2</v>
      </c>
      <c r="BI16" s="102">
        <v>19066.8</v>
      </c>
      <c r="BJ16" s="102">
        <v>21101.200000000001</v>
      </c>
      <c r="BK16" s="102">
        <v>2030</v>
      </c>
      <c r="BL16" s="102">
        <v>4049</v>
      </c>
      <c r="BM16" s="102">
        <v>6190.6</v>
      </c>
      <c r="BN16" s="102">
        <v>8275.1</v>
      </c>
      <c r="BO16" s="102">
        <v>10377.200000000001</v>
      </c>
      <c r="BP16" s="102">
        <v>12549</v>
      </c>
      <c r="BQ16" s="102">
        <v>14768.7</v>
      </c>
      <c r="BR16" s="102">
        <v>16987.099999999999</v>
      </c>
      <c r="BS16" s="102">
        <v>19189.3</v>
      </c>
      <c r="BT16" s="102">
        <v>21405.9</v>
      </c>
      <c r="BU16" s="102">
        <v>23603.9</v>
      </c>
      <c r="BV16" s="102">
        <v>26140.9</v>
      </c>
      <c r="BW16" s="102">
        <v>2603</v>
      </c>
    </row>
    <row r="17" spans="1:75" s="95" customFormat="1" ht="31.9" customHeight="1">
      <c r="A17" s="132"/>
      <c r="B17" s="93" t="str">
        <f>IF('0'!A1=1,"Державне управління й оборона; обов’язкове соціальне страхування","Public administration and defence; compulsory social security")</f>
        <v>Державне управління й оборона; обов’язкове соціальне страхування</v>
      </c>
      <c r="C17" s="102">
        <v>2407.6</v>
      </c>
      <c r="D17" s="102">
        <v>4216.8999999999996</v>
      </c>
      <c r="E17" s="102">
        <v>6720</v>
      </c>
      <c r="F17" s="102">
        <v>9217.6</v>
      </c>
      <c r="G17" s="102">
        <v>11735.5</v>
      </c>
      <c r="H17" s="102">
        <v>14623.1</v>
      </c>
      <c r="I17" s="102">
        <v>17565</v>
      </c>
      <c r="J17" s="102">
        <v>20457.7</v>
      </c>
      <c r="K17" s="102">
        <v>23145.4</v>
      </c>
      <c r="L17" s="102">
        <v>25942.400000000001</v>
      </c>
      <c r="M17" s="102">
        <v>29287.3</v>
      </c>
      <c r="N17" s="102">
        <v>33568.6</v>
      </c>
      <c r="O17" s="102">
        <v>2957.4</v>
      </c>
      <c r="P17" s="102">
        <v>6303.9</v>
      </c>
      <c r="Q17" s="102">
        <v>9900.2000000000007</v>
      </c>
      <c r="R17" s="102">
        <v>13496.1</v>
      </c>
      <c r="S17" s="102">
        <v>17274.7</v>
      </c>
      <c r="T17" s="102">
        <v>21720.2</v>
      </c>
      <c r="U17" s="102">
        <v>26283.200000000001</v>
      </c>
      <c r="V17" s="102">
        <v>30804.400000000001</v>
      </c>
      <c r="W17" s="102">
        <v>35362.400000000001</v>
      </c>
      <c r="X17" s="102">
        <v>40169.4</v>
      </c>
      <c r="Y17" s="102">
        <v>45255.7</v>
      </c>
      <c r="Z17" s="117">
        <v>52016.7</v>
      </c>
      <c r="AA17" s="102">
        <v>4674.3999999999996</v>
      </c>
      <c r="AB17" s="102">
        <v>9613.1</v>
      </c>
      <c r="AC17" s="102">
        <v>14687.6</v>
      </c>
      <c r="AD17" s="102">
        <v>19905.7</v>
      </c>
      <c r="AE17" s="102">
        <v>25502</v>
      </c>
      <c r="AF17" s="102">
        <v>31643.3</v>
      </c>
      <c r="AG17" s="102">
        <v>38066.5</v>
      </c>
      <c r="AH17" s="102">
        <v>44358.9</v>
      </c>
      <c r="AI17" s="102">
        <v>50323.7</v>
      </c>
      <c r="AJ17" s="102">
        <v>56372.2</v>
      </c>
      <c r="AK17" s="102">
        <v>62597.7</v>
      </c>
      <c r="AL17" s="102">
        <v>70549.2</v>
      </c>
      <c r="AM17" s="102">
        <v>4586.6000000000004</v>
      </c>
      <c r="AN17" s="102">
        <v>9587.2000000000007</v>
      </c>
      <c r="AO17" s="102">
        <v>14822.9</v>
      </c>
      <c r="AP17" s="102">
        <v>20128.2</v>
      </c>
      <c r="AQ17" s="102">
        <v>25640.2</v>
      </c>
      <c r="AR17" s="102">
        <v>31663.3</v>
      </c>
      <c r="AS17" s="102">
        <v>38138.1</v>
      </c>
      <c r="AT17" s="102">
        <v>44570.5</v>
      </c>
      <c r="AU17" s="102">
        <v>50409.4</v>
      </c>
      <c r="AV17" s="102">
        <v>56279.1</v>
      </c>
      <c r="AW17" s="102">
        <v>62367.6</v>
      </c>
      <c r="AX17" s="102">
        <v>70176.3</v>
      </c>
      <c r="AY17" s="102">
        <v>5787.2</v>
      </c>
      <c r="AZ17" s="102">
        <v>12089.6</v>
      </c>
      <c r="BA17" s="102">
        <v>18600.5</v>
      </c>
      <c r="BB17" s="102">
        <v>25011.200000000001</v>
      </c>
      <c r="BC17" s="102">
        <v>31432.799999999999</v>
      </c>
      <c r="BD17" s="102">
        <v>38472.199999999997</v>
      </c>
      <c r="BE17" s="102">
        <v>46023.9</v>
      </c>
      <c r="BF17" s="102">
        <v>53207.4</v>
      </c>
      <c r="BG17" s="102">
        <v>60339.4</v>
      </c>
      <c r="BH17" s="102">
        <v>67404.2</v>
      </c>
      <c r="BI17" s="102">
        <v>74893.5</v>
      </c>
      <c r="BJ17" s="102">
        <v>84599.4</v>
      </c>
      <c r="BK17" s="102">
        <v>6212.5</v>
      </c>
      <c r="BL17" s="102">
        <v>12690.8</v>
      </c>
      <c r="BM17" s="102">
        <v>19461.3</v>
      </c>
      <c r="BN17" s="102">
        <v>26468.6</v>
      </c>
      <c r="BO17" s="102">
        <v>33730.199999999997</v>
      </c>
      <c r="BP17" s="102">
        <v>41779.800000000003</v>
      </c>
      <c r="BQ17" s="102">
        <v>50108.9</v>
      </c>
      <c r="BR17" s="102">
        <v>58511.4</v>
      </c>
      <c r="BS17" s="102">
        <v>65980.399999999994</v>
      </c>
      <c r="BT17" s="102">
        <v>73361.399999999994</v>
      </c>
      <c r="BU17" s="102">
        <v>81297</v>
      </c>
      <c r="BV17" s="102">
        <v>92048.3</v>
      </c>
      <c r="BW17" s="102">
        <v>7066.1</v>
      </c>
    </row>
    <row r="18" spans="1:75" s="95" customFormat="1" ht="31.9" customHeight="1">
      <c r="A18" s="132"/>
      <c r="B18" s="93" t="str">
        <f>IF('0'!A1=1,"Освіта","Education")</f>
        <v>Освіта</v>
      </c>
      <c r="C18" s="102">
        <v>4531.7</v>
      </c>
      <c r="D18" s="102">
        <v>9294.2000000000007</v>
      </c>
      <c r="E18" s="102">
        <v>14186.1</v>
      </c>
      <c r="F18" s="102">
        <v>19027.7</v>
      </c>
      <c r="G18" s="102">
        <v>24375.5</v>
      </c>
      <c r="H18" s="102">
        <v>30998.1</v>
      </c>
      <c r="I18" s="102">
        <v>36600.800000000003</v>
      </c>
      <c r="J18" s="102">
        <v>41288.6</v>
      </c>
      <c r="K18" s="102">
        <v>46802.1</v>
      </c>
      <c r="L18" s="102">
        <v>52025.4</v>
      </c>
      <c r="M18" s="102">
        <v>57600.1</v>
      </c>
      <c r="N18" s="102">
        <v>64658.2</v>
      </c>
      <c r="O18" s="102">
        <v>7176.7</v>
      </c>
      <c r="P18" s="102">
        <v>14827.8</v>
      </c>
      <c r="Q18" s="102">
        <v>22660.2</v>
      </c>
      <c r="R18" s="102">
        <v>30351.7</v>
      </c>
      <c r="S18" s="102">
        <v>38448.5</v>
      </c>
      <c r="T18" s="102">
        <v>48438.6</v>
      </c>
      <c r="U18" s="102">
        <v>56623.9</v>
      </c>
      <c r="V18" s="102">
        <v>63683.8</v>
      </c>
      <c r="W18" s="102">
        <v>72339.399999999994</v>
      </c>
      <c r="X18" s="102">
        <v>80584.2</v>
      </c>
      <c r="Y18" s="102">
        <v>89026</v>
      </c>
      <c r="Z18" s="117">
        <v>99340.2</v>
      </c>
      <c r="AA18" s="102">
        <v>8565.9</v>
      </c>
      <c r="AB18" s="102">
        <v>17987.099999999999</v>
      </c>
      <c r="AC18" s="102">
        <v>27433.7</v>
      </c>
      <c r="AD18" s="102">
        <v>36784.6</v>
      </c>
      <c r="AE18" s="102">
        <v>46566.7</v>
      </c>
      <c r="AF18" s="102">
        <v>58413</v>
      </c>
      <c r="AG18" s="102">
        <v>68305.2</v>
      </c>
      <c r="AH18" s="102">
        <v>76965.2</v>
      </c>
      <c r="AI18" s="102">
        <v>86812.5</v>
      </c>
      <c r="AJ18" s="102">
        <v>96666</v>
      </c>
      <c r="AK18" s="102">
        <v>106493</v>
      </c>
      <c r="AL18" s="102">
        <v>118314.3</v>
      </c>
      <c r="AM18" s="102">
        <v>9732</v>
      </c>
      <c r="AN18" s="102">
        <v>20003.5</v>
      </c>
      <c r="AO18" s="102">
        <v>30463.8</v>
      </c>
      <c r="AP18" s="102">
        <v>40766.300000000003</v>
      </c>
      <c r="AQ18" s="102">
        <v>51581.9</v>
      </c>
      <c r="AR18" s="102">
        <v>64542</v>
      </c>
      <c r="AS18" s="102">
        <v>75575.8</v>
      </c>
      <c r="AT18" s="102">
        <v>85143.3</v>
      </c>
      <c r="AU18" s="102">
        <v>96342</v>
      </c>
      <c r="AV18" s="102">
        <v>107268.2</v>
      </c>
      <c r="AW18" s="102">
        <v>118318.3</v>
      </c>
      <c r="AX18" s="102">
        <v>131498.20000000001</v>
      </c>
      <c r="AY18" s="102">
        <v>11202</v>
      </c>
      <c r="AZ18" s="102">
        <v>22867.7</v>
      </c>
      <c r="BA18" s="102">
        <v>34535.599999999999</v>
      </c>
      <c r="BB18" s="102">
        <v>45887.3</v>
      </c>
      <c r="BC18" s="102">
        <v>57586.7</v>
      </c>
      <c r="BD18" s="102">
        <v>71945.3</v>
      </c>
      <c r="BE18" s="102">
        <v>84276.2</v>
      </c>
      <c r="BF18" s="102">
        <v>94998.5</v>
      </c>
      <c r="BG18" s="102">
        <v>108661.3</v>
      </c>
      <c r="BH18" s="102">
        <v>121594.4</v>
      </c>
      <c r="BI18" s="102">
        <v>134463.70000000001</v>
      </c>
      <c r="BJ18" s="102">
        <v>150372.9</v>
      </c>
      <c r="BK18" s="102">
        <v>11850.4</v>
      </c>
      <c r="BL18" s="102">
        <v>24822.400000000001</v>
      </c>
      <c r="BM18" s="102">
        <v>38165.699999999997</v>
      </c>
      <c r="BN18" s="102">
        <v>51300.2</v>
      </c>
      <c r="BO18" s="102">
        <v>65155.3</v>
      </c>
      <c r="BP18" s="102">
        <v>82052.7</v>
      </c>
      <c r="BQ18" s="102">
        <v>95916.3</v>
      </c>
      <c r="BR18" s="102">
        <v>108066.8</v>
      </c>
      <c r="BS18" s="102">
        <v>122627.3</v>
      </c>
      <c r="BT18" s="102">
        <v>136403.29999999999</v>
      </c>
      <c r="BU18" s="102">
        <v>150455</v>
      </c>
      <c r="BV18" s="102">
        <v>168341.4</v>
      </c>
      <c r="BW18" s="102">
        <v>14237.3</v>
      </c>
    </row>
    <row r="19" spans="1:75" s="95" customFormat="1" ht="31.9" customHeight="1">
      <c r="A19" s="132"/>
      <c r="B19" s="93" t="str">
        <f>IF('0'!A1=1,"Охорона здоров’я та надання  соціальної допомоги","Human health and social work activities")</f>
        <v>Охорона здоров’я та надання  соціальної допомоги</v>
      </c>
      <c r="C19" s="102">
        <v>2861</v>
      </c>
      <c r="D19" s="102">
        <v>5778.3</v>
      </c>
      <c r="E19" s="102">
        <v>8814.7999999999993</v>
      </c>
      <c r="F19" s="102">
        <v>11865.6</v>
      </c>
      <c r="G19" s="102">
        <v>15219.2</v>
      </c>
      <c r="H19" s="102">
        <v>18826.400000000001</v>
      </c>
      <c r="I19" s="102">
        <v>22385.5</v>
      </c>
      <c r="J19" s="102">
        <v>25811.1</v>
      </c>
      <c r="K19" s="102">
        <v>29179.5</v>
      </c>
      <c r="L19" s="102">
        <v>32573.8</v>
      </c>
      <c r="M19" s="102">
        <v>35963.4</v>
      </c>
      <c r="N19" s="102">
        <v>40503.5</v>
      </c>
      <c r="O19" s="102">
        <v>4271</v>
      </c>
      <c r="P19" s="102">
        <v>8659.7000000000007</v>
      </c>
      <c r="Q19" s="102">
        <v>13224.4</v>
      </c>
      <c r="R19" s="102">
        <v>17815.400000000001</v>
      </c>
      <c r="S19" s="102">
        <v>22579.3</v>
      </c>
      <c r="T19" s="102">
        <v>27723.3</v>
      </c>
      <c r="U19" s="102">
        <v>32718.799999999999</v>
      </c>
      <c r="V19" s="102">
        <v>37545.199999999997</v>
      </c>
      <c r="W19" s="102">
        <v>42275.4</v>
      </c>
      <c r="X19" s="102">
        <v>47148.800000000003</v>
      </c>
      <c r="Y19" s="102">
        <v>52105.5</v>
      </c>
      <c r="Z19" s="117">
        <v>58083</v>
      </c>
      <c r="AA19" s="102">
        <v>5002.3</v>
      </c>
      <c r="AB19" s="102">
        <v>10089.200000000001</v>
      </c>
      <c r="AC19" s="102">
        <v>15401.8</v>
      </c>
      <c r="AD19" s="102">
        <v>20685.2</v>
      </c>
      <c r="AE19" s="102">
        <v>26146.5</v>
      </c>
      <c r="AF19" s="102">
        <v>32017.8</v>
      </c>
      <c r="AG19" s="102">
        <v>37682.400000000001</v>
      </c>
      <c r="AH19" s="102">
        <v>43156.7</v>
      </c>
      <c r="AI19" s="102">
        <v>48527.9</v>
      </c>
      <c r="AJ19" s="102">
        <v>54028.1</v>
      </c>
      <c r="AK19" s="102">
        <v>59637.4</v>
      </c>
      <c r="AL19" s="102">
        <v>66439</v>
      </c>
      <c r="AM19" s="102">
        <v>5652</v>
      </c>
      <c r="AN19" s="102">
        <v>11457.6</v>
      </c>
      <c r="AO19" s="102">
        <v>17568.8</v>
      </c>
      <c r="AP19" s="102">
        <v>23625.5</v>
      </c>
      <c r="AQ19" s="102">
        <v>29804.5</v>
      </c>
      <c r="AR19" s="102">
        <v>36522.1</v>
      </c>
      <c r="AS19" s="102">
        <v>42980.2</v>
      </c>
      <c r="AT19" s="102">
        <v>49276</v>
      </c>
      <c r="AU19" s="102">
        <v>55414.8</v>
      </c>
      <c r="AV19" s="102">
        <v>61631.1</v>
      </c>
      <c r="AW19" s="102">
        <v>67877.5</v>
      </c>
      <c r="AX19" s="102">
        <v>75386.899999999994</v>
      </c>
      <c r="AY19" s="102">
        <v>6478.3</v>
      </c>
      <c r="AZ19" s="102">
        <v>13068.7</v>
      </c>
      <c r="BA19" s="102">
        <v>20079.8</v>
      </c>
      <c r="BB19" s="102">
        <v>26016.7</v>
      </c>
      <c r="BC19" s="102">
        <v>32466.2</v>
      </c>
      <c r="BD19" s="102">
        <v>39906.400000000001</v>
      </c>
      <c r="BE19" s="102">
        <v>47151.3</v>
      </c>
      <c r="BF19" s="102">
        <v>54318.8</v>
      </c>
      <c r="BG19" s="102">
        <v>61848.1</v>
      </c>
      <c r="BH19" s="102">
        <v>70920</v>
      </c>
      <c r="BI19" s="102">
        <v>79699.8</v>
      </c>
      <c r="BJ19" s="102">
        <v>90472.4</v>
      </c>
      <c r="BK19" s="102">
        <v>8810.2999999999993</v>
      </c>
      <c r="BL19" s="102">
        <v>17943.2</v>
      </c>
      <c r="BM19" s="102">
        <v>27973.3</v>
      </c>
      <c r="BN19" s="102">
        <v>37657.599999999999</v>
      </c>
      <c r="BO19" s="102">
        <v>47144.5</v>
      </c>
      <c r="BP19" s="102">
        <v>57060.4</v>
      </c>
      <c r="BQ19" s="102">
        <v>66185.3</v>
      </c>
      <c r="BR19" s="102">
        <v>75088.100000000006</v>
      </c>
      <c r="BS19" s="102">
        <v>83696.800000000003</v>
      </c>
      <c r="BT19" s="102">
        <v>92763.199999999997</v>
      </c>
      <c r="BU19" s="102">
        <v>102244.2</v>
      </c>
      <c r="BV19" s="102">
        <v>114142.7</v>
      </c>
      <c r="BW19" s="102">
        <v>10710.5</v>
      </c>
    </row>
    <row r="20" spans="1:75" s="95" customFormat="1" ht="31.9" customHeight="1">
      <c r="A20" s="132"/>
      <c r="B20" s="93" t="str">
        <f>IF('0'!A1=1,"з них охорона здоров’я  ","of which human health")</f>
        <v xml:space="preserve">з них охорона здоров’я  </v>
      </c>
      <c r="C20" s="102">
        <v>2577.5</v>
      </c>
      <c r="D20" s="102">
        <v>5195</v>
      </c>
      <c r="E20" s="102">
        <v>7918.1</v>
      </c>
      <c r="F20" s="102">
        <v>10656.5</v>
      </c>
      <c r="G20" s="102">
        <v>13675</v>
      </c>
      <c r="H20" s="102">
        <v>16935.2</v>
      </c>
      <c r="I20" s="102">
        <v>20151.599999999999</v>
      </c>
      <c r="J20" s="102">
        <v>23232.3</v>
      </c>
      <c r="K20" s="102">
        <v>26259.599999999999</v>
      </c>
      <c r="L20" s="102">
        <v>29296.7</v>
      </c>
      <c r="M20" s="102">
        <v>32335.5</v>
      </c>
      <c r="N20" s="102">
        <v>36425.1</v>
      </c>
      <c r="O20" s="102">
        <v>3850.8</v>
      </c>
      <c r="P20" s="102">
        <v>7802.3</v>
      </c>
      <c r="Q20" s="102">
        <v>11908.3</v>
      </c>
      <c r="R20" s="102">
        <v>16046.3</v>
      </c>
      <c r="S20" s="102">
        <v>20343</v>
      </c>
      <c r="T20" s="102">
        <v>24998.400000000001</v>
      </c>
      <c r="U20" s="102">
        <v>29510</v>
      </c>
      <c r="V20" s="102">
        <v>33861.5</v>
      </c>
      <c r="W20" s="102">
        <v>38116.9</v>
      </c>
      <c r="X20" s="102">
        <v>42468.6</v>
      </c>
      <c r="Y20" s="102">
        <v>46925.2</v>
      </c>
      <c r="Z20" s="117">
        <v>52284.5</v>
      </c>
      <c r="AA20" s="102">
        <v>4502</v>
      </c>
      <c r="AB20" s="102">
        <v>9073.2000000000007</v>
      </c>
      <c r="AC20" s="102">
        <v>13849.3</v>
      </c>
      <c r="AD20" s="102">
        <v>18615.2</v>
      </c>
      <c r="AE20" s="102">
        <v>23538.1</v>
      </c>
      <c r="AF20" s="102">
        <v>28843.4</v>
      </c>
      <c r="AG20" s="102">
        <v>33956.9</v>
      </c>
      <c r="AH20" s="102">
        <v>38886.9</v>
      </c>
      <c r="AI20" s="102">
        <v>43729.3</v>
      </c>
      <c r="AJ20" s="102">
        <v>48658.1</v>
      </c>
      <c r="AK20" s="102">
        <v>53711.1</v>
      </c>
      <c r="AL20" s="102">
        <v>59861.599999999999</v>
      </c>
      <c r="AM20" s="102">
        <v>5152.1000000000004</v>
      </c>
      <c r="AN20" s="102">
        <v>10424.1</v>
      </c>
      <c r="AO20" s="102">
        <v>15979.3</v>
      </c>
      <c r="AP20" s="102">
        <v>21482.799999999999</v>
      </c>
      <c r="AQ20" s="102">
        <v>27101</v>
      </c>
      <c r="AR20" s="102">
        <v>33231.9</v>
      </c>
      <c r="AS20" s="102">
        <v>39112.5</v>
      </c>
      <c r="AT20" s="102">
        <v>44830.8</v>
      </c>
      <c r="AU20" s="102">
        <v>50398.5</v>
      </c>
      <c r="AV20" s="102">
        <v>56004.4</v>
      </c>
      <c r="AW20" s="102">
        <v>61664.800000000003</v>
      </c>
      <c r="AX20" s="102">
        <v>68487.199999999997</v>
      </c>
      <c r="AY20" s="102">
        <v>5883.2</v>
      </c>
      <c r="AZ20" s="102">
        <v>11862.8</v>
      </c>
      <c r="BA20" s="102">
        <v>18224.599999999999</v>
      </c>
      <c r="BB20" s="102">
        <v>23510.9</v>
      </c>
      <c r="BC20" s="102">
        <v>29310.7</v>
      </c>
      <c r="BD20" s="102">
        <v>36062</v>
      </c>
      <c r="BE20" s="102">
        <v>42630.6</v>
      </c>
      <c r="BF20" s="102">
        <v>49126.6</v>
      </c>
      <c r="BG20" s="102">
        <v>55950.9</v>
      </c>
      <c r="BH20" s="102">
        <v>64301.599999999999</v>
      </c>
      <c r="BI20" s="102">
        <v>72389.600000000006</v>
      </c>
      <c r="BJ20" s="102">
        <v>82303.3</v>
      </c>
      <c r="BK20" s="102">
        <v>8136.9</v>
      </c>
      <c r="BL20" s="102">
        <v>16588.599999999999</v>
      </c>
      <c r="BM20" s="102">
        <v>25891.3</v>
      </c>
      <c r="BN20" s="102">
        <v>34850.1</v>
      </c>
      <c r="BO20" s="102">
        <v>43595.5</v>
      </c>
      <c r="BP20" s="102">
        <v>52729.9</v>
      </c>
      <c r="BQ20" s="102">
        <v>61088.6</v>
      </c>
      <c r="BR20" s="102">
        <v>69223.8</v>
      </c>
      <c r="BS20" s="102">
        <v>77076.399999999994</v>
      </c>
      <c r="BT20" s="102">
        <v>85360.1</v>
      </c>
      <c r="BU20" s="102">
        <v>94076.1</v>
      </c>
      <c r="BV20" s="102">
        <v>105038.1</v>
      </c>
      <c r="BW20" s="102">
        <v>9926.4</v>
      </c>
    </row>
    <row r="21" spans="1:75" s="95" customFormat="1" ht="31.9" customHeight="1">
      <c r="A21" s="132"/>
      <c r="B21" s="93" t="str">
        <f>IF('0'!A1=1,"Мистецтво, спорт, розваги та відпочинок","Arts, sport, entertainment and recreation")</f>
        <v>Мистецтво, спорт, розваги та відпочинок</v>
      </c>
      <c r="C21" s="102">
        <v>707.6</v>
      </c>
      <c r="D21" s="102">
        <v>1405.4</v>
      </c>
      <c r="E21" s="102">
        <v>2239.4</v>
      </c>
      <c r="F21" s="102">
        <v>3118.5</v>
      </c>
      <c r="G21" s="102">
        <v>3892.6</v>
      </c>
      <c r="H21" s="102">
        <v>4703.3999999999996</v>
      </c>
      <c r="I21" s="102">
        <v>5431.7</v>
      </c>
      <c r="J21" s="102">
        <v>6130.8</v>
      </c>
      <c r="K21" s="102">
        <v>6863.6</v>
      </c>
      <c r="L21" s="102">
        <v>7600.7</v>
      </c>
      <c r="M21" s="102">
        <v>8381.5</v>
      </c>
      <c r="N21" s="102">
        <v>9355.4</v>
      </c>
      <c r="O21" s="102">
        <v>853</v>
      </c>
      <c r="P21" s="102">
        <v>1743</v>
      </c>
      <c r="Q21" s="102">
        <v>2736.4</v>
      </c>
      <c r="R21" s="102">
        <v>3658.9</v>
      </c>
      <c r="S21" s="102">
        <v>4862.8999999999996</v>
      </c>
      <c r="T21" s="102">
        <v>5929.2</v>
      </c>
      <c r="U21" s="102">
        <v>6964.9</v>
      </c>
      <c r="V21" s="102">
        <v>7922.9</v>
      </c>
      <c r="W21" s="102">
        <v>8962.6</v>
      </c>
      <c r="X21" s="102">
        <v>9970.7000000000007</v>
      </c>
      <c r="Y21" s="102">
        <v>11000.5</v>
      </c>
      <c r="Z21" s="117">
        <v>12439</v>
      </c>
      <c r="AA21" s="102">
        <v>981.6</v>
      </c>
      <c r="AB21" s="102">
        <v>2003.4</v>
      </c>
      <c r="AC21" s="102">
        <v>3074.2</v>
      </c>
      <c r="AD21" s="102">
        <v>4135.3999999999996</v>
      </c>
      <c r="AE21" s="102">
        <v>5455.3</v>
      </c>
      <c r="AF21" s="102">
        <v>6624.1</v>
      </c>
      <c r="AG21" s="102">
        <v>7735.9</v>
      </c>
      <c r="AH21" s="102">
        <v>8777.4</v>
      </c>
      <c r="AI21" s="102">
        <v>9907.9</v>
      </c>
      <c r="AJ21" s="102">
        <v>11009.5</v>
      </c>
      <c r="AK21" s="102">
        <v>12160.6</v>
      </c>
      <c r="AL21" s="102">
        <v>13521.8</v>
      </c>
      <c r="AM21" s="102">
        <v>1090.9000000000001</v>
      </c>
      <c r="AN21" s="102">
        <v>2169.8000000000002</v>
      </c>
      <c r="AO21" s="102">
        <v>3338.9</v>
      </c>
      <c r="AP21" s="102">
        <v>4490.3</v>
      </c>
      <c r="AQ21" s="102">
        <v>5667.3</v>
      </c>
      <c r="AR21" s="102">
        <v>7115.2</v>
      </c>
      <c r="AS21" s="102">
        <v>8346.2000000000007</v>
      </c>
      <c r="AT21" s="102">
        <v>9435.2000000000007</v>
      </c>
      <c r="AU21" s="102">
        <v>10672.2</v>
      </c>
      <c r="AV21" s="102">
        <v>11853.3</v>
      </c>
      <c r="AW21" s="102">
        <v>13060.6</v>
      </c>
      <c r="AX21" s="102">
        <v>14502.4</v>
      </c>
      <c r="AY21" s="102">
        <v>1207.2</v>
      </c>
      <c r="AZ21" s="102">
        <v>2478.9</v>
      </c>
      <c r="BA21" s="102">
        <v>3741.2</v>
      </c>
      <c r="BB21" s="102">
        <v>4875.3999999999996</v>
      </c>
      <c r="BC21" s="102">
        <v>6032.8</v>
      </c>
      <c r="BD21" s="102">
        <v>7367.6</v>
      </c>
      <c r="BE21" s="102">
        <v>8799.2999999999993</v>
      </c>
      <c r="BF21" s="102">
        <v>10139.4</v>
      </c>
      <c r="BG21" s="102">
        <v>11527.9</v>
      </c>
      <c r="BH21" s="102">
        <v>13162</v>
      </c>
      <c r="BI21" s="102">
        <v>14627.1</v>
      </c>
      <c r="BJ21" s="102">
        <v>16436.8</v>
      </c>
      <c r="BK21" s="102">
        <v>1255.4000000000001</v>
      </c>
      <c r="BL21" s="102">
        <v>2722.7</v>
      </c>
      <c r="BM21" s="102">
        <v>4209.3</v>
      </c>
      <c r="BN21" s="102">
        <v>5598.2</v>
      </c>
      <c r="BO21" s="102">
        <v>7109.8</v>
      </c>
      <c r="BP21" s="102">
        <v>8755.9</v>
      </c>
      <c r="BQ21" s="102">
        <v>10356.799999999999</v>
      </c>
      <c r="BR21" s="102">
        <v>11881.1</v>
      </c>
      <c r="BS21" s="102">
        <v>13515.6</v>
      </c>
      <c r="BT21" s="102">
        <v>15069.7</v>
      </c>
      <c r="BU21" s="102">
        <v>16670.400000000001</v>
      </c>
      <c r="BV21" s="102">
        <v>18601</v>
      </c>
      <c r="BW21" s="102">
        <v>1505.8</v>
      </c>
    </row>
    <row r="22" spans="1:75" s="95" customFormat="1" ht="31.9" customHeight="1">
      <c r="A22" s="132"/>
      <c r="B22" s="93" t="str">
        <f>IF('0'!A1=1,"діяльність у сфері творчості, мистецтва та розваг","arts, entertainment and recreation activities")</f>
        <v>діяльність у сфері творчості, мистецтва та розваг</v>
      </c>
      <c r="C22" s="102">
        <v>300.8</v>
      </c>
      <c r="D22" s="102">
        <v>600.6</v>
      </c>
      <c r="E22" s="102">
        <v>912.6</v>
      </c>
      <c r="F22" s="102">
        <v>1223.7</v>
      </c>
      <c r="G22" s="102">
        <v>1555</v>
      </c>
      <c r="H22" s="102">
        <v>1916.7</v>
      </c>
      <c r="I22" s="102">
        <v>2264.1999999999998</v>
      </c>
      <c r="J22" s="102">
        <v>2559.4</v>
      </c>
      <c r="K22" s="102">
        <v>2892.5</v>
      </c>
      <c r="L22" s="102">
        <v>3237.1</v>
      </c>
      <c r="M22" s="102">
        <v>3603.4</v>
      </c>
      <c r="N22" s="102">
        <v>4064.7</v>
      </c>
      <c r="O22" s="102">
        <v>421.1</v>
      </c>
      <c r="P22" s="102">
        <v>872.9</v>
      </c>
      <c r="Q22" s="102">
        <v>1393.2</v>
      </c>
      <c r="R22" s="102">
        <v>1864.2</v>
      </c>
      <c r="S22" s="102">
        <v>2350.8000000000002</v>
      </c>
      <c r="T22" s="102">
        <v>2888.3</v>
      </c>
      <c r="U22" s="102">
        <v>3399.9</v>
      </c>
      <c r="V22" s="102">
        <v>3854.2</v>
      </c>
      <c r="W22" s="102">
        <v>4358.3</v>
      </c>
      <c r="X22" s="102">
        <v>4866.3</v>
      </c>
      <c r="Y22" s="102">
        <v>5390.7</v>
      </c>
      <c r="Z22" s="117">
        <v>6066.1</v>
      </c>
      <c r="AA22" s="102">
        <v>500.1</v>
      </c>
      <c r="AB22" s="102">
        <v>1037.0999999999999</v>
      </c>
      <c r="AC22" s="102">
        <v>1602.6</v>
      </c>
      <c r="AD22" s="102">
        <v>2138.4</v>
      </c>
      <c r="AE22" s="102">
        <v>2686.1</v>
      </c>
      <c r="AF22" s="102">
        <v>3284</v>
      </c>
      <c r="AG22" s="102">
        <v>3864.9</v>
      </c>
      <c r="AH22" s="102">
        <v>4387.1000000000004</v>
      </c>
      <c r="AI22" s="102">
        <v>4952.6000000000004</v>
      </c>
      <c r="AJ22" s="102">
        <v>5517.1</v>
      </c>
      <c r="AK22" s="102">
        <v>6107.5</v>
      </c>
      <c r="AL22" s="102">
        <v>6843.5</v>
      </c>
      <c r="AM22" s="102">
        <v>554.29999999999995</v>
      </c>
      <c r="AN22" s="102">
        <v>1114.5999999999999</v>
      </c>
      <c r="AO22" s="102">
        <v>1735.4</v>
      </c>
      <c r="AP22" s="102">
        <v>2313.4</v>
      </c>
      <c r="AQ22" s="102">
        <v>2902.7</v>
      </c>
      <c r="AR22" s="102">
        <v>3534.7</v>
      </c>
      <c r="AS22" s="102">
        <v>4166.8999999999996</v>
      </c>
      <c r="AT22" s="102">
        <v>4712.2</v>
      </c>
      <c r="AU22" s="102">
        <v>5309.8</v>
      </c>
      <c r="AV22" s="102">
        <v>5914.7</v>
      </c>
      <c r="AW22" s="102">
        <v>6549</v>
      </c>
      <c r="AX22" s="102">
        <v>7304.7</v>
      </c>
      <c r="AY22" s="102">
        <v>640.9</v>
      </c>
      <c r="AZ22" s="102">
        <v>1306.0999999999999</v>
      </c>
      <c r="BA22" s="102">
        <v>1961.6</v>
      </c>
      <c r="BB22" s="102">
        <v>2543.3000000000002</v>
      </c>
      <c r="BC22" s="102">
        <v>3135.8</v>
      </c>
      <c r="BD22" s="102">
        <v>3822.8</v>
      </c>
      <c r="BE22" s="102">
        <v>4492.3</v>
      </c>
      <c r="BF22" s="102">
        <v>5113.3</v>
      </c>
      <c r="BG22" s="102">
        <v>5797.2</v>
      </c>
      <c r="BH22" s="102">
        <v>6492.3</v>
      </c>
      <c r="BI22" s="102">
        <v>7239.7</v>
      </c>
      <c r="BJ22" s="102">
        <v>8092.6</v>
      </c>
      <c r="BK22" s="102">
        <v>633.79999999999995</v>
      </c>
      <c r="BL22" s="102">
        <v>1371.6</v>
      </c>
      <c r="BM22" s="102">
        <v>2119.1</v>
      </c>
      <c r="BN22" s="102">
        <v>2797</v>
      </c>
      <c r="BO22" s="102">
        <v>3542.5</v>
      </c>
      <c r="BP22" s="102">
        <v>4375.8999999999996</v>
      </c>
      <c r="BQ22" s="102">
        <v>5174.7</v>
      </c>
      <c r="BR22" s="102">
        <v>5910.7</v>
      </c>
      <c r="BS22" s="102">
        <v>6683</v>
      </c>
      <c r="BT22" s="102">
        <v>7442.9</v>
      </c>
      <c r="BU22" s="102">
        <v>8222.6</v>
      </c>
      <c r="BV22" s="102">
        <v>9217.5</v>
      </c>
      <c r="BW22" s="102">
        <v>732</v>
      </c>
    </row>
    <row r="23" spans="1:75" s="95" customFormat="1" ht="31.9" customHeight="1">
      <c r="A23" s="132"/>
      <c r="B23" s="93" t="str">
        <f>IF('0'!A1=1,"функціювання бібліотек, архівів, музеїв та інших закладів культури","Libraries, archives, museums and other cultural activities")</f>
        <v>функціювання бібліотек, архівів, музеїв та інших закладів культури</v>
      </c>
      <c r="C23" s="102">
        <v>147.30000000000001</v>
      </c>
      <c r="D23" s="102">
        <v>300.5</v>
      </c>
      <c r="E23" s="102">
        <v>459.5</v>
      </c>
      <c r="F23" s="102">
        <v>618.29999999999995</v>
      </c>
      <c r="G23" s="102">
        <v>792.5</v>
      </c>
      <c r="H23" s="102">
        <v>978</v>
      </c>
      <c r="I23" s="102">
        <v>1162</v>
      </c>
      <c r="J23" s="102">
        <v>1338.9</v>
      </c>
      <c r="K23" s="102">
        <v>1520</v>
      </c>
      <c r="L23" s="102">
        <v>1694.8</v>
      </c>
      <c r="M23" s="102">
        <v>1878.4</v>
      </c>
      <c r="N23" s="102">
        <v>2106.9</v>
      </c>
      <c r="O23" s="102">
        <v>205.6</v>
      </c>
      <c r="P23" s="102">
        <v>421.8</v>
      </c>
      <c r="Q23" s="102">
        <v>652</v>
      </c>
      <c r="R23" s="102">
        <v>880.2</v>
      </c>
      <c r="S23" s="102">
        <v>1119.5999999999999</v>
      </c>
      <c r="T23" s="102">
        <v>1370.8</v>
      </c>
      <c r="U23" s="102">
        <v>1624.5</v>
      </c>
      <c r="V23" s="102">
        <v>1864.9</v>
      </c>
      <c r="W23" s="102">
        <v>2118.9</v>
      </c>
      <c r="X23" s="102">
        <v>2362.6</v>
      </c>
      <c r="Y23" s="102">
        <v>2614.9</v>
      </c>
      <c r="Z23" s="117">
        <v>2918.8</v>
      </c>
      <c r="AA23" s="102">
        <v>228.3</v>
      </c>
      <c r="AB23" s="102">
        <v>471.9</v>
      </c>
      <c r="AC23" s="102">
        <v>718.9</v>
      </c>
      <c r="AD23" s="102">
        <v>964</v>
      </c>
      <c r="AE23" s="102">
        <v>1222.7</v>
      </c>
      <c r="AF23" s="102">
        <v>1494.7</v>
      </c>
      <c r="AG23" s="102">
        <v>1769.4</v>
      </c>
      <c r="AH23" s="102">
        <v>2025.3</v>
      </c>
      <c r="AI23" s="102">
        <v>2292.1</v>
      </c>
      <c r="AJ23" s="102">
        <v>2550</v>
      </c>
      <c r="AK23" s="102">
        <v>2817.8</v>
      </c>
      <c r="AL23" s="102">
        <v>3135.3</v>
      </c>
      <c r="AM23" s="102">
        <v>253.5</v>
      </c>
      <c r="AN23" s="102">
        <v>517.70000000000005</v>
      </c>
      <c r="AO23" s="102">
        <v>800.7</v>
      </c>
      <c r="AP23" s="102">
        <v>1080.4000000000001</v>
      </c>
      <c r="AQ23" s="102">
        <v>1371.7</v>
      </c>
      <c r="AR23" s="102">
        <v>1677</v>
      </c>
      <c r="AS23" s="102">
        <v>1988.2</v>
      </c>
      <c r="AT23" s="102">
        <v>2281.9</v>
      </c>
      <c r="AU23" s="102">
        <v>2581.5</v>
      </c>
      <c r="AV23" s="102">
        <v>2874.7</v>
      </c>
      <c r="AW23" s="102">
        <v>3175.7</v>
      </c>
      <c r="AX23" s="102">
        <v>3537.5</v>
      </c>
      <c r="AY23" s="102">
        <v>274.8</v>
      </c>
      <c r="AZ23" s="102">
        <v>556.5</v>
      </c>
      <c r="BA23" s="102">
        <v>846.2</v>
      </c>
      <c r="BB23" s="102">
        <v>1113.5999999999999</v>
      </c>
      <c r="BC23" s="102">
        <v>1395</v>
      </c>
      <c r="BD23" s="102">
        <v>1712.5</v>
      </c>
      <c r="BE23" s="102">
        <v>2035.4</v>
      </c>
      <c r="BF23" s="102">
        <v>2341.6</v>
      </c>
      <c r="BG23" s="102">
        <v>2676.4</v>
      </c>
      <c r="BH23" s="102">
        <v>3007</v>
      </c>
      <c r="BI23" s="102">
        <v>3339.1</v>
      </c>
      <c r="BJ23" s="102">
        <v>3742.3</v>
      </c>
      <c r="BK23" s="102">
        <v>309.3</v>
      </c>
      <c r="BL23" s="102">
        <v>636</v>
      </c>
      <c r="BM23" s="102">
        <v>985.4</v>
      </c>
      <c r="BN23" s="102">
        <v>1316.6</v>
      </c>
      <c r="BO23" s="102">
        <v>1680.7</v>
      </c>
      <c r="BP23" s="102">
        <v>2073.6999999999998</v>
      </c>
      <c r="BQ23" s="102">
        <v>2466.5</v>
      </c>
      <c r="BR23" s="102">
        <v>2842.2</v>
      </c>
      <c r="BS23" s="102">
        <v>3226.5</v>
      </c>
      <c r="BT23" s="102">
        <v>3584.7</v>
      </c>
      <c r="BU23" s="102">
        <v>3956.4</v>
      </c>
      <c r="BV23" s="102">
        <v>4426.5</v>
      </c>
      <c r="BW23" s="102">
        <v>356</v>
      </c>
    </row>
    <row r="24" spans="1:75" s="95" customFormat="1" ht="31.9" customHeight="1">
      <c r="A24" s="133"/>
      <c r="B24" s="94" t="str">
        <f>IF('0'!A1=1,"Надання інших видів послуг","Other service activities")</f>
        <v>Надання інших видів послуг</v>
      </c>
      <c r="C24" s="102">
        <v>129.69999999999999</v>
      </c>
      <c r="D24" s="102">
        <v>274.5</v>
      </c>
      <c r="E24" s="102">
        <v>434.3</v>
      </c>
      <c r="F24" s="102">
        <v>601.29999999999995</v>
      </c>
      <c r="G24" s="102">
        <v>760.9</v>
      </c>
      <c r="H24" s="102">
        <v>923.1</v>
      </c>
      <c r="I24" s="102">
        <v>1088.2</v>
      </c>
      <c r="J24" s="102">
        <v>1249.7</v>
      </c>
      <c r="K24" s="102">
        <v>1410</v>
      </c>
      <c r="L24" s="102">
        <v>1586.8</v>
      </c>
      <c r="M24" s="102">
        <v>1719.6</v>
      </c>
      <c r="N24" s="102">
        <v>1899.4</v>
      </c>
      <c r="O24" s="102">
        <v>160.6</v>
      </c>
      <c r="P24" s="102">
        <v>335.2</v>
      </c>
      <c r="Q24" s="102">
        <v>521.6</v>
      </c>
      <c r="R24" s="102">
        <v>709.5</v>
      </c>
      <c r="S24" s="102">
        <v>895.5</v>
      </c>
      <c r="T24" s="102">
        <v>1087.4000000000001</v>
      </c>
      <c r="U24" s="102">
        <v>1290.5</v>
      </c>
      <c r="V24" s="102">
        <v>1485.9</v>
      </c>
      <c r="W24" s="102">
        <v>1684.5</v>
      </c>
      <c r="X24" s="102">
        <v>1886.6</v>
      </c>
      <c r="Y24" s="102">
        <v>2087.5</v>
      </c>
      <c r="Z24" s="117">
        <v>2315.5</v>
      </c>
      <c r="AA24" s="102">
        <v>208.8</v>
      </c>
      <c r="AB24" s="102">
        <v>421.7</v>
      </c>
      <c r="AC24" s="102">
        <v>649.4</v>
      </c>
      <c r="AD24" s="102">
        <v>878.9</v>
      </c>
      <c r="AE24" s="102">
        <v>1113</v>
      </c>
      <c r="AF24" s="102">
        <v>1349.1</v>
      </c>
      <c r="AG24" s="102">
        <v>1591.4</v>
      </c>
      <c r="AH24" s="102">
        <v>1827.2</v>
      </c>
      <c r="AI24" s="102">
        <v>2056.6999999999998</v>
      </c>
      <c r="AJ24" s="102">
        <v>2296.8000000000002</v>
      </c>
      <c r="AK24" s="102">
        <v>2529.1999999999998</v>
      </c>
      <c r="AL24" s="102">
        <v>2794.6</v>
      </c>
      <c r="AM24" s="102">
        <v>214.2</v>
      </c>
      <c r="AN24" s="102">
        <v>436.5</v>
      </c>
      <c r="AO24" s="102">
        <v>688</v>
      </c>
      <c r="AP24" s="102">
        <v>923.3</v>
      </c>
      <c r="AQ24" s="102">
        <v>1159</v>
      </c>
      <c r="AR24" s="102">
        <v>1396.6</v>
      </c>
      <c r="AS24" s="102">
        <v>1633.1</v>
      </c>
      <c r="AT24" s="102">
        <v>1871.5</v>
      </c>
      <c r="AU24" s="102">
        <v>2093.1</v>
      </c>
      <c r="AV24" s="102">
        <v>2314</v>
      </c>
      <c r="AW24" s="102">
        <v>2536.6</v>
      </c>
      <c r="AX24" s="102">
        <v>2788.8</v>
      </c>
      <c r="AY24" s="102">
        <v>289.60000000000002</v>
      </c>
      <c r="AZ24" s="102">
        <v>580.20000000000005</v>
      </c>
      <c r="BA24" s="102">
        <v>940.8</v>
      </c>
      <c r="BB24" s="102">
        <v>1207.3</v>
      </c>
      <c r="BC24" s="102">
        <v>1473.4</v>
      </c>
      <c r="BD24" s="102">
        <v>1771.3</v>
      </c>
      <c r="BE24" s="102">
        <v>2076.4</v>
      </c>
      <c r="BF24" s="102">
        <v>2378.1</v>
      </c>
      <c r="BG24" s="102">
        <v>2695.4</v>
      </c>
      <c r="BH24" s="102">
        <v>3021.2</v>
      </c>
      <c r="BI24" s="102">
        <v>3357</v>
      </c>
      <c r="BJ24" s="102">
        <v>3718.7</v>
      </c>
      <c r="BK24" s="102">
        <v>308</v>
      </c>
      <c r="BL24" s="102">
        <v>619.4</v>
      </c>
      <c r="BM24" s="102">
        <v>977</v>
      </c>
      <c r="BN24" s="102">
        <v>1308.9000000000001</v>
      </c>
      <c r="BO24" s="102">
        <v>1642.9</v>
      </c>
      <c r="BP24" s="102">
        <v>2023.9</v>
      </c>
      <c r="BQ24" s="102">
        <v>2442.6</v>
      </c>
      <c r="BR24" s="102">
        <v>2877.7</v>
      </c>
      <c r="BS24" s="102">
        <v>3233.4</v>
      </c>
      <c r="BT24" s="102">
        <v>3584.5</v>
      </c>
      <c r="BU24" s="102">
        <v>3936.7</v>
      </c>
      <c r="BV24" s="102">
        <v>4352.5</v>
      </c>
      <c r="BW24" s="102">
        <v>348.3</v>
      </c>
    </row>
    <row r="25" spans="1:75" s="95" customFormat="1" ht="15" customHeight="1">
      <c r="C25" s="104"/>
      <c r="D25" s="105"/>
      <c r="E25" s="105"/>
      <c r="F25" s="105"/>
      <c r="G25" s="105"/>
      <c r="H25" s="105"/>
      <c r="I25" s="105"/>
      <c r="J25" s="105"/>
      <c r="K25" s="105"/>
      <c r="L25" s="105"/>
      <c r="S25" s="86"/>
      <c r="T25" s="86"/>
      <c r="U25" s="86"/>
      <c r="V25" s="86"/>
      <c r="W25" s="86"/>
      <c r="X25" s="86"/>
      <c r="Y25" s="103"/>
      <c r="Z25" s="103"/>
      <c r="AD25" s="103"/>
      <c r="AE25" s="103"/>
      <c r="AF25" s="86"/>
      <c r="AP25" s="111"/>
      <c r="AS25" s="111"/>
      <c r="AT25" s="114"/>
      <c r="AU25" s="119"/>
      <c r="AV25" s="111"/>
      <c r="BE25" s="114"/>
      <c r="BF25" s="111"/>
      <c r="BG25" s="111"/>
      <c r="BH25" s="111"/>
      <c r="BI25" s="114"/>
      <c r="BO25" s="86"/>
      <c r="BP25" s="86"/>
      <c r="BQ25" s="86"/>
      <c r="BR25" s="86"/>
      <c r="BS25" s="86"/>
      <c r="BT25" s="86"/>
      <c r="BU25" s="86"/>
      <c r="BV25" s="86"/>
      <c r="BW25" s="86"/>
    </row>
    <row r="26" spans="1:75" s="97" customFormat="1" ht="15" customHeight="1">
      <c r="A26" s="96" t="str">
        <f>IF('0'!A1=1,"*Дані наведено без урахування тимчасово окупованої території Автономної Республіки Крим, м. Севастополя,  а також без частини зони проведення антитерористичної операції.","*Excluding the temporarily occupied territory of the Autonomous Republic of Crimea and the city of Sevastopol, excluding part of the anti-terrorist operation zone.")</f>
        <v>*Дані наведено без урахування тимчасово окупованої території Автономної Республіки Крим, м. Севастополя,  а також без частини зони проведення антитерористичної операції.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95"/>
      <c r="N26" s="95"/>
      <c r="O26" s="95"/>
      <c r="P26" s="95"/>
      <c r="Q26" s="95"/>
      <c r="R26" s="95"/>
      <c r="S26" s="86"/>
      <c r="T26" s="86"/>
      <c r="U26" s="86"/>
      <c r="V26" s="86"/>
      <c r="W26" s="86"/>
      <c r="X26" s="86"/>
      <c r="Y26" s="104"/>
      <c r="Z26" s="118"/>
      <c r="AA26" s="104"/>
      <c r="AB26" s="104"/>
      <c r="AC26" s="104"/>
      <c r="AD26" s="104"/>
      <c r="AE26" s="104"/>
      <c r="AF26" s="86"/>
      <c r="AP26" s="111"/>
      <c r="AS26" s="111"/>
      <c r="AT26" s="115"/>
      <c r="AU26" s="119"/>
      <c r="AV26" s="111"/>
      <c r="BE26" s="115"/>
      <c r="BF26" s="111"/>
      <c r="BG26" s="111"/>
      <c r="BH26" s="111"/>
      <c r="BI26" s="115"/>
      <c r="BO26" s="86"/>
      <c r="BP26" s="86"/>
      <c r="BQ26" s="86"/>
      <c r="BR26" s="86"/>
      <c r="BS26" s="86"/>
      <c r="BT26" s="86"/>
      <c r="BU26" s="86"/>
      <c r="BV26" s="86"/>
      <c r="BW26" s="86"/>
    </row>
    <row r="27" spans="1:75">
      <c r="AP27" s="111"/>
      <c r="AS27" s="111"/>
      <c r="AT27" s="112"/>
      <c r="AU27" s="119"/>
      <c r="AV27" s="111"/>
      <c r="BE27" s="112"/>
      <c r="BF27" s="111"/>
      <c r="BG27" s="111"/>
      <c r="BH27" s="111"/>
      <c r="BI27" s="112"/>
    </row>
    <row r="28" spans="1:75">
      <c r="AP28" s="111"/>
      <c r="AS28" s="111"/>
      <c r="AT28" s="112"/>
      <c r="AU28" s="119"/>
      <c r="AV28" s="111"/>
      <c r="BE28" s="112"/>
      <c r="BF28" s="111"/>
      <c r="BG28" s="111"/>
      <c r="BH28" s="111"/>
      <c r="BI28" s="112"/>
    </row>
    <row r="29" spans="1:75">
      <c r="AP29" s="111"/>
      <c r="AS29" s="111"/>
      <c r="AT29" s="112"/>
      <c r="AU29" s="119"/>
      <c r="AV29" s="111"/>
      <c r="BE29" s="112"/>
      <c r="BF29" s="111"/>
      <c r="BG29" s="111"/>
      <c r="BH29" s="111"/>
      <c r="BI29" s="112"/>
    </row>
    <row r="30" spans="1:75">
      <c r="AP30" s="112"/>
      <c r="AS30" s="112"/>
      <c r="AT30" s="112"/>
      <c r="AU30" s="112"/>
      <c r="AV30" s="112"/>
      <c r="BE30" s="112"/>
      <c r="BF30" s="112"/>
      <c r="BG30" s="112"/>
      <c r="BH30" s="112"/>
      <c r="BI30" s="112"/>
    </row>
    <row r="31" spans="1:75">
      <c r="AP31" s="112"/>
      <c r="AS31" s="112"/>
      <c r="AT31" s="112"/>
      <c r="AU31" s="112"/>
      <c r="AV31" s="112"/>
      <c r="BG31" s="112"/>
      <c r="BH31" s="112"/>
      <c r="BI31" s="112"/>
    </row>
    <row r="32" spans="1:75">
      <c r="AP32" s="112"/>
      <c r="AS32" s="112"/>
      <c r="AV32" s="112"/>
      <c r="BG32" s="112"/>
      <c r="BH32" s="112"/>
      <c r="BI32" s="112"/>
    </row>
    <row r="33" spans="48:61">
      <c r="AV33" s="112"/>
      <c r="BG33" s="112"/>
      <c r="BH33" s="112"/>
      <c r="BI33" s="112"/>
    </row>
    <row r="34" spans="48:61">
      <c r="AV34" s="112"/>
      <c r="BG34" s="112"/>
      <c r="BH34" s="112"/>
      <c r="BI34" s="112"/>
    </row>
    <row r="35" spans="48:61">
      <c r="AV35" s="112"/>
    </row>
    <row r="36" spans="48:61">
      <c r="AV36" s="112"/>
    </row>
  </sheetData>
  <sheetProtection algorithmName="SHA-512" hashValue="hTbiNgDDX/nGVPBByRi+4KW/szTDGQNSDID0MuWqCVGWvG41GOfiEk3FRdfZ3tqVCKYENPGkZJL5dPfGhD8jwQ==" saltValue="RejeZfZPYQY0D912UFFHCw==" spinCount="100000" sheet="1" objects="1" scenarios="1"/>
  <mergeCells count="2">
    <mergeCell ref="A3:B3"/>
    <mergeCell ref="A4:A24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5"/>
  <sheetViews>
    <sheetView showGridLines="0" showRowColHeaders="0" zoomScale="86" zoomScaleNormal="86" workbookViewId="0">
      <pane xSplit="2" ySplit="3" topLeftCell="BA4" activePane="bottomRight" state="frozen"/>
      <selection activeCell="B1" sqref="B1"/>
      <selection pane="topRight" activeCell="B1" sqref="B1"/>
      <selection pane="bottomLeft" activeCell="B1" sqref="B1"/>
      <selection pane="bottomRight" activeCell="BK3" sqref="BK3"/>
    </sheetView>
  </sheetViews>
  <sheetFormatPr defaultColWidth="9.33203125" defaultRowHeight="12.75"/>
  <cols>
    <col min="1" max="1" width="9" style="86" customWidth="1"/>
    <col min="2" max="2" width="45.83203125" style="86" customWidth="1"/>
    <col min="3" max="31" width="12.83203125" style="86" customWidth="1"/>
    <col min="32" max="32" width="10.5" style="86" customWidth="1"/>
    <col min="33" max="116" width="12.83203125" style="86" customWidth="1"/>
    <col min="117" max="16384" width="9.33203125" style="86"/>
  </cols>
  <sheetData>
    <row r="1" spans="1:63" ht="24" customHeight="1">
      <c r="A1" s="88" t="str">
        <f>IF('0'!A1=1,"до змісту","to title")</f>
        <v>до змісту</v>
      </c>
      <c r="B1" s="89"/>
    </row>
    <row r="2" spans="1:63" s="100" customFormat="1" ht="15.95" customHeight="1">
      <c r="A2" s="90"/>
      <c r="B2" s="91"/>
      <c r="C2" s="99">
        <v>42736</v>
      </c>
      <c r="D2" s="99">
        <v>42767</v>
      </c>
      <c r="E2" s="99">
        <v>42795</v>
      </c>
      <c r="F2" s="99">
        <v>42826</v>
      </c>
      <c r="G2" s="99">
        <v>42856</v>
      </c>
      <c r="H2" s="99">
        <v>42887</v>
      </c>
      <c r="I2" s="99">
        <v>42917</v>
      </c>
      <c r="J2" s="99">
        <v>42948</v>
      </c>
      <c r="K2" s="99">
        <v>42979</v>
      </c>
      <c r="L2" s="99">
        <v>43009</v>
      </c>
      <c r="M2" s="99">
        <v>43040</v>
      </c>
      <c r="N2" s="99">
        <v>43070</v>
      </c>
      <c r="O2" s="99">
        <v>43101</v>
      </c>
      <c r="P2" s="99">
        <v>43132</v>
      </c>
      <c r="Q2" s="99">
        <v>43160</v>
      </c>
      <c r="R2" s="99">
        <v>43191</v>
      </c>
      <c r="S2" s="99">
        <v>43221</v>
      </c>
      <c r="T2" s="99">
        <v>43252</v>
      </c>
      <c r="U2" s="99">
        <v>43282</v>
      </c>
      <c r="V2" s="99">
        <v>43313</v>
      </c>
      <c r="W2" s="99">
        <v>43344</v>
      </c>
      <c r="X2" s="99">
        <v>43374</v>
      </c>
      <c r="Y2" s="99">
        <v>43405</v>
      </c>
      <c r="Z2" s="99">
        <v>43435</v>
      </c>
      <c r="AA2" s="99">
        <v>43466</v>
      </c>
      <c r="AB2" s="99">
        <v>43497</v>
      </c>
      <c r="AC2" s="99">
        <v>43525</v>
      </c>
      <c r="AD2" s="99">
        <v>43556</v>
      </c>
      <c r="AE2" s="99">
        <v>43586</v>
      </c>
      <c r="AF2" s="99">
        <v>43617</v>
      </c>
      <c r="AG2" s="99">
        <v>43647</v>
      </c>
      <c r="AH2" s="99">
        <v>43678</v>
      </c>
      <c r="AI2" s="99">
        <v>43709</v>
      </c>
      <c r="AJ2" s="99">
        <v>43739</v>
      </c>
      <c r="AK2" s="99">
        <v>43770</v>
      </c>
      <c r="AL2" s="99">
        <v>43800</v>
      </c>
      <c r="AM2" s="99">
        <v>43831</v>
      </c>
      <c r="AN2" s="99">
        <v>43862</v>
      </c>
      <c r="AO2" s="99">
        <v>43891</v>
      </c>
      <c r="AP2" s="99">
        <v>43922</v>
      </c>
      <c r="AQ2" s="99">
        <v>43952</v>
      </c>
      <c r="AR2" s="99">
        <v>43983</v>
      </c>
      <c r="AS2" s="99">
        <v>44013</v>
      </c>
      <c r="AT2" s="99">
        <v>44044</v>
      </c>
      <c r="AU2" s="99">
        <v>44075</v>
      </c>
      <c r="AV2" s="99">
        <v>44105</v>
      </c>
      <c r="AW2" s="99">
        <v>44136</v>
      </c>
      <c r="AX2" s="99">
        <v>44166</v>
      </c>
      <c r="AY2" s="99">
        <v>44197</v>
      </c>
      <c r="AZ2" s="99">
        <v>44228</v>
      </c>
      <c r="BA2" s="99">
        <v>44256</v>
      </c>
      <c r="BB2" s="99">
        <v>44287</v>
      </c>
      <c r="BC2" s="99">
        <v>44317</v>
      </c>
      <c r="BD2" s="99">
        <v>44348</v>
      </c>
      <c r="BE2" s="99">
        <v>44378</v>
      </c>
      <c r="BF2" s="99">
        <v>44409</v>
      </c>
      <c r="BG2" s="99">
        <v>44440</v>
      </c>
      <c r="BH2" s="99">
        <v>44470</v>
      </c>
      <c r="BI2" s="99">
        <v>44501</v>
      </c>
      <c r="BJ2" s="99">
        <v>44531</v>
      </c>
      <c r="BK2" s="99">
        <v>44562</v>
      </c>
    </row>
    <row r="3" spans="1:63" s="95" customFormat="1" ht="39.75" customHeight="1">
      <c r="A3" s="129" t="str">
        <f>IF('0'!A1=1,"Фонд оплати праці усіх працівників (млн. грн)","Payroll (mln. UAH)")</f>
        <v>Фонд оплати праці усіх працівників (млн. грн)</v>
      </c>
      <c r="B3" s="130"/>
      <c r="C3" s="101">
        <v>47847.9</v>
      </c>
      <c r="D3" s="101">
        <v>49372</v>
      </c>
      <c r="E3" s="101">
        <v>53773.4</v>
      </c>
      <c r="F3" s="101">
        <v>52864.7</v>
      </c>
      <c r="G3" s="101">
        <v>54180.9</v>
      </c>
      <c r="H3" s="101">
        <v>58123.9</v>
      </c>
      <c r="I3" s="101">
        <v>57833.5</v>
      </c>
      <c r="J3" s="101">
        <v>55875.199999999997</v>
      </c>
      <c r="K3" s="101">
        <v>57929.2</v>
      </c>
      <c r="L3" s="101">
        <v>58372.5</v>
      </c>
      <c r="M3" s="101">
        <v>59091.4</v>
      </c>
      <c r="N3" s="101">
        <v>69085.399999999994</v>
      </c>
      <c r="O3" s="101">
        <v>61282</v>
      </c>
      <c r="P3" s="101">
        <v>61976.2</v>
      </c>
      <c r="Q3" s="101">
        <v>66391.100000000006</v>
      </c>
      <c r="R3" s="101">
        <v>67318.8</v>
      </c>
      <c r="S3" s="101">
        <v>69074.899999999994</v>
      </c>
      <c r="T3" s="101">
        <v>72010.2</v>
      </c>
      <c r="U3" s="101">
        <v>71969.3</v>
      </c>
      <c r="V3" s="101">
        <v>70193.3</v>
      </c>
      <c r="W3" s="101">
        <v>70769.3</v>
      </c>
      <c r="X3" s="101">
        <v>72630.2</v>
      </c>
      <c r="Y3" s="101">
        <v>72194.399999999994</v>
      </c>
      <c r="Z3" s="101">
        <v>82511.399999999994</v>
      </c>
      <c r="AA3" s="101">
        <v>71538.600000000006</v>
      </c>
      <c r="AB3" s="101">
        <v>73075.100000000006</v>
      </c>
      <c r="AC3" s="101">
        <v>79265.100000000006</v>
      </c>
      <c r="AD3" s="101">
        <v>79457.100000000006</v>
      </c>
      <c r="AE3" s="101">
        <v>78666.5</v>
      </c>
      <c r="AF3" s="101">
        <v>82576.899999999994</v>
      </c>
      <c r="AG3" s="101">
        <v>83495.199999999997</v>
      </c>
      <c r="AH3" s="101">
        <v>79968</v>
      </c>
      <c r="AI3" s="101">
        <v>81018.5</v>
      </c>
      <c r="AJ3" s="101">
        <v>81436.399999999994</v>
      </c>
      <c r="AK3" s="101">
        <v>81041.600000000006</v>
      </c>
      <c r="AL3" s="101">
        <v>91860.4</v>
      </c>
      <c r="AM3" s="101">
        <v>82262.8</v>
      </c>
      <c r="AN3" s="101">
        <v>83391.600000000006</v>
      </c>
      <c r="AO3" s="101">
        <v>87457.600000000006</v>
      </c>
      <c r="AP3" s="101">
        <v>78723.100000000006</v>
      </c>
      <c r="AQ3" s="101">
        <v>79170.399999999994</v>
      </c>
      <c r="AR3" s="101">
        <v>86667.6</v>
      </c>
      <c r="AS3" s="101">
        <v>88297.3</v>
      </c>
      <c r="AT3" s="101">
        <v>85330.7</v>
      </c>
      <c r="AU3" s="101">
        <v>90060.4</v>
      </c>
      <c r="AV3" s="101">
        <v>91512.8</v>
      </c>
      <c r="AW3" s="101">
        <v>90203.6</v>
      </c>
      <c r="AX3" s="101">
        <v>105759.8</v>
      </c>
      <c r="AY3" s="101">
        <v>89487.7</v>
      </c>
      <c r="AZ3" s="101">
        <v>91532.3</v>
      </c>
      <c r="BA3" s="101">
        <v>99939.4</v>
      </c>
      <c r="BB3" s="101">
        <v>99667</v>
      </c>
      <c r="BC3" s="101">
        <v>98890.9</v>
      </c>
      <c r="BD3" s="101">
        <v>104777.4</v>
      </c>
      <c r="BE3" s="101">
        <v>104390.2</v>
      </c>
      <c r="BF3" s="101">
        <v>101675.2</v>
      </c>
      <c r="BG3" s="101">
        <v>103385.5</v>
      </c>
      <c r="BH3" s="101">
        <v>102206.2</v>
      </c>
      <c r="BI3" s="101">
        <v>103849.7</v>
      </c>
      <c r="BJ3" s="101">
        <v>125855.5</v>
      </c>
      <c r="BK3" s="101">
        <v>106728</v>
      </c>
    </row>
    <row r="4" spans="1:63" s="95" customFormat="1" ht="31.9" customHeight="1">
      <c r="A4" s="131" t="str">
        <f>IF('0'!A1=1,"За видами економічної діяльності КВЕД 2010","By types of economic activity CTEA 2010")</f>
        <v>За видами економічної діяльності КВЕД 2010</v>
      </c>
      <c r="B4" s="92" t="str">
        <f>IF('0'!A1=1,"Сільське господарство, лісове господарство та рибне господарство","Agriculture, forestry and fishing")</f>
        <v>Сільське господарство, лісове господарство та рибне господарство</v>
      </c>
      <c r="C4" s="102">
        <v>2129.3000000000002</v>
      </c>
      <c r="D4" s="102">
        <v>2118.9</v>
      </c>
      <c r="E4" s="102">
        <v>2582.8000000000002</v>
      </c>
      <c r="F4" s="102">
        <v>2882.2</v>
      </c>
      <c r="G4" s="102">
        <v>3073.3</v>
      </c>
      <c r="H4" s="102">
        <v>3072.9</v>
      </c>
      <c r="I4" s="102">
        <v>3428.9</v>
      </c>
      <c r="J4" s="102">
        <v>3193.3</v>
      </c>
      <c r="K4" s="102">
        <v>3453.6</v>
      </c>
      <c r="L4" s="102">
        <v>3314.8</v>
      </c>
      <c r="M4" s="102">
        <v>3122.5</v>
      </c>
      <c r="N4" s="102">
        <v>3219.8</v>
      </c>
      <c r="O4" s="102">
        <v>2661.1</v>
      </c>
      <c r="P4" s="102">
        <v>2608.8000000000002</v>
      </c>
      <c r="Q4" s="102">
        <v>2845.8</v>
      </c>
      <c r="R4" s="102">
        <v>3585.5</v>
      </c>
      <c r="S4" s="102">
        <v>3769</v>
      </c>
      <c r="T4" s="102">
        <v>3712.9</v>
      </c>
      <c r="U4" s="102">
        <v>3991</v>
      </c>
      <c r="V4" s="102">
        <v>3886.7</v>
      </c>
      <c r="W4" s="102">
        <v>4127.1000000000004</v>
      </c>
      <c r="X4" s="102">
        <v>4155.3</v>
      </c>
      <c r="Y4" s="102">
        <v>3718.2</v>
      </c>
      <c r="Z4" s="102">
        <v>3538.1</v>
      </c>
      <c r="AA4" s="102">
        <v>3161</v>
      </c>
      <c r="AB4" s="102">
        <v>3125.7</v>
      </c>
      <c r="AC4" s="102">
        <v>3572.4</v>
      </c>
      <c r="AD4" s="102">
        <v>4125.8</v>
      </c>
      <c r="AE4" s="102">
        <v>4096.8</v>
      </c>
      <c r="AF4" s="102">
        <v>4233.3</v>
      </c>
      <c r="AG4" s="102">
        <v>4765</v>
      </c>
      <c r="AH4" s="102">
        <v>4227</v>
      </c>
      <c r="AI4" s="102">
        <v>4577.6000000000004</v>
      </c>
      <c r="AJ4" s="102">
        <v>4506.3999999999996</v>
      </c>
      <c r="AK4" s="102">
        <v>4013.8</v>
      </c>
      <c r="AL4" s="102">
        <v>3781</v>
      </c>
      <c r="AM4" s="102">
        <v>3300.8</v>
      </c>
      <c r="AN4" s="102">
        <v>3252.2</v>
      </c>
      <c r="AO4" s="102">
        <v>3710.2</v>
      </c>
      <c r="AP4" s="102">
        <v>4258.3</v>
      </c>
      <c r="AQ4" s="102">
        <v>3861</v>
      </c>
      <c r="AR4" s="102">
        <v>4180.3</v>
      </c>
      <c r="AS4" s="102">
        <v>4683</v>
      </c>
      <c r="AT4" s="102">
        <v>4246.8999999999996</v>
      </c>
      <c r="AU4" s="102">
        <v>4678.7</v>
      </c>
      <c r="AV4" s="102">
        <v>4624.6000000000004</v>
      </c>
      <c r="AW4" s="102">
        <v>4383.2</v>
      </c>
      <c r="AX4" s="102">
        <v>4209.7</v>
      </c>
      <c r="AY4" s="102">
        <v>3536.3</v>
      </c>
      <c r="AZ4" s="102">
        <v>3525.1</v>
      </c>
      <c r="BA4" s="102">
        <v>4068</v>
      </c>
      <c r="BB4" s="102">
        <v>5127.8</v>
      </c>
      <c r="BC4" s="102">
        <v>4968.7</v>
      </c>
      <c r="BD4" s="102">
        <v>5089.1000000000004</v>
      </c>
      <c r="BE4" s="102">
        <v>5528.4</v>
      </c>
      <c r="BF4" s="102">
        <v>5316.3</v>
      </c>
      <c r="BG4" s="102">
        <v>5647</v>
      </c>
      <c r="BH4" s="102">
        <v>5772.8</v>
      </c>
      <c r="BI4" s="102">
        <v>5692.1</v>
      </c>
      <c r="BJ4" s="102">
        <v>6303.3</v>
      </c>
      <c r="BK4" s="102">
        <v>4491.5</v>
      </c>
    </row>
    <row r="5" spans="1:63" s="95" customFormat="1" ht="31.9" customHeight="1">
      <c r="A5" s="132"/>
      <c r="B5" s="93" t="str">
        <f>IF('0'!A1=1,"з них сільське господарство","of which agriculture")</f>
        <v>з них сільське господарство</v>
      </c>
      <c r="C5" s="102">
        <v>1746</v>
      </c>
      <c r="D5" s="102">
        <v>1698.5</v>
      </c>
      <c r="E5" s="102">
        <v>2046.8</v>
      </c>
      <c r="F5" s="102">
        <v>2437.5</v>
      </c>
      <c r="G5" s="102">
        <v>2588</v>
      </c>
      <c r="H5" s="102">
        <v>2505.1999999999998</v>
      </c>
      <c r="I5" s="102">
        <v>2901</v>
      </c>
      <c r="J5" s="102">
        <v>2649.3</v>
      </c>
      <c r="K5" s="102">
        <v>2844.9</v>
      </c>
      <c r="L5" s="102">
        <v>2789</v>
      </c>
      <c r="M5" s="102">
        <v>2591</v>
      </c>
      <c r="N5" s="102">
        <v>2549.1999999999998</v>
      </c>
      <c r="O5" s="102">
        <v>2134</v>
      </c>
      <c r="P5" s="102">
        <v>2033.7</v>
      </c>
      <c r="Q5" s="102">
        <v>2157.4</v>
      </c>
      <c r="R5" s="102">
        <v>2977.9</v>
      </c>
      <c r="S5" s="102">
        <v>3141.2</v>
      </c>
      <c r="T5" s="102">
        <v>3048.9</v>
      </c>
      <c r="U5" s="102">
        <v>3335.9</v>
      </c>
      <c r="V5" s="102">
        <v>3237.8</v>
      </c>
      <c r="W5" s="102">
        <v>3414.7</v>
      </c>
      <c r="X5" s="102">
        <v>3500.3</v>
      </c>
      <c r="Y5" s="102">
        <v>3089.4</v>
      </c>
      <c r="Z5" s="102">
        <v>2809.3</v>
      </c>
      <c r="AA5" s="102">
        <v>2644.2</v>
      </c>
      <c r="AB5" s="102">
        <v>2556.3000000000002</v>
      </c>
      <c r="AC5" s="102">
        <v>2909.2</v>
      </c>
      <c r="AD5" s="102">
        <v>3553.9</v>
      </c>
      <c r="AE5" s="102">
        <v>3532</v>
      </c>
      <c r="AF5" s="102">
        <v>3654.1</v>
      </c>
      <c r="AG5" s="102">
        <v>4161.5</v>
      </c>
      <c r="AH5" s="102">
        <v>3663.8</v>
      </c>
      <c r="AI5" s="102">
        <v>3978.5</v>
      </c>
      <c r="AJ5" s="102">
        <v>3959.8</v>
      </c>
      <c r="AK5" s="102">
        <v>3493</v>
      </c>
      <c r="AL5" s="102">
        <v>3213.2</v>
      </c>
      <c r="AM5" s="102">
        <v>2857.5</v>
      </c>
      <c r="AN5" s="102">
        <v>2774.7</v>
      </c>
      <c r="AO5" s="102">
        <v>3161.1</v>
      </c>
      <c r="AP5" s="102">
        <v>3821.1</v>
      </c>
      <c r="AQ5" s="102">
        <v>3397.2</v>
      </c>
      <c r="AR5" s="102">
        <v>3650.9</v>
      </c>
      <c r="AS5" s="102">
        <v>4132.1000000000004</v>
      </c>
      <c r="AT5" s="102">
        <v>3705</v>
      </c>
      <c r="AU5" s="102">
        <v>4054.4</v>
      </c>
      <c r="AV5" s="102">
        <v>4078.1</v>
      </c>
      <c r="AW5" s="102">
        <v>3840.5</v>
      </c>
      <c r="AX5" s="102">
        <v>3573.3</v>
      </c>
      <c r="AY5" s="102">
        <v>2998</v>
      </c>
      <c r="AZ5" s="102">
        <v>2922.7</v>
      </c>
      <c r="BA5" s="102">
        <v>3281</v>
      </c>
      <c r="BB5" s="102">
        <v>4386</v>
      </c>
      <c r="BC5" s="102">
        <v>4252.8999999999996</v>
      </c>
      <c r="BD5" s="102">
        <v>4194.6000000000004</v>
      </c>
      <c r="BE5" s="102">
        <v>4663.7</v>
      </c>
      <c r="BF5" s="102">
        <v>4416</v>
      </c>
      <c r="BG5" s="102">
        <v>4491.8999999999996</v>
      </c>
      <c r="BH5" s="102">
        <v>4846.2</v>
      </c>
      <c r="BI5" s="102">
        <v>4689.2</v>
      </c>
      <c r="BJ5" s="102">
        <v>4900.6000000000004</v>
      </c>
      <c r="BK5" s="102">
        <v>3726.8</v>
      </c>
    </row>
    <row r="6" spans="1:63" s="95" customFormat="1" ht="31.9" customHeight="1">
      <c r="A6" s="132"/>
      <c r="B6" s="93" t="str">
        <f>IF('0'!A1=1,"Промисловість","Manufacturing")</f>
        <v>Промисловість</v>
      </c>
      <c r="C6" s="102">
        <v>12940.8</v>
      </c>
      <c r="D6" s="102">
        <v>13316.7</v>
      </c>
      <c r="E6" s="102">
        <v>14406.3</v>
      </c>
      <c r="F6" s="102">
        <v>13827.2</v>
      </c>
      <c r="G6" s="102">
        <v>14101.2</v>
      </c>
      <c r="H6" s="102">
        <v>14728.6</v>
      </c>
      <c r="I6" s="102">
        <v>14987.1</v>
      </c>
      <c r="J6" s="102">
        <v>15080.9</v>
      </c>
      <c r="K6" s="102">
        <v>15186.1</v>
      </c>
      <c r="L6" s="102">
        <v>15538.2</v>
      </c>
      <c r="M6" s="102">
        <v>15708.5</v>
      </c>
      <c r="N6" s="102">
        <v>17845.8</v>
      </c>
      <c r="O6" s="102">
        <v>15884.1</v>
      </c>
      <c r="P6" s="102">
        <v>15947.6</v>
      </c>
      <c r="Q6" s="102">
        <v>17737.400000000001</v>
      </c>
      <c r="R6" s="102">
        <v>17588.7</v>
      </c>
      <c r="S6" s="102">
        <v>17778.900000000001</v>
      </c>
      <c r="T6" s="102">
        <v>17982</v>
      </c>
      <c r="U6" s="102">
        <v>18540.099999999999</v>
      </c>
      <c r="V6" s="102">
        <v>18444.900000000001</v>
      </c>
      <c r="W6" s="102">
        <v>18403.7</v>
      </c>
      <c r="X6" s="102">
        <v>19304.400000000001</v>
      </c>
      <c r="Y6" s="102">
        <v>19362.7</v>
      </c>
      <c r="Z6" s="102">
        <v>21800.5</v>
      </c>
      <c r="AA6" s="102">
        <v>20210.7</v>
      </c>
      <c r="AB6" s="102">
        <v>20278.099999999999</v>
      </c>
      <c r="AC6" s="102">
        <v>22913.599999999999</v>
      </c>
      <c r="AD6" s="102">
        <v>22442.5</v>
      </c>
      <c r="AE6" s="102">
        <v>21915.8</v>
      </c>
      <c r="AF6" s="102">
        <v>22074.7</v>
      </c>
      <c r="AG6" s="102">
        <v>23261.3</v>
      </c>
      <c r="AH6" s="102">
        <v>22748.400000000001</v>
      </c>
      <c r="AI6" s="102">
        <v>22776.3</v>
      </c>
      <c r="AJ6" s="102">
        <v>22938.5</v>
      </c>
      <c r="AK6" s="102">
        <v>22514.7</v>
      </c>
      <c r="AL6" s="102">
        <v>25480</v>
      </c>
      <c r="AM6" s="102">
        <v>22916.7</v>
      </c>
      <c r="AN6" s="102">
        <v>22697.200000000001</v>
      </c>
      <c r="AO6" s="102">
        <v>24443.9</v>
      </c>
      <c r="AP6" s="102">
        <v>21042.799999999999</v>
      </c>
      <c r="AQ6" s="102">
        <v>21473.7</v>
      </c>
      <c r="AR6" s="102">
        <v>22569.5</v>
      </c>
      <c r="AS6" s="102">
        <v>23822.2</v>
      </c>
      <c r="AT6" s="102">
        <v>23344.1</v>
      </c>
      <c r="AU6" s="102">
        <v>23845.5</v>
      </c>
      <c r="AV6" s="102">
        <v>23971.3</v>
      </c>
      <c r="AW6" s="102">
        <v>23458.9</v>
      </c>
      <c r="AX6" s="102">
        <v>26940.400000000001</v>
      </c>
      <c r="AY6" s="102">
        <v>24364.799999999999</v>
      </c>
      <c r="AZ6" s="102">
        <v>24128.5</v>
      </c>
      <c r="BA6" s="102">
        <v>27364.9</v>
      </c>
      <c r="BB6" s="102">
        <v>26337.5</v>
      </c>
      <c r="BC6" s="102">
        <v>25796.1</v>
      </c>
      <c r="BD6" s="102">
        <v>26427.3</v>
      </c>
      <c r="BE6" s="102">
        <v>27326.6</v>
      </c>
      <c r="BF6" s="102">
        <v>26895.4</v>
      </c>
      <c r="BG6" s="102">
        <v>27434.1</v>
      </c>
      <c r="BH6" s="102">
        <v>26732.799999999999</v>
      </c>
      <c r="BI6" s="102">
        <v>26899.7</v>
      </c>
      <c r="BJ6" s="102">
        <v>32202.3</v>
      </c>
      <c r="BK6" s="102">
        <v>27638</v>
      </c>
    </row>
    <row r="7" spans="1:63" s="95" customFormat="1" ht="31.9" customHeight="1">
      <c r="A7" s="132"/>
      <c r="B7" s="93" t="str">
        <f>IF('0'!A1=1,"Будівництво","Construction")</f>
        <v>Будівництво</v>
      </c>
      <c r="C7" s="102">
        <v>918.8</v>
      </c>
      <c r="D7" s="102">
        <v>975.4</v>
      </c>
      <c r="E7" s="102">
        <v>1025.5999999999999</v>
      </c>
      <c r="F7" s="102">
        <v>1043.4000000000001</v>
      </c>
      <c r="G7" s="102">
        <v>1066.0999999999999</v>
      </c>
      <c r="H7" s="102">
        <v>1080</v>
      </c>
      <c r="I7" s="102">
        <v>1121.9000000000001</v>
      </c>
      <c r="J7" s="102">
        <v>1177.5999999999999</v>
      </c>
      <c r="K7" s="102">
        <v>1204.7</v>
      </c>
      <c r="L7" s="102">
        <v>1173.2</v>
      </c>
      <c r="M7" s="102">
        <v>1194.9000000000001</v>
      </c>
      <c r="N7" s="102">
        <v>1317.4</v>
      </c>
      <c r="O7" s="102">
        <v>1229.3</v>
      </c>
      <c r="P7" s="102">
        <v>1242.9000000000001</v>
      </c>
      <c r="Q7" s="102">
        <v>1339.4</v>
      </c>
      <c r="R7" s="102">
        <v>1400.4</v>
      </c>
      <c r="S7" s="102">
        <v>1431.3</v>
      </c>
      <c r="T7" s="102">
        <v>1443.3</v>
      </c>
      <c r="U7" s="102">
        <v>1512.3</v>
      </c>
      <c r="V7" s="102">
        <v>1579</v>
      </c>
      <c r="W7" s="102">
        <v>1602.6</v>
      </c>
      <c r="X7" s="102">
        <v>1643.3</v>
      </c>
      <c r="Y7" s="102">
        <v>1648.1</v>
      </c>
      <c r="Z7" s="102">
        <v>1815.5</v>
      </c>
      <c r="AA7" s="102">
        <v>1654.2</v>
      </c>
      <c r="AB7" s="102">
        <v>1682.5</v>
      </c>
      <c r="AC7" s="102">
        <v>1831.6</v>
      </c>
      <c r="AD7" s="102">
        <v>1881.4</v>
      </c>
      <c r="AE7" s="102">
        <v>1905</v>
      </c>
      <c r="AF7" s="102">
        <v>1899.9</v>
      </c>
      <c r="AG7" s="102">
        <v>1979.9</v>
      </c>
      <c r="AH7" s="102">
        <v>1987.9</v>
      </c>
      <c r="AI7" s="102">
        <v>2011.4</v>
      </c>
      <c r="AJ7" s="102">
        <v>1969.7</v>
      </c>
      <c r="AK7" s="102">
        <v>1944.1</v>
      </c>
      <c r="AL7" s="102">
        <v>2154.5</v>
      </c>
      <c r="AM7" s="102">
        <v>1910</v>
      </c>
      <c r="AN7" s="102">
        <v>1920.4</v>
      </c>
      <c r="AO7" s="102">
        <v>1960.5</v>
      </c>
      <c r="AP7" s="102">
        <v>1679.6</v>
      </c>
      <c r="AQ7" s="102">
        <v>1787</v>
      </c>
      <c r="AR7" s="102">
        <v>1996.3</v>
      </c>
      <c r="AS7" s="102">
        <v>2066.6</v>
      </c>
      <c r="AT7" s="102">
        <v>2095.8000000000002</v>
      </c>
      <c r="AU7" s="102">
        <v>2262.4</v>
      </c>
      <c r="AV7" s="102">
        <v>2243.5</v>
      </c>
      <c r="AW7" s="102">
        <v>2227.8000000000002</v>
      </c>
      <c r="AX7" s="102">
        <v>2416.3000000000002</v>
      </c>
      <c r="AY7" s="102">
        <v>1999.8</v>
      </c>
      <c r="AZ7" s="102">
        <v>2138</v>
      </c>
      <c r="BA7" s="102">
        <v>2294.6</v>
      </c>
      <c r="BB7" s="102">
        <v>2497.6</v>
      </c>
      <c r="BC7" s="102">
        <v>2518.4</v>
      </c>
      <c r="BD7" s="102">
        <v>2629</v>
      </c>
      <c r="BE7" s="102">
        <v>2757</v>
      </c>
      <c r="BF7" s="102">
        <v>2778.4</v>
      </c>
      <c r="BG7" s="102">
        <v>2836.7</v>
      </c>
      <c r="BH7" s="102">
        <v>2811.9</v>
      </c>
      <c r="BI7" s="102">
        <v>2803</v>
      </c>
      <c r="BJ7" s="102">
        <v>3019.1</v>
      </c>
      <c r="BK7" s="102">
        <v>2710.9</v>
      </c>
    </row>
    <row r="8" spans="1:63" s="95" customFormat="1" ht="31.9" customHeight="1">
      <c r="A8" s="132"/>
      <c r="B8" s="93" t="str">
        <f>IF('0'!A1=1,"Оптова та роздрібна торгівля; ремонт  автотранспортних засобів і мотоциклів","Wholesale and retail trade; repair of motor vehicles and motorcycles")</f>
        <v>Оптова та роздрібна торгівля; ремонт  автотранспортних засобів і мотоциклів</v>
      </c>
      <c r="C8" s="102">
        <v>5073.1000000000004</v>
      </c>
      <c r="D8" s="102">
        <v>4917.6000000000004</v>
      </c>
      <c r="E8" s="102">
        <v>5389.8</v>
      </c>
      <c r="F8" s="102">
        <v>5362.3</v>
      </c>
      <c r="G8" s="102">
        <v>5208.1000000000004</v>
      </c>
      <c r="H8" s="102">
        <v>5506.7</v>
      </c>
      <c r="I8" s="102">
        <v>5624.3</v>
      </c>
      <c r="J8" s="102">
        <v>5420.8</v>
      </c>
      <c r="K8" s="102">
        <v>5453.3</v>
      </c>
      <c r="L8" s="102">
        <v>5687.5</v>
      </c>
      <c r="M8" s="102">
        <v>5843.7</v>
      </c>
      <c r="N8" s="102">
        <v>6503.1</v>
      </c>
      <c r="O8" s="102">
        <v>6734</v>
      </c>
      <c r="P8" s="102">
        <v>6727.7</v>
      </c>
      <c r="Q8" s="102">
        <v>7216.8</v>
      </c>
      <c r="R8" s="102">
        <v>7321.7</v>
      </c>
      <c r="S8" s="102">
        <v>7089</v>
      </c>
      <c r="T8" s="102">
        <v>7298.8</v>
      </c>
      <c r="U8" s="102">
        <v>7565.2</v>
      </c>
      <c r="V8" s="102">
        <v>7381.8</v>
      </c>
      <c r="W8" s="102">
        <v>7252.5</v>
      </c>
      <c r="X8" s="102">
        <v>7477.2</v>
      </c>
      <c r="Y8" s="102">
        <v>7532.7</v>
      </c>
      <c r="Z8" s="102">
        <v>8572.5</v>
      </c>
      <c r="AA8" s="102">
        <v>7767.2</v>
      </c>
      <c r="AB8" s="102">
        <v>7759.5</v>
      </c>
      <c r="AC8" s="102">
        <v>8429.6</v>
      </c>
      <c r="AD8" s="102">
        <v>8701.7000000000007</v>
      </c>
      <c r="AE8" s="102">
        <v>8222.7999999999993</v>
      </c>
      <c r="AF8" s="102">
        <v>8277.2000000000007</v>
      </c>
      <c r="AG8" s="102">
        <v>8657.2999999999993</v>
      </c>
      <c r="AH8" s="102">
        <v>8570.2999999999993</v>
      </c>
      <c r="AI8" s="102">
        <v>8512.5</v>
      </c>
      <c r="AJ8" s="102">
        <v>8687.5</v>
      </c>
      <c r="AK8" s="102">
        <v>8702.2000000000007</v>
      </c>
      <c r="AL8" s="102">
        <v>9549.7000000000007</v>
      </c>
      <c r="AM8" s="102">
        <v>9161.2000000000007</v>
      </c>
      <c r="AN8" s="102">
        <v>9209.7000000000007</v>
      </c>
      <c r="AO8" s="102">
        <v>9492.6</v>
      </c>
      <c r="AP8" s="102">
        <v>8417.5</v>
      </c>
      <c r="AQ8" s="102">
        <v>8176.6</v>
      </c>
      <c r="AR8" s="102">
        <v>8604.2000000000007</v>
      </c>
      <c r="AS8" s="102">
        <v>9194</v>
      </c>
      <c r="AT8" s="102">
        <v>9160.2000000000007</v>
      </c>
      <c r="AU8" s="102">
        <v>9259.5</v>
      </c>
      <c r="AV8" s="102">
        <v>9427.2000000000007</v>
      </c>
      <c r="AW8" s="102">
        <v>9403.5</v>
      </c>
      <c r="AX8" s="102">
        <v>10421.200000000001</v>
      </c>
      <c r="AY8" s="102">
        <v>9840.5</v>
      </c>
      <c r="AZ8" s="102">
        <v>10189.9</v>
      </c>
      <c r="BA8" s="102">
        <v>11470.5</v>
      </c>
      <c r="BB8" s="102">
        <v>10488.6</v>
      </c>
      <c r="BC8" s="102">
        <v>10821</v>
      </c>
      <c r="BD8" s="102">
        <v>10943.8</v>
      </c>
      <c r="BE8" s="102">
        <v>11067.3</v>
      </c>
      <c r="BF8" s="102">
        <v>11198.1</v>
      </c>
      <c r="BG8" s="102">
        <v>11296.9</v>
      </c>
      <c r="BH8" s="102">
        <v>11246.1</v>
      </c>
      <c r="BI8" s="102">
        <v>11477.8</v>
      </c>
      <c r="BJ8" s="102">
        <v>13154.1</v>
      </c>
      <c r="BK8" s="102">
        <v>12579</v>
      </c>
    </row>
    <row r="9" spans="1:63" s="95" customFormat="1" ht="31.9" customHeight="1">
      <c r="A9" s="132"/>
      <c r="B9" s="93" t="str">
        <f>IF('0'!A1=1,"Транспорт, складське господарство,  поштова та кур’єрська діяльність","Transportation and warehousing, postal and courier activities")</f>
        <v>Транспорт, складське господарство,  поштова та кур’єрська діяльність</v>
      </c>
      <c r="C9" s="102">
        <v>4442.3</v>
      </c>
      <c r="D9" s="102">
        <v>4305.5</v>
      </c>
      <c r="E9" s="102">
        <v>5151.7</v>
      </c>
      <c r="F9" s="102">
        <v>4898</v>
      </c>
      <c r="G9" s="102">
        <v>4993.5</v>
      </c>
      <c r="H9" s="102">
        <v>5083.2</v>
      </c>
      <c r="I9" s="102">
        <v>5642.4</v>
      </c>
      <c r="J9" s="102">
        <v>5437.4</v>
      </c>
      <c r="K9" s="102">
        <v>5306.1</v>
      </c>
      <c r="L9" s="102">
        <v>5390.1</v>
      </c>
      <c r="M9" s="102">
        <v>5288.7</v>
      </c>
      <c r="N9" s="102">
        <v>6059.8</v>
      </c>
      <c r="O9" s="102">
        <v>6372.6</v>
      </c>
      <c r="P9" s="102">
        <v>5706</v>
      </c>
      <c r="Q9" s="102">
        <v>6053.2</v>
      </c>
      <c r="R9" s="102">
        <v>6359.5</v>
      </c>
      <c r="S9" s="102">
        <v>6412.3</v>
      </c>
      <c r="T9" s="102">
        <v>6493.6</v>
      </c>
      <c r="U9" s="102">
        <v>6806.3</v>
      </c>
      <c r="V9" s="102">
        <v>7141.5</v>
      </c>
      <c r="W9" s="102">
        <v>6747.1</v>
      </c>
      <c r="X9" s="102">
        <v>6980.9</v>
      </c>
      <c r="Y9" s="102">
        <v>6545.3</v>
      </c>
      <c r="Z9" s="102">
        <v>6985.8</v>
      </c>
      <c r="AA9" s="102">
        <v>7353.6</v>
      </c>
      <c r="AB9" s="102">
        <v>7036.9</v>
      </c>
      <c r="AC9" s="102">
        <v>7468.9</v>
      </c>
      <c r="AD9" s="102">
        <v>7562.8</v>
      </c>
      <c r="AE9" s="102">
        <v>7633.7</v>
      </c>
      <c r="AF9" s="102">
        <v>7692</v>
      </c>
      <c r="AG9" s="102">
        <v>8113.3</v>
      </c>
      <c r="AH9" s="102">
        <v>7818.7</v>
      </c>
      <c r="AI9" s="102">
        <v>7591.8</v>
      </c>
      <c r="AJ9" s="102">
        <v>7636.9</v>
      </c>
      <c r="AK9" s="102">
        <v>7858.2</v>
      </c>
      <c r="AL9" s="102">
        <v>7861.7</v>
      </c>
      <c r="AM9" s="102">
        <v>8100.4</v>
      </c>
      <c r="AN9" s="102">
        <v>7709.4</v>
      </c>
      <c r="AO9" s="102">
        <v>7539</v>
      </c>
      <c r="AP9" s="102">
        <v>6896.7</v>
      </c>
      <c r="AQ9" s="102">
        <v>6689.6</v>
      </c>
      <c r="AR9" s="102">
        <v>7323.7</v>
      </c>
      <c r="AS9" s="102">
        <v>7744.8</v>
      </c>
      <c r="AT9" s="102">
        <v>7991.7</v>
      </c>
      <c r="AU9" s="102">
        <v>7860.1</v>
      </c>
      <c r="AV9" s="102">
        <v>8007.2</v>
      </c>
      <c r="AW9" s="102">
        <v>7660</v>
      </c>
      <c r="AX9" s="102">
        <v>8848.7000000000007</v>
      </c>
      <c r="AY9" s="102">
        <v>7885.2</v>
      </c>
      <c r="AZ9" s="102">
        <v>7518.5</v>
      </c>
      <c r="BA9" s="102">
        <v>8047.9</v>
      </c>
      <c r="BB9" s="102">
        <v>8442.1</v>
      </c>
      <c r="BC9" s="102">
        <v>8361.6</v>
      </c>
      <c r="BD9" s="102">
        <v>8245.1</v>
      </c>
      <c r="BE9" s="102">
        <v>9632.7000000000007</v>
      </c>
      <c r="BF9" s="102">
        <v>9461.7000000000007</v>
      </c>
      <c r="BG9" s="102">
        <v>9078.9</v>
      </c>
      <c r="BH9" s="102">
        <v>9005.6</v>
      </c>
      <c r="BI9" s="102">
        <v>8816.2999999999993</v>
      </c>
      <c r="BJ9" s="102">
        <v>10199.6</v>
      </c>
      <c r="BK9" s="102">
        <v>9649.6</v>
      </c>
    </row>
    <row r="10" spans="1:63" s="95" customFormat="1" ht="31.9" customHeight="1">
      <c r="A10" s="132"/>
      <c r="B10" s="93" t="str">
        <f>IF('0'!A1=1,"Тимчасове розміщування й  організація харчування","Accommodation and food service activities")</f>
        <v>Тимчасове розміщування й  організація харчування</v>
      </c>
      <c r="C10" s="102">
        <v>313.2</v>
      </c>
      <c r="D10" s="102">
        <v>324.2</v>
      </c>
      <c r="E10" s="102">
        <v>370.6</v>
      </c>
      <c r="F10" s="102">
        <v>338.3</v>
      </c>
      <c r="G10" s="102">
        <v>355.2</v>
      </c>
      <c r="H10" s="102">
        <v>379.5</v>
      </c>
      <c r="I10" s="102">
        <v>365.4</v>
      </c>
      <c r="J10" s="102">
        <v>377.4</v>
      </c>
      <c r="K10" s="102">
        <v>374.9</v>
      </c>
      <c r="L10" s="102">
        <v>361.8</v>
      </c>
      <c r="M10" s="102">
        <v>354.9</v>
      </c>
      <c r="N10" s="102">
        <v>413.1</v>
      </c>
      <c r="O10" s="102">
        <v>381.4</v>
      </c>
      <c r="P10" s="102">
        <v>373.5</v>
      </c>
      <c r="Q10" s="102">
        <v>439.6</v>
      </c>
      <c r="R10" s="102">
        <v>413.2</v>
      </c>
      <c r="S10" s="102">
        <v>442.4</v>
      </c>
      <c r="T10" s="102">
        <v>430.8</v>
      </c>
      <c r="U10" s="102">
        <v>427.8</v>
      </c>
      <c r="V10" s="102">
        <v>444.2</v>
      </c>
      <c r="W10" s="102">
        <v>428.8</v>
      </c>
      <c r="X10" s="102">
        <v>437.5</v>
      </c>
      <c r="Y10" s="102">
        <v>427.1</v>
      </c>
      <c r="Z10" s="102">
        <v>493.4</v>
      </c>
      <c r="AA10" s="102">
        <v>484.3</v>
      </c>
      <c r="AB10" s="102">
        <v>474.5</v>
      </c>
      <c r="AC10" s="102">
        <v>543.4</v>
      </c>
      <c r="AD10" s="102">
        <v>527.6</v>
      </c>
      <c r="AE10" s="102">
        <v>540.29999999999995</v>
      </c>
      <c r="AF10" s="102">
        <v>555</v>
      </c>
      <c r="AG10" s="102">
        <v>549.79999999999995</v>
      </c>
      <c r="AH10" s="102">
        <v>554.1</v>
      </c>
      <c r="AI10" s="102">
        <v>534.4</v>
      </c>
      <c r="AJ10" s="102">
        <v>538</v>
      </c>
      <c r="AK10" s="102">
        <v>522.1</v>
      </c>
      <c r="AL10" s="102">
        <v>564.1</v>
      </c>
      <c r="AM10" s="102">
        <v>602.9</v>
      </c>
      <c r="AN10" s="102">
        <v>609.20000000000005</v>
      </c>
      <c r="AO10" s="102">
        <v>422</v>
      </c>
      <c r="AP10" s="102">
        <v>235.7</v>
      </c>
      <c r="AQ10" s="102">
        <v>260.7</v>
      </c>
      <c r="AR10" s="102">
        <v>344.8</v>
      </c>
      <c r="AS10" s="102">
        <v>370.3</v>
      </c>
      <c r="AT10" s="102">
        <v>417.7</v>
      </c>
      <c r="AU10" s="102">
        <v>458.7</v>
      </c>
      <c r="AV10" s="102">
        <v>474.3</v>
      </c>
      <c r="AW10" s="102">
        <v>421.6</v>
      </c>
      <c r="AX10" s="102">
        <v>446.3</v>
      </c>
      <c r="AY10" s="102">
        <v>428</v>
      </c>
      <c r="AZ10" s="102">
        <v>511.1</v>
      </c>
      <c r="BA10" s="102">
        <v>504.6</v>
      </c>
      <c r="BB10" s="102">
        <v>444.8</v>
      </c>
      <c r="BC10" s="102">
        <v>587.70000000000005</v>
      </c>
      <c r="BD10" s="102">
        <v>614.4</v>
      </c>
      <c r="BE10" s="102">
        <v>637</v>
      </c>
      <c r="BF10" s="102">
        <v>700.3</v>
      </c>
      <c r="BG10" s="102">
        <v>644.1</v>
      </c>
      <c r="BH10" s="102">
        <v>624.4</v>
      </c>
      <c r="BI10" s="102">
        <v>611</v>
      </c>
      <c r="BJ10" s="102">
        <v>674.8</v>
      </c>
      <c r="BK10" s="102">
        <v>630.79999999999995</v>
      </c>
    </row>
    <row r="11" spans="1:63" s="95" customFormat="1" ht="31.9" customHeight="1">
      <c r="A11" s="132"/>
      <c r="B11" s="93" t="str">
        <f>IF('0'!A1=1,"Інформація та телекомунікації","Information and communication")</f>
        <v>Інформація та телекомунікації</v>
      </c>
      <c r="C11" s="102">
        <v>1297.9000000000001</v>
      </c>
      <c r="D11" s="102">
        <v>1391.8</v>
      </c>
      <c r="E11" s="102">
        <v>1518.7</v>
      </c>
      <c r="F11" s="102">
        <v>1535.9</v>
      </c>
      <c r="G11" s="102">
        <v>1422.7</v>
      </c>
      <c r="H11" s="102">
        <v>1429.7</v>
      </c>
      <c r="I11" s="102">
        <v>1468.6</v>
      </c>
      <c r="J11" s="102">
        <v>1486.4</v>
      </c>
      <c r="K11" s="102">
        <v>1503.5</v>
      </c>
      <c r="L11" s="102">
        <v>1554.9</v>
      </c>
      <c r="M11" s="102">
        <v>1591.5</v>
      </c>
      <c r="N11" s="102">
        <v>1709.4</v>
      </c>
      <c r="O11" s="102">
        <v>1537.5</v>
      </c>
      <c r="P11" s="102">
        <v>1683.2</v>
      </c>
      <c r="Q11" s="102">
        <v>1751.6</v>
      </c>
      <c r="R11" s="102">
        <v>1945.3</v>
      </c>
      <c r="S11" s="102">
        <v>1724.5</v>
      </c>
      <c r="T11" s="102">
        <v>1746.8</v>
      </c>
      <c r="U11" s="102">
        <v>1731.3</v>
      </c>
      <c r="V11" s="102">
        <v>1768.2</v>
      </c>
      <c r="W11" s="102">
        <v>1749.7</v>
      </c>
      <c r="X11" s="102">
        <v>1806.6</v>
      </c>
      <c r="Y11" s="102">
        <v>1844.2</v>
      </c>
      <c r="Z11" s="102">
        <v>1881.8</v>
      </c>
      <c r="AA11" s="102">
        <v>1854</v>
      </c>
      <c r="AB11" s="102">
        <v>1975.2</v>
      </c>
      <c r="AC11" s="102">
        <v>2065.5</v>
      </c>
      <c r="AD11" s="102">
        <v>2406.1</v>
      </c>
      <c r="AE11" s="102">
        <v>2004.2</v>
      </c>
      <c r="AF11" s="102">
        <v>2051.1999999999998</v>
      </c>
      <c r="AG11" s="102">
        <v>1997.4</v>
      </c>
      <c r="AH11" s="102">
        <v>1976.7</v>
      </c>
      <c r="AI11" s="102">
        <v>1957.1</v>
      </c>
      <c r="AJ11" s="102">
        <v>1969.2</v>
      </c>
      <c r="AK11" s="102">
        <v>2072.1</v>
      </c>
      <c r="AL11" s="102">
        <v>2245.6999999999998</v>
      </c>
      <c r="AM11" s="102">
        <v>2102.6999999999998</v>
      </c>
      <c r="AN11" s="102">
        <v>2187</v>
      </c>
      <c r="AO11" s="102">
        <v>2658.8</v>
      </c>
      <c r="AP11" s="102">
        <v>2042.7</v>
      </c>
      <c r="AQ11" s="102">
        <v>2018.5</v>
      </c>
      <c r="AR11" s="102">
        <v>2081.3000000000002</v>
      </c>
      <c r="AS11" s="102">
        <v>2150.3000000000002</v>
      </c>
      <c r="AT11" s="102">
        <v>2143.1999999999998</v>
      </c>
      <c r="AU11" s="102">
        <v>2172.9</v>
      </c>
      <c r="AV11" s="102">
        <v>2110.3000000000002</v>
      </c>
      <c r="AW11" s="102">
        <v>2219.8000000000002</v>
      </c>
      <c r="AX11" s="102">
        <v>2400.6999999999998</v>
      </c>
      <c r="AY11" s="102">
        <v>2403.3000000000002</v>
      </c>
      <c r="AZ11" s="102">
        <v>2511.6999999999998</v>
      </c>
      <c r="BA11" s="102">
        <v>2796.6</v>
      </c>
      <c r="BB11" s="102">
        <v>2914.7</v>
      </c>
      <c r="BC11" s="102">
        <v>2706.7</v>
      </c>
      <c r="BD11" s="102">
        <v>2803.2</v>
      </c>
      <c r="BE11" s="102">
        <v>2650.8</v>
      </c>
      <c r="BF11" s="102">
        <v>2648.7</v>
      </c>
      <c r="BG11" s="102">
        <v>2712.3</v>
      </c>
      <c r="BH11" s="102">
        <v>2681.7</v>
      </c>
      <c r="BI11" s="102">
        <v>2908.3</v>
      </c>
      <c r="BJ11" s="102">
        <v>3198.6</v>
      </c>
      <c r="BK11" s="102">
        <v>3037.2</v>
      </c>
    </row>
    <row r="12" spans="1:63" s="95" customFormat="1" ht="31.9" customHeight="1">
      <c r="A12" s="132"/>
      <c r="B12" s="93" t="str">
        <f>IF('0'!A1=1,"Фінансова та страхова діяльність","Financial and insurance activities")</f>
        <v>Фінансова та страхова діяльність</v>
      </c>
      <c r="C12" s="102">
        <v>1965.3</v>
      </c>
      <c r="D12" s="102">
        <v>1939.4</v>
      </c>
      <c r="E12" s="102">
        <v>2368.4</v>
      </c>
      <c r="F12" s="102">
        <v>2273.9</v>
      </c>
      <c r="G12" s="102">
        <v>2170.3000000000002</v>
      </c>
      <c r="H12" s="102">
        <v>2137.4</v>
      </c>
      <c r="I12" s="102">
        <v>2322</v>
      </c>
      <c r="J12" s="102">
        <v>2248</v>
      </c>
      <c r="K12" s="102">
        <v>2214.8000000000002</v>
      </c>
      <c r="L12" s="102">
        <v>2281.1999999999998</v>
      </c>
      <c r="M12" s="102">
        <v>2274.3000000000002</v>
      </c>
      <c r="N12" s="102">
        <v>2580.1999999999998</v>
      </c>
      <c r="O12" s="102">
        <v>2651.8</v>
      </c>
      <c r="P12" s="102">
        <v>2509.6</v>
      </c>
      <c r="Q12" s="102">
        <v>3083.6</v>
      </c>
      <c r="R12" s="102">
        <v>2727.3</v>
      </c>
      <c r="S12" s="102">
        <v>2692.9</v>
      </c>
      <c r="T12" s="102">
        <v>2698.1</v>
      </c>
      <c r="U12" s="102">
        <v>2821.9</v>
      </c>
      <c r="V12" s="102">
        <v>2791.1</v>
      </c>
      <c r="W12" s="102">
        <v>2730.2</v>
      </c>
      <c r="X12" s="102">
        <v>2858.6</v>
      </c>
      <c r="Y12" s="102">
        <v>2845.2</v>
      </c>
      <c r="Z12" s="102">
        <v>3117.8</v>
      </c>
      <c r="AA12" s="102">
        <v>2941.3</v>
      </c>
      <c r="AB12" s="102">
        <v>3136.9</v>
      </c>
      <c r="AC12" s="102">
        <v>3523.8</v>
      </c>
      <c r="AD12" s="102">
        <v>3424.8</v>
      </c>
      <c r="AE12" s="102">
        <v>3227.9</v>
      </c>
      <c r="AF12" s="102">
        <v>3081.3</v>
      </c>
      <c r="AG12" s="102">
        <v>3297.5</v>
      </c>
      <c r="AH12" s="102">
        <v>3164.6</v>
      </c>
      <c r="AI12" s="102">
        <v>3069.3</v>
      </c>
      <c r="AJ12" s="102">
        <v>3346</v>
      </c>
      <c r="AK12" s="102">
        <v>3312.3</v>
      </c>
      <c r="AL12" s="102">
        <v>3808.1</v>
      </c>
      <c r="AM12" s="102">
        <v>3539</v>
      </c>
      <c r="AN12" s="102">
        <v>3802.7</v>
      </c>
      <c r="AO12" s="102">
        <v>3839.8</v>
      </c>
      <c r="AP12" s="102">
        <v>3656.7</v>
      </c>
      <c r="AQ12" s="102">
        <v>3322.5</v>
      </c>
      <c r="AR12" s="102">
        <v>3412.5</v>
      </c>
      <c r="AS12" s="102">
        <v>3592.7</v>
      </c>
      <c r="AT12" s="102">
        <v>3452.2</v>
      </c>
      <c r="AU12" s="102">
        <v>3386.6</v>
      </c>
      <c r="AV12" s="102">
        <v>3580</v>
      </c>
      <c r="AW12" s="102">
        <v>3509</v>
      </c>
      <c r="AX12" s="102">
        <v>4033.4</v>
      </c>
      <c r="AY12" s="102">
        <v>4295.2</v>
      </c>
      <c r="AZ12" s="102">
        <v>4013.8</v>
      </c>
      <c r="BA12" s="102">
        <v>4325.1000000000004</v>
      </c>
      <c r="BB12" s="102">
        <v>4178.1000000000004</v>
      </c>
      <c r="BC12" s="102">
        <v>3869.8</v>
      </c>
      <c r="BD12" s="102">
        <v>3999.5</v>
      </c>
      <c r="BE12" s="102">
        <v>4254.6000000000004</v>
      </c>
      <c r="BF12" s="102">
        <v>4075.5</v>
      </c>
      <c r="BG12" s="102">
        <v>3870.1</v>
      </c>
      <c r="BH12" s="102">
        <v>4067</v>
      </c>
      <c r="BI12" s="102">
        <v>4028.1</v>
      </c>
      <c r="BJ12" s="102">
        <v>5372.8</v>
      </c>
      <c r="BK12" s="102">
        <v>4328.3</v>
      </c>
    </row>
    <row r="13" spans="1:63" s="95" customFormat="1" ht="31.9" customHeight="1">
      <c r="A13" s="132"/>
      <c r="B13" s="93" t="str">
        <f>IF('0'!A1=1,"Операції з нерухомим майном","Real estate activities")</f>
        <v>Операції з нерухомим майном</v>
      </c>
      <c r="C13" s="102">
        <v>481.3</v>
      </c>
      <c r="D13" s="102">
        <v>486.5</v>
      </c>
      <c r="E13" s="102">
        <v>518.79999999999995</v>
      </c>
      <c r="F13" s="102">
        <v>517.1</v>
      </c>
      <c r="G13" s="102">
        <v>528.6</v>
      </c>
      <c r="H13" s="102">
        <v>541.70000000000005</v>
      </c>
      <c r="I13" s="102">
        <v>528.1</v>
      </c>
      <c r="J13" s="102">
        <v>544.9</v>
      </c>
      <c r="K13" s="102">
        <v>531.29999999999995</v>
      </c>
      <c r="L13" s="102">
        <v>538.29999999999995</v>
      </c>
      <c r="M13" s="102">
        <v>541.5</v>
      </c>
      <c r="N13" s="102">
        <v>618.6</v>
      </c>
      <c r="O13" s="102">
        <v>584.5</v>
      </c>
      <c r="P13" s="102">
        <v>590.29999999999995</v>
      </c>
      <c r="Q13" s="102">
        <v>617.6</v>
      </c>
      <c r="R13" s="102">
        <v>643.6</v>
      </c>
      <c r="S13" s="102">
        <v>649.29999999999995</v>
      </c>
      <c r="T13" s="102">
        <v>649.9</v>
      </c>
      <c r="U13" s="102">
        <v>804.4</v>
      </c>
      <c r="V13" s="102">
        <v>690.3</v>
      </c>
      <c r="W13" s="102">
        <v>658.7</v>
      </c>
      <c r="X13" s="102">
        <v>665.6</v>
      </c>
      <c r="Y13" s="102">
        <v>672</v>
      </c>
      <c r="Z13" s="102">
        <v>766.1</v>
      </c>
      <c r="AA13" s="102">
        <v>665.7</v>
      </c>
      <c r="AB13" s="102">
        <v>653.6</v>
      </c>
      <c r="AC13" s="102">
        <v>674.5</v>
      </c>
      <c r="AD13" s="102">
        <v>658.3</v>
      </c>
      <c r="AE13" s="102">
        <v>685.6</v>
      </c>
      <c r="AF13" s="102">
        <v>716.4</v>
      </c>
      <c r="AG13" s="102">
        <v>704.8</v>
      </c>
      <c r="AH13" s="102">
        <v>697.1</v>
      </c>
      <c r="AI13" s="102">
        <v>668.9</v>
      </c>
      <c r="AJ13" s="102">
        <v>683</v>
      </c>
      <c r="AK13" s="102">
        <v>683</v>
      </c>
      <c r="AL13" s="102">
        <v>772.9</v>
      </c>
      <c r="AM13" s="102">
        <v>733.8</v>
      </c>
      <c r="AN13" s="102">
        <v>751.8</v>
      </c>
      <c r="AO13" s="102">
        <v>683.9</v>
      </c>
      <c r="AP13" s="102">
        <v>561.79999999999995</v>
      </c>
      <c r="AQ13" s="102">
        <v>657.7</v>
      </c>
      <c r="AR13" s="102">
        <v>690.9</v>
      </c>
      <c r="AS13" s="102">
        <v>733.6</v>
      </c>
      <c r="AT13" s="102">
        <v>720.5</v>
      </c>
      <c r="AU13" s="102">
        <v>723.9</v>
      </c>
      <c r="AV13" s="102">
        <v>720.8</v>
      </c>
      <c r="AW13" s="102">
        <v>712.2</v>
      </c>
      <c r="AX13" s="102">
        <v>798.1</v>
      </c>
      <c r="AY13" s="102">
        <v>759.8</v>
      </c>
      <c r="AZ13" s="102">
        <v>803.6</v>
      </c>
      <c r="BA13" s="102">
        <v>806.4</v>
      </c>
      <c r="BB13" s="102">
        <v>872.7</v>
      </c>
      <c r="BC13" s="102">
        <v>870.2</v>
      </c>
      <c r="BD13" s="102">
        <v>868.9</v>
      </c>
      <c r="BE13" s="102">
        <v>895.2</v>
      </c>
      <c r="BF13" s="102">
        <v>880.3</v>
      </c>
      <c r="BG13" s="102">
        <v>873.8</v>
      </c>
      <c r="BH13" s="102">
        <v>850.7</v>
      </c>
      <c r="BI13" s="102">
        <v>857.1</v>
      </c>
      <c r="BJ13" s="102">
        <v>1018</v>
      </c>
      <c r="BK13" s="102">
        <v>1011.9</v>
      </c>
    </row>
    <row r="14" spans="1:63" s="95" customFormat="1" ht="31.9" customHeight="1">
      <c r="A14" s="132"/>
      <c r="B14" s="93" t="str">
        <f>IF('0'!A1=1,"Професійна, наукова та технічна  діяльність","Professional, scientific and technical activities")</f>
        <v>Професійна, наукова та технічна  діяльність</v>
      </c>
      <c r="C14" s="102">
        <v>1883.1</v>
      </c>
      <c r="D14" s="102">
        <v>2146.3000000000002</v>
      </c>
      <c r="E14" s="102">
        <v>2224.9</v>
      </c>
      <c r="F14" s="102">
        <v>2181.6</v>
      </c>
      <c r="G14" s="102">
        <v>2205.5</v>
      </c>
      <c r="H14" s="102">
        <v>2288</v>
      </c>
      <c r="I14" s="102">
        <v>2316.3000000000002</v>
      </c>
      <c r="J14" s="102">
        <v>2289.5</v>
      </c>
      <c r="K14" s="102">
        <v>2458.5</v>
      </c>
      <c r="L14" s="102">
        <v>2332.9</v>
      </c>
      <c r="M14" s="102">
        <v>2384.6999999999998</v>
      </c>
      <c r="N14" s="102">
        <v>2919.6</v>
      </c>
      <c r="O14" s="102">
        <v>2591.6</v>
      </c>
      <c r="P14" s="102">
        <v>2657.2</v>
      </c>
      <c r="Q14" s="102">
        <v>2866.6</v>
      </c>
      <c r="R14" s="102">
        <v>2890.4</v>
      </c>
      <c r="S14" s="102">
        <v>3362.9</v>
      </c>
      <c r="T14" s="102">
        <v>2947.5</v>
      </c>
      <c r="U14" s="102">
        <v>3044.9</v>
      </c>
      <c r="V14" s="102">
        <v>2976.4</v>
      </c>
      <c r="W14" s="102">
        <v>3136.9</v>
      </c>
      <c r="X14" s="102">
        <v>3150.1</v>
      </c>
      <c r="Y14" s="102">
        <v>3151.9</v>
      </c>
      <c r="Z14" s="102">
        <v>3819.4</v>
      </c>
      <c r="AA14" s="102">
        <v>2624</v>
      </c>
      <c r="AB14" s="102">
        <v>3029.4</v>
      </c>
      <c r="AC14" s="102">
        <v>3378.3</v>
      </c>
      <c r="AD14" s="102">
        <v>3045</v>
      </c>
      <c r="AE14" s="102">
        <v>2879.3</v>
      </c>
      <c r="AF14" s="102">
        <v>2965.9</v>
      </c>
      <c r="AG14" s="102">
        <v>2975.4</v>
      </c>
      <c r="AH14" s="102">
        <v>2924.4</v>
      </c>
      <c r="AI14" s="102">
        <v>3028.7</v>
      </c>
      <c r="AJ14" s="102">
        <v>2978.2</v>
      </c>
      <c r="AK14" s="102">
        <v>2943.6</v>
      </c>
      <c r="AL14" s="102">
        <v>3582.4</v>
      </c>
      <c r="AM14" s="102">
        <v>3203.9</v>
      </c>
      <c r="AN14" s="102">
        <v>3410.5</v>
      </c>
      <c r="AO14" s="102">
        <v>4000</v>
      </c>
      <c r="AP14" s="102">
        <v>3190.8</v>
      </c>
      <c r="AQ14" s="102">
        <v>3334.7</v>
      </c>
      <c r="AR14" s="102">
        <v>3346.2</v>
      </c>
      <c r="AS14" s="102">
        <v>3340.8</v>
      </c>
      <c r="AT14" s="102">
        <v>3277.2</v>
      </c>
      <c r="AU14" s="102">
        <v>3628.6</v>
      </c>
      <c r="AV14" s="102">
        <v>3509.7</v>
      </c>
      <c r="AW14" s="102">
        <v>3493.5</v>
      </c>
      <c r="AX14" s="102">
        <v>4651.6000000000004</v>
      </c>
      <c r="AY14" s="102">
        <v>3508.1</v>
      </c>
      <c r="AZ14" s="102">
        <v>3811.2</v>
      </c>
      <c r="BA14" s="102">
        <v>4131.1000000000004</v>
      </c>
      <c r="BB14" s="102">
        <v>4731.7</v>
      </c>
      <c r="BC14" s="102">
        <v>3839.5</v>
      </c>
      <c r="BD14" s="102">
        <v>4095.2</v>
      </c>
      <c r="BE14" s="102">
        <v>4083.5</v>
      </c>
      <c r="BF14" s="102">
        <v>4087</v>
      </c>
      <c r="BG14" s="102">
        <v>4161</v>
      </c>
      <c r="BH14" s="102">
        <v>4067.9</v>
      </c>
      <c r="BI14" s="102">
        <v>4137.2</v>
      </c>
      <c r="BJ14" s="102">
        <v>5293.3</v>
      </c>
      <c r="BK14" s="102">
        <v>4179.6000000000004</v>
      </c>
    </row>
    <row r="15" spans="1:63" s="95" customFormat="1" ht="31.9" customHeight="1">
      <c r="A15" s="132"/>
      <c r="B15" s="93" t="str">
        <f>IF('0'!A1=1,"з неї наукові дослідження та розробки","of which scientific research and development")</f>
        <v>з неї наукові дослідження та розробки</v>
      </c>
      <c r="C15" s="102">
        <v>611.9</v>
      </c>
      <c r="D15" s="102">
        <v>645.1</v>
      </c>
      <c r="E15" s="102">
        <v>708.7</v>
      </c>
      <c r="F15" s="102">
        <v>681.8</v>
      </c>
      <c r="G15" s="102">
        <v>704.5</v>
      </c>
      <c r="H15" s="102">
        <v>747</v>
      </c>
      <c r="I15" s="102">
        <v>773.5</v>
      </c>
      <c r="J15" s="102">
        <v>753.1</v>
      </c>
      <c r="K15" s="102">
        <v>778.4</v>
      </c>
      <c r="L15" s="102">
        <v>763</v>
      </c>
      <c r="M15" s="102">
        <v>814.4</v>
      </c>
      <c r="N15" s="102">
        <v>997.8</v>
      </c>
      <c r="O15" s="102">
        <v>798</v>
      </c>
      <c r="P15" s="102">
        <v>854.6</v>
      </c>
      <c r="Q15" s="102">
        <v>940.9</v>
      </c>
      <c r="R15" s="102">
        <v>933</v>
      </c>
      <c r="S15" s="102">
        <v>952.3</v>
      </c>
      <c r="T15" s="102">
        <v>974.8</v>
      </c>
      <c r="U15" s="102">
        <v>1004.3</v>
      </c>
      <c r="V15" s="102">
        <v>989.9</v>
      </c>
      <c r="W15" s="102">
        <v>1003</v>
      </c>
      <c r="X15" s="102">
        <v>1077.5999999999999</v>
      </c>
      <c r="Y15" s="102">
        <v>1086.4000000000001</v>
      </c>
      <c r="Z15" s="102">
        <v>1314.7</v>
      </c>
      <c r="AA15" s="102">
        <v>859.6</v>
      </c>
      <c r="AB15" s="102">
        <v>854.1</v>
      </c>
      <c r="AC15" s="102">
        <v>947</v>
      </c>
      <c r="AD15" s="102">
        <v>935.5</v>
      </c>
      <c r="AE15" s="102">
        <v>942.9</v>
      </c>
      <c r="AF15" s="102">
        <v>980.7</v>
      </c>
      <c r="AG15" s="102">
        <v>1000.1</v>
      </c>
      <c r="AH15" s="102">
        <v>947.3</v>
      </c>
      <c r="AI15" s="102">
        <v>973.6</v>
      </c>
      <c r="AJ15" s="102">
        <v>985.1</v>
      </c>
      <c r="AK15" s="102">
        <v>997.5</v>
      </c>
      <c r="AL15" s="102">
        <v>1187.7</v>
      </c>
      <c r="AM15" s="102">
        <v>920.8</v>
      </c>
      <c r="AN15" s="102">
        <v>962</v>
      </c>
      <c r="AO15" s="102">
        <v>1055.7</v>
      </c>
      <c r="AP15" s="102">
        <v>909.5</v>
      </c>
      <c r="AQ15" s="102">
        <v>957.5</v>
      </c>
      <c r="AR15" s="102">
        <v>1027.5999999999999</v>
      </c>
      <c r="AS15" s="102">
        <v>1040.0999999999999</v>
      </c>
      <c r="AT15" s="102">
        <v>1009</v>
      </c>
      <c r="AU15" s="102">
        <v>1139.5999999999999</v>
      </c>
      <c r="AV15" s="102">
        <v>1102.3</v>
      </c>
      <c r="AW15" s="102">
        <v>1146.9000000000001</v>
      </c>
      <c r="AX15" s="102">
        <v>1326</v>
      </c>
      <c r="AY15" s="102">
        <v>1000.4</v>
      </c>
      <c r="AZ15" s="102">
        <v>1076.5999999999999</v>
      </c>
      <c r="BA15" s="102">
        <v>1152.3</v>
      </c>
      <c r="BB15" s="102">
        <v>1138.0999999999999</v>
      </c>
      <c r="BC15" s="102">
        <v>1142.5</v>
      </c>
      <c r="BD15" s="102">
        <v>1229</v>
      </c>
      <c r="BE15" s="102">
        <v>1228.9000000000001</v>
      </c>
      <c r="BF15" s="102">
        <v>1230.5</v>
      </c>
      <c r="BG15" s="102">
        <v>1230.4000000000001</v>
      </c>
      <c r="BH15" s="102">
        <v>1167.7</v>
      </c>
      <c r="BI15" s="102">
        <v>1242</v>
      </c>
      <c r="BJ15" s="102">
        <v>1559.4</v>
      </c>
      <c r="BK15" s="102">
        <v>1131.7</v>
      </c>
    </row>
    <row r="16" spans="1:63" s="95" customFormat="1" ht="31.9" customHeight="1">
      <c r="A16" s="132"/>
      <c r="B16" s="93" t="str">
        <f>IF('0'!A1=1,"Діяльність у сфері адміністративного  та допоміжного обслуговування","Administrative and support service activities")</f>
        <v>Діяльність у сфері адміністративного  та допоміжного обслуговування</v>
      </c>
      <c r="C16" s="102">
        <v>983.9</v>
      </c>
      <c r="D16" s="102">
        <v>998.9</v>
      </c>
      <c r="E16" s="102">
        <v>1042.7</v>
      </c>
      <c r="F16" s="102">
        <v>1016.1</v>
      </c>
      <c r="G16" s="102">
        <v>1027.2</v>
      </c>
      <c r="H16" s="102">
        <v>1038.3</v>
      </c>
      <c r="I16" s="102">
        <v>1045.9000000000001</v>
      </c>
      <c r="J16" s="102">
        <v>1058.5</v>
      </c>
      <c r="K16" s="102">
        <v>1060.4000000000001</v>
      </c>
      <c r="L16" s="102">
        <v>1064.3</v>
      </c>
      <c r="M16" s="102">
        <v>1070.8</v>
      </c>
      <c r="N16" s="102">
        <v>1179.3</v>
      </c>
      <c r="O16" s="102">
        <v>1221</v>
      </c>
      <c r="P16" s="102">
        <v>1247.9000000000001</v>
      </c>
      <c r="Q16" s="102">
        <v>1307.2</v>
      </c>
      <c r="R16" s="102">
        <v>1300.4000000000001</v>
      </c>
      <c r="S16" s="102">
        <v>1328.6</v>
      </c>
      <c r="T16" s="102">
        <v>1342.8</v>
      </c>
      <c r="U16" s="102">
        <v>1389.8</v>
      </c>
      <c r="V16" s="102">
        <v>1385.1</v>
      </c>
      <c r="W16" s="102">
        <v>1388.8</v>
      </c>
      <c r="X16" s="102">
        <v>1406.9</v>
      </c>
      <c r="Y16" s="102">
        <v>1401.5</v>
      </c>
      <c r="Z16" s="102">
        <v>1519.3</v>
      </c>
      <c r="AA16" s="102">
        <v>1546.7</v>
      </c>
      <c r="AB16" s="102">
        <v>1572.6</v>
      </c>
      <c r="AC16" s="102">
        <v>1635.7</v>
      </c>
      <c r="AD16" s="102">
        <v>1629.9</v>
      </c>
      <c r="AE16" s="102">
        <v>1635.9</v>
      </c>
      <c r="AF16" s="102">
        <v>1643.7</v>
      </c>
      <c r="AG16" s="102">
        <v>1759.3</v>
      </c>
      <c r="AH16" s="102">
        <v>1675.7</v>
      </c>
      <c r="AI16" s="102">
        <v>1655.4</v>
      </c>
      <c r="AJ16" s="102">
        <v>1768.8</v>
      </c>
      <c r="AK16" s="102">
        <v>1660.8</v>
      </c>
      <c r="AL16" s="102">
        <v>1868.3</v>
      </c>
      <c r="AM16" s="102">
        <v>1727.1</v>
      </c>
      <c r="AN16" s="102">
        <v>1720.5</v>
      </c>
      <c r="AO16" s="102">
        <v>1894</v>
      </c>
      <c r="AP16" s="102">
        <v>1640.2</v>
      </c>
      <c r="AQ16" s="102">
        <v>1594.4</v>
      </c>
      <c r="AR16" s="102">
        <v>1647.1</v>
      </c>
      <c r="AS16" s="102">
        <v>1734.7</v>
      </c>
      <c r="AT16" s="102">
        <v>1766.3</v>
      </c>
      <c r="AU16" s="102">
        <v>1753.6</v>
      </c>
      <c r="AV16" s="102">
        <v>1814.2</v>
      </c>
      <c r="AW16" s="102">
        <v>1774.6</v>
      </c>
      <c r="AX16" s="102">
        <v>2034.4</v>
      </c>
      <c r="AY16" s="102">
        <v>2030</v>
      </c>
      <c r="AZ16" s="102">
        <v>2019</v>
      </c>
      <c r="BA16" s="102">
        <v>2141.6</v>
      </c>
      <c r="BB16" s="102">
        <v>2084.5</v>
      </c>
      <c r="BC16" s="102">
        <v>2102.1</v>
      </c>
      <c r="BD16" s="102">
        <v>2171.8000000000002</v>
      </c>
      <c r="BE16" s="102">
        <v>2219.6999999999998</v>
      </c>
      <c r="BF16" s="102">
        <v>2218.4</v>
      </c>
      <c r="BG16" s="102">
        <v>2202.1999999999998</v>
      </c>
      <c r="BH16" s="102">
        <v>2216.6</v>
      </c>
      <c r="BI16" s="102">
        <v>2198</v>
      </c>
      <c r="BJ16" s="102">
        <v>2537.1</v>
      </c>
      <c r="BK16" s="102">
        <v>2603</v>
      </c>
    </row>
    <row r="17" spans="1:63" s="95" customFormat="1" ht="31.9" customHeight="1">
      <c r="A17" s="132"/>
      <c r="B17" s="93" t="str">
        <f>IF('0'!A1=1,"Державне управління й оборона; обов’язкове соціальне страхування","Public administration and defence; compulsory social security")</f>
        <v>Державне управління й оборона; обов’язкове соціальне страхування</v>
      </c>
      <c r="C17" s="102">
        <v>2957.4</v>
      </c>
      <c r="D17" s="102">
        <v>3346.4</v>
      </c>
      <c r="E17" s="102">
        <v>3596.3</v>
      </c>
      <c r="F17" s="102">
        <v>3595.9</v>
      </c>
      <c r="G17" s="102">
        <v>3778.5</v>
      </c>
      <c r="H17" s="102">
        <v>4445.6000000000004</v>
      </c>
      <c r="I17" s="102">
        <v>4563</v>
      </c>
      <c r="J17" s="102">
        <v>4521.1000000000004</v>
      </c>
      <c r="K17" s="102">
        <v>4558</v>
      </c>
      <c r="L17" s="102">
        <v>4807</v>
      </c>
      <c r="M17" s="102">
        <v>5086.3</v>
      </c>
      <c r="N17" s="102">
        <v>6761</v>
      </c>
      <c r="O17" s="102">
        <v>4674.3999999999996</v>
      </c>
      <c r="P17" s="102">
        <v>4938.6000000000004</v>
      </c>
      <c r="Q17" s="102">
        <v>5074.6000000000004</v>
      </c>
      <c r="R17" s="102">
        <v>5218</v>
      </c>
      <c r="S17" s="102">
        <v>5596.3</v>
      </c>
      <c r="T17" s="102">
        <v>6141.2</v>
      </c>
      <c r="U17" s="102">
        <v>6423.3</v>
      </c>
      <c r="V17" s="102">
        <v>6292.4</v>
      </c>
      <c r="W17" s="102">
        <v>5964.8</v>
      </c>
      <c r="X17" s="102">
        <v>6048.5</v>
      </c>
      <c r="Y17" s="102">
        <v>6225.5</v>
      </c>
      <c r="Z17" s="102">
        <v>7951.5</v>
      </c>
      <c r="AA17" s="102">
        <v>4586.6000000000004</v>
      </c>
      <c r="AB17" s="102">
        <v>4975.6000000000004</v>
      </c>
      <c r="AC17" s="102">
        <v>5235.7</v>
      </c>
      <c r="AD17" s="102">
        <v>5305.3</v>
      </c>
      <c r="AE17" s="102">
        <v>5512</v>
      </c>
      <c r="AF17" s="102">
        <v>6023.2</v>
      </c>
      <c r="AG17" s="102">
        <v>6474.8</v>
      </c>
      <c r="AH17" s="102">
        <v>6432.4</v>
      </c>
      <c r="AI17" s="102">
        <v>5838.9</v>
      </c>
      <c r="AJ17" s="102">
        <v>5869.7</v>
      </c>
      <c r="AK17" s="102">
        <v>6088.5</v>
      </c>
      <c r="AL17" s="102">
        <v>7808.7</v>
      </c>
      <c r="AM17" s="102">
        <v>5787.2</v>
      </c>
      <c r="AN17" s="102">
        <v>6302.4</v>
      </c>
      <c r="AO17" s="102">
        <v>6511</v>
      </c>
      <c r="AP17" s="102">
        <v>6410.7</v>
      </c>
      <c r="AQ17" s="102">
        <v>6421.5</v>
      </c>
      <c r="AR17" s="102">
        <v>7039.4</v>
      </c>
      <c r="AS17" s="102">
        <v>7551.7</v>
      </c>
      <c r="AT17" s="102">
        <v>7183.5</v>
      </c>
      <c r="AU17" s="102">
        <v>7132</v>
      </c>
      <c r="AV17" s="102">
        <v>7064.8</v>
      </c>
      <c r="AW17" s="102">
        <v>7489.3</v>
      </c>
      <c r="AX17" s="102">
        <v>9705.9</v>
      </c>
      <c r="AY17" s="102">
        <v>6212.5</v>
      </c>
      <c r="AZ17" s="102">
        <v>6478.3</v>
      </c>
      <c r="BA17" s="102">
        <v>6770.5</v>
      </c>
      <c r="BB17" s="102">
        <v>7007.3</v>
      </c>
      <c r="BC17" s="102">
        <v>7261.6</v>
      </c>
      <c r="BD17" s="102">
        <v>8049.6</v>
      </c>
      <c r="BE17" s="102">
        <v>8329.1</v>
      </c>
      <c r="BF17" s="102">
        <v>8402.5</v>
      </c>
      <c r="BG17" s="102">
        <v>7469</v>
      </c>
      <c r="BH17" s="102">
        <v>7381</v>
      </c>
      <c r="BI17" s="102">
        <v>7935.6</v>
      </c>
      <c r="BJ17" s="102">
        <v>10751.3</v>
      </c>
      <c r="BK17" s="102">
        <v>7066.1</v>
      </c>
    </row>
    <row r="18" spans="1:63" s="95" customFormat="1" ht="31.9" customHeight="1">
      <c r="A18" s="132"/>
      <c r="B18" s="93" t="str">
        <f>IF('0'!A1=1,"Освіта","Education")</f>
        <v>Освіта</v>
      </c>
      <c r="C18" s="102">
        <v>7176.7</v>
      </c>
      <c r="D18" s="102">
        <v>7651.1</v>
      </c>
      <c r="E18" s="102">
        <v>7832.4</v>
      </c>
      <c r="F18" s="102">
        <v>7691.5</v>
      </c>
      <c r="G18" s="102">
        <v>8096.8</v>
      </c>
      <c r="H18" s="102">
        <v>9990.1</v>
      </c>
      <c r="I18" s="102">
        <v>8185.3</v>
      </c>
      <c r="J18" s="102">
        <v>7059.9</v>
      </c>
      <c r="K18" s="102">
        <v>8655.6</v>
      </c>
      <c r="L18" s="102">
        <v>8244.7999999999993</v>
      </c>
      <c r="M18" s="102">
        <v>8441.7999999999993</v>
      </c>
      <c r="N18" s="102">
        <v>10314.200000000001</v>
      </c>
      <c r="O18" s="102">
        <v>8565.9</v>
      </c>
      <c r="P18" s="102">
        <v>9421.2000000000007</v>
      </c>
      <c r="Q18" s="102">
        <v>9446.6</v>
      </c>
      <c r="R18" s="102">
        <v>9350.9</v>
      </c>
      <c r="S18" s="102">
        <v>9782.2000000000007</v>
      </c>
      <c r="T18" s="102">
        <v>11846.2</v>
      </c>
      <c r="U18" s="102">
        <v>9892.2000000000007</v>
      </c>
      <c r="V18" s="102">
        <v>8660</v>
      </c>
      <c r="W18" s="102">
        <v>9847.2999999999993</v>
      </c>
      <c r="X18" s="102">
        <v>9853.5</v>
      </c>
      <c r="Y18" s="102">
        <v>9827</v>
      </c>
      <c r="Z18" s="102">
        <v>11821.4</v>
      </c>
      <c r="AA18" s="102">
        <v>9732</v>
      </c>
      <c r="AB18" s="102">
        <v>10268.4</v>
      </c>
      <c r="AC18" s="102">
        <v>10460.4</v>
      </c>
      <c r="AD18" s="102">
        <v>10302.5</v>
      </c>
      <c r="AE18" s="102">
        <v>10815.6</v>
      </c>
      <c r="AF18" s="102">
        <v>12960.1</v>
      </c>
      <c r="AG18" s="102">
        <v>11033.8</v>
      </c>
      <c r="AH18" s="102">
        <v>9567.4</v>
      </c>
      <c r="AI18" s="102">
        <v>11198.7</v>
      </c>
      <c r="AJ18" s="102">
        <v>10926.2</v>
      </c>
      <c r="AK18" s="102">
        <v>11050.1</v>
      </c>
      <c r="AL18" s="102">
        <v>13179.9</v>
      </c>
      <c r="AM18" s="102">
        <v>11202</v>
      </c>
      <c r="AN18" s="102">
        <v>11665.7</v>
      </c>
      <c r="AO18" s="102">
        <v>11667.9</v>
      </c>
      <c r="AP18" s="102">
        <v>11351.7</v>
      </c>
      <c r="AQ18" s="102">
        <v>11699.4</v>
      </c>
      <c r="AR18" s="102">
        <v>14358.5</v>
      </c>
      <c r="AS18" s="102">
        <v>12331</v>
      </c>
      <c r="AT18" s="102">
        <v>10722.2</v>
      </c>
      <c r="AU18" s="102">
        <v>13662.9</v>
      </c>
      <c r="AV18" s="102">
        <v>12933</v>
      </c>
      <c r="AW18" s="102">
        <v>12869.4</v>
      </c>
      <c r="AX18" s="102">
        <v>15909.2</v>
      </c>
      <c r="AY18" s="102">
        <v>11850.4</v>
      </c>
      <c r="AZ18" s="102">
        <v>12972</v>
      </c>
      <c r="BA18" s="102">
        <v>13343.4</v>
      </c>
      <c r="BB18" s="102">
        <v>13134.5</v>
      </c>
      <c r="BC18" s="102">
        <v>13855</v>
      </c>
      <c r="BD18" s="102">
        <v>16897.400000000001</v>
      </c>
      <c r="BE18" s="102">
        <v>13863.6</v>
      </c>
      <c r="BF18" s="102">
        <v>12150.5</v>
      </c>
      <c r="BG18" s="102">
        <v>14560.5</v>
      </c>
      <c r="BH18" s="102">
        <v>13776</v>
      </c>
      <c r="BI18" s="102">
        <v>14051.7</v>
      </c>
      <c r="BJ18" s="102">
        <v>17886.400000000001</v>
      </c>
      <c r="BK18" s="102">
        <v>14237.3</v>
      </c>
    </row>
    <row r="19" spans="1:63" s="95" customFormat="1" ht="31.9" customHeight="1">
      <c r="A19" s="132"/>
      <c r="B19" s="93" t="str">
        <f>IF('0'!A1=1,"Охорона здоров’я та надання  соціальної допомоги","Human health and social work activities")</f>
        <v>Охорона здоров’я та надання  соціальної допомоги</v>
      </c>
      <c r="C19" s="102">
        <v>4271</v>
      </c>
      <c r="D19" s="102">
        <v>4388.7</v>
      </c>
      <c r="E19" s="102">
        <v>4564.7</v>
      </c>
      <c r="F19" s="102">
        <v>4591</v>
      </c>
      <c r="G19" s="102">
        <v>4763.8999999999996</v>
      </c>
      <c r="H19" s="102">
        <v>5144</v>
      </c>
      <c r="I19" s="102">
        <v>4995.5</v>
      </c>
      <c r="J19" s="102">
        <v>4826.3999999999996</v>
      </c>
      <c r="K19" s="102">
        <v>4730.2</v>
      </c>
      <c r="L19" s="102">
        <v>4873.3999999999996</v>
      </c>
      <c r="M19" s="102">
        <v>4956.7</v>
      </c>
      <c r="N19" s="102">
        <v>5977.5</v>
      </c>
      <c r="O19" s="102">
        <v>5002.3</v>
      </c>
      <c r="P19" s="102">
        <v>5086.8999999999996</v>
      </c>
      <c r="Q19" s="102">
        <v>5312.6</v>
      </c>
      <c r="R19" s="102">
        <v>5283.3</v>
      </c>
      <c r="S19" s="102">
        <v>5461.3</v>
      </c>
      <c r="T19" s="102">
        <v>5871.3</v>
      </c>
      <c r="U19" s="102">
        <v>5664.6</v>
      </c>
      <c r="V19" s="102">
        <v>5474.4</v>
      </c>
      <c r="W19" s="102">
        <v>5371.1</v>
      </c>
      <c r="X19" s="102">
        <v>5500.2</v>
      </c>
      <c r="Y19" s="102">
        <v>5609.3</v>
      </c>
      <c r="Z19" s="102">
        <v>6801.6</v>
      </c>
      <c r="AA19" s="102">
        <v>5652</v>
      </c>
      <c r="AB19" s="102">
        <v>5805.6</v>
      </c>
      <c r="AC19" s="102">
        <v>6111.2</v>
      </c>
      <c r="AD19" s="102">
        <v>6056.7</v>
      </c>
      <c r="AE19" s="102">
        <v>6179</v>
      </c>
      <c r="AF19" s="102">
        <v>6717.6</v>
      </c>
      <c r="AG19" s="102">
        <v>6458.1</v>
      </c>
      <c r="AH19" s="102">
        <v>6295.7</v>
      </c>
      <c r="AI19" s="102">
        <v>6138.8</v>
      </c>
      <c r="AJ19" s="102">
        <v>6216.4</v>
      </c>
      <c r="AK19" s="102">
        <v>6246.3</v>
      </c>
      <c r="AL19" s="102">
        <v>7509.4</v>
      </c>
      <c r="AM19" s="102">
        <v>6478.3</v>
      </c>
      <c r="AN19" s="102">
        <v>6590.4</v>
      </c>
      <c r="AO19" s="102">
        <v>7011.1</v>
      </c>
      <c r="AP19" s="102">
        <v>5936.9</v>
      </c>
      <c r="AQ19" s="102">
        <v>6449.5</v>
      </c>
      <c r="AR19" s="102">
        <v>7440.1</v>
      </c>
      <c r="AS19" s="102">
        <v>7244.9</v>
      </c>
      <c r="AT19" s="102">
        <v>7167.5</v>
      </c>
      <c r="AU19" s="102">
        <v>7529.3</v>
      </c>
      <c r="AV19" s="102">
        <v>9071.9</v>
      </c>
      <c r="AW19" s="102">
        <v>8779.9</v>
      </c>
      <c r="AX19" s="102">
        <v>10772.5</v>
      </c>
      <c r="AY19" s="102">
        <v>8810.2999999999993</v>
      </c>
      <c r="AZ19" s="102">
        <v>9132.9</v>
      </c>
      <c r="BA19" s="102">
        <v>10030.1</v>
      </c>
      <c r="BB19" s="102">
        <v>9684.2999999999993</v>
      </c>
      <c r="BC19" s="102">
        <v>9486.9</v>
      </c>
      <c r="BD19" s="102">
        <v>9915.9</v>
      </c>
      <c r="BE19" s="102">
        <v>9124.9</v>
      </c>
      <c r="BF19" s="102">
        <v>8902.7999999999993</v>
      </c>
      <c r="BG19" s="102">
        <v>8608.7000000000007</v>
      </c>
      <c r="BH19" s="102">
        <v>9066.4</v>
      </c>
      <c r="BI19" s="102">
        <v>9481</v>
      </c>
      <c r="BJ19" s="102">
        <v>11898.5</v>
      </c>
      <c r="BK19" s="102">
        <v>10710.5</v>
      </c>
    </row>
    <row r="20" spans="1:63" s="95" customFormat="1" ht="31.9" customHeight="1">
      <c r="A20" s="132"/>
      <c r="B20" s="93" t="str">
        <f>IF('0'!A1=1,"з них охорона здоров’я  ","of which human health")</f>
        <v xml:space="preserve">з них охорона здоров’я  </v>
      </c>
      <c r="C20" s="102">
        <v>3850.8</v>
      </c>
      <c r="D20" s="102">
        <v>3951.5</v>
      </c>
      <c r="E20" s="102">
        <v>4106</v>
      </c>
      <c r="F20" s="102">
        <v>4138.1000000000004</v>
      </c>
      <c r="G20" s="102">
        <v>4296.7</v>
      </c>
      <c r="H20" s="102">
        <v>4655.3999999999996</v>
      </c>
      <c r="I20" s="102">
        <v>4511.6000000000004</v>
      </c>
      <c r="J20" s="102">
        <v>4351.5</v>
      </c>
      <c r="K20" s="102">
        <v>4255.3999999999996</v>
      </c>
      <c r="L20" s="102">
        <v>4351.7</v>
      </c>
      <c r="M20" s="102">
        <v>4456.6000000000004</v>
      </c>
      <c r="N20" s="102">
        <v>5359.3</v>
      </c>
      <c r="O20" s="102">
        <v>4502</v>
      </c>
      <c r="P20" s="102">
        <v>4571.2</v>
      </c>
      <c r="Q20" s="102">
        <v>4776.1000000000004</v>
      </c>
      <c r="R20" s="102">
        <v>4765.8</v>
      </c>
      <c r="S20" s="102">
        <v>4923</v>
      </c>
      <c r="T20" s="102">
        <v>5305.3</v>
      </c>
      <c r="U20" s="102">
        <v>5113.3999999999996</v>
      </c>
      <c r="V20" s="102">
        <v>4930.1000000000004</v>
      </c>
      <c r="W20" s="102">
        <v>4842.3</v>
      </c>
      <c r="X20" s="102">
        <v>4928.8</v>
      </c>
      <c r="Y20" s="102">
        <v>5053.1000000000004</v>
      </c>
      <c r="Z20" s="102">
        <v>6150.5</v>
      </c>
      <c r="AA20" s="102">
        <v>5152.1000000000004</v>
      </c>
      <c r="AB20" s="102">
        <v>5272.1</v>
      </c>
      <c r="AC20" s="102">
        <v>5555.2</v>
      </c>
      <c r="AD20" s="102">
        <v>5503.4</v>
      </c>
      <c r="AE20" s="102">
        <v>5618.2</v>
      </c>
      <c r="AF20" s="102">
        <v>6130.9</v>
      </c>
      <c r="AG20" s="102">
        <v>5880.6</v>
      </c>
      <c r="AH20" s="102">
        <v>5718.4</v>
      </c>
      <c r="AI20" s="102">
        <v>5567.7</v>
      </c>
      <c r="AJ20" s="102">
        <v>5605.9</v>
      </c>
      <c r="AK20" s="102">
        <v>5660.4</v>
      </c>
      <c r="AL20" s="102">
        <v>6822.5</v>
      </c>
      <c r="AM20" s="102">
        <v>5883.2</v>
      </c>
      <c r="AN20" s="102">
        <v>5979.6</v>
      </c>
      <c r="AO20" s="102">
        <v>6361.8</v>
      </c>
      <c r="AP20" s="102">
        <v>5286.2</v>
      </c>
      <c r="AQ20" s="102">
        <v>5799.8</v>
      </c>
      <c r="AR20" s="102">
        <v>6751.4</v>
      </c>
      <c r="AS20" s="102">
        <v>6568.6</v>
      </c>
      <c r="AT20" s="102">
        <v>6496</v>
      </c>
      <c r="AU20" s="102">
        <v>6824.3</v>
      </c>
      <c r="AV20" s="102">
        <v>8350.7000000000007</v>
      </c>
      <c r="AW20" s="102">
        <v>8088</v>
      </c>
      <c r="AX20" s="102">
        <v>9913.7000000000007</v>
      </c>
      <c r="AY20" s="102">
        <v>8136.9</v>
      </c>
      <c r="AZ20" s="102">
        <v>8451.7000000000007</v>
      </c>
      <c r="BA20" s="102">
        <v>9302.7000000000007</v>
      </c>
      <c r="BB20" s="102">
        <v>8958.7999999999993</v>
      </c>
      <c r="BC20" s="102">
        <v>8745.4</v>
      </c>
      <c r="BD20" s="102">
        <v>9134.4</v>
      </c>
      <c r="BE20" s="102">
        <v>8358.7999999999993</v>
      </c>
      <c r="BF20" s="102">
        <v>8135.2</v>
      </c>
      <c r="BG20" s="102">
        <v>7852.6</v>
      </c>
      <c r="BH20" s="102">
        <v>8283.7999999999993</v>
      </c>
      <c r="BI20" s="102">
        <v>8715.9</v>
      </c>
      <c r="BJ20" s="102">
        <v>10962.1</v>
      </c>
      <c r="BK20" s="102">
        <v>9926.4</v>
      </c>
    </row>
    <row r="21" spans="1:63" s="95" customFormat="1" ht="31.9" customHeight="1">
      <c r="A21" s="132"/>
      <c r="B21" s="93" t="str">
        <f>IF('0'!A1=1,"Мистецтво, спорт, розваги та відпочинок","Arts, sport, entertainment and recreation")</f>
        <v>Мистецтво, спорт, розваги та відпочинок</v>
      </c>
      <c r="C21" s="102">
        <v>853</v>
      </c>
      <c r="D21" s="102">
        <v>890</v>
      </c>
      <c r="E21" s="102">
        <v>993.4</v>
      </c>
      <c r="F21" s="102">
        <v>922.5</v>
      </c>
      <c r="G21" s="102">
        <v>1204</v>
      </c>
      <c r="H21" s="102">
        <v>1066.3</v>
      </c>
      <c r="I21" s="102">
        <v>1035.7</v>
      </c>
      <c r="J21" s="102">
        <v>957.9</v>
      </c>
      <c r="K21" s="102">
        <v>1039.7</v>
      </c>
      <c r="L21" s="102">
        <v>1008.1</v>
      </c>
      <c r="M21" s="102">
        <v>1029.9000000000001</v>
      </c>
      <c r="N21" s="102">
        <v>1438.5</v>
      </c>
      <c r="O21" s="102">
        <v>981.6</v>
      </c>
      <c r="P21" s="102">
        <v>1021.8</v>
      </c>
      <c r="Q21" s="102">
        <v>1070.8</v>
      </c>
      <c r="R21" s="102">
        <v>1061.2</v>
      </c>
      <c r="S21" s="102">
        <v>1319.9</v>
      </c>
      <c r="T21" s="102">
        <v>1168.8</v>
      </c>
      <c r="U21" s="102">
        <v>1111.8</v>
      </c>
      <c r="V21" s="102">
        <v>1041.5</v>
      </c>
      <c r="W21" s="102">
        <v>1130.4000000000001</v>
      </c>
      <c r="X21" s="102">
        <v>1101.5999999999999</v>
      </c>
      <c r="Y21" s="102">
        <v>1151.0999999999999</v>
      </c>
      <c r="Z21" s="102">
        <v>1361.3</v>
      </c>
      <c r="AA21" s="102">
        <v>1090.9000000000001</v>
      </c>
      <c r="AB21" s="102">
        <v>1078.2</v>
      </c>
      <c r="AC21" s="102">
        <v>1169.2</v>
      </c>
      <c r="AD21" s="102">
        <v>1151.3</v>
      </c>
      <c r="AE21" s="102">
        <v>1177.0999999999999</v>
      </c>
      <c r="AF21" s="102">
        <v>1447.9</v>
      </c>
      <c r="AG21" s="102">
        <v>1230.9000000000001</v>
      </c>
      <c r="AH21" s="102">
        <v>1089.0999999999999</v>
      </c>
      <c r="AI21" s="102">
        <v>1237</v>
      </c>
      <c r="AJ21" s="102">
        <v>1181.0999999999999</v>
      </c>
      <c r="AK21" s="102">
        <v>1207.3</v>
      </c>
      <c r="AL21" s="102">
        <v>1441.8</v>
      </c>
      <c r="AM21" s="102">
        <v>1207.2</v>
      </c>
      <c r="AN21" s="102">
        <v>1271.7</v>
      </c>
      <c r="AO21" s="102">
        <v>1262.3</v>
      </c>
      <c r="AP21" s="102">
        <v>1134.2</v>
      </c>
      <c r="AQ21" s="102">
        <v>1157.4000000000001</v>
      </c>
      <c r="AR21" s="102">
        <v>1334.8</v>
      </c>
      <c r="AS21" s="102">
        <v>1431.6</v>
      </c>
      <c r="AT21" s="102">
        <v>1340.1</v>
      </c>
      <c r="AU21" s="102">
        <v>1388.5</v>
      </c>
      <c r="AV21" s="102">
        <v>1634.2</v>
      </c>
      <c r="AW21" s="102">
        <v>1465</v>
      </c>
      <c r="AX21" s="102">
        <v>1809.7</v>
      </c>
      <c r="AY21" s="102">
        <v>1255.4000000000001</v>
      </c>
      <c r="AZ21" s="102">
        <v>1467.3</v>
      </c>
      <c r="BA21" s="102">
        <v>1486.6</v>
      </c>
      <c r="BB21" s="102">
        <v>1389</v>
      </c>
      <c r="BC21" s="102">
        <v>1511.5</v>
      </c>
      <c r="BD21" s="102">
        <v>1646.1</v>
      </c>
      <c r="BE21" s="102">
        <v>1600.9</v>
      </c>
      <c r="BF21" s="102">
        <v>1524.3</v>
      </c>
      <c r="BG21" s="102">
        <v>1634.5</v>
      </c>
      <c r="BH21" s="102">
        <v>1554.1</v>
      </c>
      <c r="BI21" s="102">
        <v>1600.7</v>
      </c>
      <c r="BJ21" s="102">
        <v>1930.6</v>
      </c>
      <c r="BK21" s="102">
        <v>1505.8</v>
      </c>
    </row>
    <row r="22" spans="1:63" s="95" customFormat="1" ht="31.9" customHeight="1">
      <c r="A22" s="132"/>
      <c r="B22" s="93" t="str">
        <f>IF('0'!A1=1,"діяльність у сфері творчості, мистецтва та розваг","arts, entertainment and recreation activities")</f>
        <v>діяльність у сфері творчості, мистецтва та розваг</v>
      </c>
      <c r="C22" s="102">
        <v>421.1</v>
      </c>
      <c r="D22" s="102">
        <v>451.9</v>
      </c>
      <c r="E22" s="102">
        <v>520.29999999999995</v>
      </c>
      <c r="F22" s="102">
        <v>471</v>
      </c>
      <c r="G22" s="102">
        <v>486.6</v>
      </c>
      <c r="H22" s="102">
        <v>537.5</v>
      </c>
      <c r="I22" s="102">
        <v>511.6</v>
      </c>
      <c r="J22" s="102">
        <v>454.4</v>
      </c>
      <c r="K22" s="102">
        <v>504.1</v>
      </c>
      <c r="L22" s="102">
        <v>508</v>
      </c>
      <c r="M22" s="102">
        <v>524.29999999999995</v>
      </c>
      <c r="N22" s="102">
        <v>675.5</v>
      </c>
      <c r="O22" s="102">
        <v>500.1</v>
      </c>
      <c r="P22" s="102">
        <v>537.1</v>
      </c>
      <c r="Q22" s="102">
        <v>565.4</v>
      </c>
      <c r="R22" s="102">
        <v>535.79999999999995</v>
      </c>
      <c r="S22" s="102">
        <v>547.70000000000005</v>
      </c>
      <c r="T22" s="102">
        <v>597.9</v>
      </c>
      <c r="U22" s="102">
        <v>580.9</v>
      </c>
      <c r="V22" s="102">
        <v>522.20000000000005</v>
      </c>
      <c r="W22" s="102">
        <v>565.5</v>
      </c>
      <c r="X22" s="102">
        <v>564.5</v>
      </c>
      <c r="Y22" s="102">
        <v>590.4</v>
      </c>
      <c r="Z22" s="102">
        <v>736</v>
      </c>
      <c r="AA22" s="102">
        <v>554.29999999999995</v>
      </c>
      <c r="AB22" s="102">
        <v>559.6</v>
      </c>
      <c r="AC22" s="102">
        <v>620.79999999999995</v>
      </c>
      <c r="AD22" s="102">
        <v>578.1</v>
      </c>
      <c r="AE22" s="102">
        <v>589.29999999999995</v>
      </c>
      <c r="AF22" s="102">
        <v>631.9</v>
      </c>
      <c r="AG22" s="102">
        <v>632.20000000000005</v>
      </c>
      <c r="AH22" s="102">
        <v>545.29999999999995</v>
      </c>
      <c r="AI22" s="102">
        <v>597.6</v>
      </c>
      <c r="AJ22" s="102">
        <v>604.9</v>
      </c>
      <c r="AK22" s="102">
        <v>634.29999999999995</v>
      </c>
      <c r="AL22" s="102">
        <v>755.7</v>
      </c>
      <c r="AM22" s="102">
        <v>640.9</v>
      </c>
      <c r="AN22" s="102">
        <v>665.2</v>
      </c>
      <c r="AO22" s="102">
        <v>655.5</v>
      </c>
      <c r="AP22" s="102">
        <v>581.70000000000005</v>
      </c>
      <c r="AQ22" s="102">
        <v>592.5</v>
      </c>
      <c r="AR22" s="102">
        <v>687</v>
      </c>
      <c r="AS22" s="102">
        <v>669.4</v>
      </c>
      <c r="AT22" s="102">
        <v>621.1</v>
      </c>
      <c r="AU22" s="102">
        <v>683.8</v>
      </c>
      <c r="AV22" s="102">
        <v>695.1</v>
      </c>
      <c r="AW22" s="102">
        <v>747.4</v>
      </c>
      <c r="AX22" s="102">
        <v>852.8</v>
      </c>
      <c r="AY22" s="102">
        <v>633.79999999999995</v>
      </c>
      <c r="AZ22" s="102">
        <v>737.8</v>
      </c>
      <c r="BA22" s="102">
        <v>747.5</v>
      </c>
      <c r="BB22" s="102">
        <v>677.9</v>
      </c>
      <c r="BC22" s="102">
        <v>745.4</v>
      </c>
      <c r="BD22" s="102">
        <v>833.5</v>
      </c>
      <c r="BE22" s="102">
        <v>798.8</v>
      </c>
      <c r="BF22" s="102">
        <v>735.9</v>
      </c>
      <c r="BG22" s="102">
        <v>772.4</v>
      </c>
      <c r="BH22" s="102">
        <v>759.9</v>
      </c>
      <c r="BI22" s="102">
        <v>779.7</v>
      </c>
      <c r="BJ22" s="102">
        <v>994.9</v>
      </c>
      <c r="BK22" s="102">
        <v>732</v>
      </c>
    </row>
    <row r="23" spans="1:63" s="95" customFormat="1" ht="31.9" customHeight="1">
      <c r="A23" s="132"/>
      <c r="B23" s="93" t="str">
        <f>IF('0'!A1=1,"функціювання бібліотек, архівів, музеїв та інших закладів культури","Libraries, archives, museums and other cultural activities")</f>
        <v>функціювання бібліотек, архівів, музеїв та інших закладів культури</v>
      </c>
      <c r="C23" s="102">
        <v>205.6</v>
      </c>
      <c r="D23" s="102">
        <v>216.2</v>
      </c>
      <c r="E23" s="102">
        <v>230.2</v>
      </c>
      <c r="F23" s="102">
        <v>228.2</v>
      </c>
      <c r="G23" s="102">
        <v>239.4</v>
      </c>
      <c r="H23" s="102">
        <v>251.2</v>
      </c>
      <c r="I23" s="102">
        <v>253.6</v>
      </c>
      <c r="J23" s="102">
        <v>240.5</v>
      </c>
      <c r="K23" s="102">
        <v>253.9</v>
      </c>
      <c r="L23" s="102">
        <v>243.7</v>
      </c>
      <c r="M23" s="102">
        <v>252.4</v>
      </c>
      <c r="N23" s="102">
        <v>303.8</v>
      </c>
      <c r="O23" s="102">
        <v>228.3</v>
      </c>
      <c r="P23" s="102">
        <v>243.6</v>
      </c>
      <c r="Q23" s="102">
        <v>247</v>
      </c>
      <c r="R23" s="102">
        <v>245.1</v>
      </c>
      <c r="S23" s="102">
        <v>258.7</v>
      </c>
      <c r="T23" s="102">
        <v>272.10000000000002</v>
      </c>
      <c r="U23" s="102">
        <v>274.7</v>
      </c>
      <c r="V23" s="102">
        <v>256</v>
      </c>
      <c r="W23" s="102">
        <v>266.8</v>
      </c>
      <c r="X23" s="102">
        <v>257.89999999999998</v>
      </c>
      <c r="Y23" s="102">
        <v>267.8</v>
      </c>
      <c r="Z23" s="102">
        <v>317.5</v>
      </c>
      <c r="AA23" s="102">
        <v>253.5</v>
      </c>
      <c r="AB23" s="102">
        <v>264.10000000000002</v>
      </c>
      <c r="AC23" s="102">
        <v>283</v>
      </c>
      <c r="AD23" s="102">
        <v>279.8</v>
      </c>
      <c r="AE23" s="102">
        <v>291.3</v>
      </c>
      <c r="AF23" s="102">
        <v>305.3</v>
      </c>
      <c r="AG23" s="102">
        <v>311.2</v>
      </c>
      <c r="AH23" s="102">
        <v>293.7</v>
      </c>
      <c r="AI23" s="102">
        <v>299.60000000000002</v>
      </c>
      <c r="AJ23" s="102">
        <v>293.2</v>
      </c>
      <c r="AK23" s="102">
        <v>301</v>
      </c>
      <c r="AL23" s="102">
        <v>361.8</v>
      </c>
      <c r="AM23" s="102">
        <v>274.8</v>
      </c>
      <c r="AN23" s="102">
        <v>281.7</v>
      </c>
      <c r="AO23" s="102">
        <v>289.7</v>
      </c>
      <c r="AP23" s="102">
        <v>267.39999999999998</v>
      </c>
      <c r="AQ23" s="102">
        <v>281.39999999999998</v>
      </c>
      <c r="AR23" s="102">
        <v>317.5</v>
      </c>
      <c r="AS23" s="102">
        <v>322.89999999999998</v>
      </c>
      <c r="AT23" s="102">
        <v>306.2</v>
      </c>
      <c r="AU23" s="102">
        <v>334.8</v>
      </c>
      <c r="AV23" s="102">
        <v>330.6</v>
      </c>
      <c r="AW23" s="102">
        <v>332.1</v>
      </c>
      <c r="AX23" s="102">
        <v>403.2</v>
      </c>
      <c r="AY23" s="102">
        <v>309.3</v>
      </c>
      <c r="AZ23" s="102">
        <v>326.7</v>
      </c>
      <c r="BA23" s="102">
        <v>349.4</v>
      </c>
      <c r="BB23" s="102">
        <v>331.2</v>
      </c>
      <c r="BC23" s="102">
        <v>364.1</v>
      </c>
      <c r="BD23" s="102">
        <v>393</v>
      </c>
      <c r="BE23" s="102">
        <v>392.8</v>
      </c>
      <c r="BF23" s="102">
        <v>375.7</v>
      </c>
      <c r="BG23" s="102">
        <v>384.3</v>
      </c>
      <c r="BH23" s="102">
        <v>358.2</v>
      </c>
      <c r="BI23" s="102">
        <v>371.7</v>
      </c>
      <c r="BJ23" s="102">
        <v>470.2</v>
      </c>
      <c r="BK23" s="102">
        <v>356</v>
      </c>
    </row>
    <row r="24" spans="1:63" s="95" customFormat="1" ht="31.9" customHeight="1">
      <c r="A24" s="133"/>
      <c r="B24" s="94" t="str">
        <f>IF('0'!A1=1,"Надання інших видів послуг","Other service activities")</f>
        <v>Надання інших видів послуг</v>
      </c>
      <c r="C24" s="102">
        <v>160.6</v>
      </c>
      <c r="D24" s="102">
        <v>174.5</v>
      </c>
      <c r="E24" s="102">
        <v>186.4</v>
      </c>
      <c r="F24" s="102">
        <v>187.9</v>
      </c>
      <c r="G24" s="102">
        <v>186</v>
      </c>
      <c r="H24" s="102">
        <v>191.9</v>
      </c>
      <c r="I24" s="102">
        <v>203.1</v>
      </c>
      <c r="J24" s="102">
        <v>195.5</v>
      </c>
      <c r="K24" s="102">
        <v>198.6</v>
      </c>
      <c r="L24" s="102">
        <v>202.1</v>
      </c>
      <c r="M24" s="102">
        <v>200.9</v>
      </c>
      <c r="N24" s="102">
        <v>228</v>
      </c>
      <c r="O24" s="102">
        <v>208.8</v>
      </c>
      <c r="P24" s="102">
        <v>212.9</v>
      </c>
      <c r="Q24" s="102">
        <v>227.7</v>
      </c>
      <c r="R24" s="102">
        <v>229.5</v>
      </c>
      <c r="S24" s="102">
        <v>234.1</v>
      </c>
      <c r="T24" s="102">
        <v>236.1</v>
      </c>
      <c r="U24" s="102">
        <v>242.3</v>
      </c>
      <c r="V24" s="102">
        <v>235.8</v>
      </c>
      <c r="W24" s="102">
        <v>229.5</v>
      </c>
      <c r="X24" s="102">
        <v>240.1</v>
      </c>
      <c r="Y24" s="102">
        <v>232.4</v>
      </c>
      <c r="Z24" s="102">
        <v>265.39999999999998</v>
      </c>
      <c r="AA24" s="102">
        <v>214.2</v>
      </c>
      <c r="AB24" s="102">
        <v>222.3</v>
      </c>
      <c r="AC24" s="102">
        <v>251.5</v>
      </c>
      <c r="AD24" s="102">
        <v>235.3</v>
      </c>
      <c r="AE24" s="102">
        <v>235.7</v>
      </c>
      <c r="AF24" s="102">
        <v>237.6</v>
      </c>
      <c r="AG24" s="102">
        <v>236.4</v>
      </c>
      <c r="AH24" s="102">
        <v>238.4</v>
      </c>
      <c r="AI24" s="102">
        <v>221.6</v>
      </c>
      <c r="AJ24" s="102">
        <v>220.9</v>
      </c>
      <c r="AK24" s="102">
        <v>222.6</v>
      </c>
      <c r="AL24" s="102">
        <v>252.1</v>
      </c>
      <c r="AM24" s="102">
        <v>289.60000000000002</v>
      </c>
      <c r="AN24" s="102">
        <v>290.60000000000002</v>
      </c>
      <c r="AO24" s="102">
        <v>360.6</v>
      </c>
      <c r="AP24" s="102">
        <v>266.5</v>
      </c>
      <c r="AQ24" s="102">
        <v>266.10000000000002</v>
      </c>
      <c r="AR24" s="102">
        <v>297.89999999999998</v>
      </c>
      <c r="AS24" s="102">
        <v>305.10000000000002</v>
      </c>
      <c r="AT24" s="102">
        <v>301.60000000000002</v>
      </c>
      <c r="AU24" s="102">
        <v>317.3</v>
      </c>
      <c r="AV24" s="102">
        <v>325.8</v>
      </c>
      <c r="AW24" s="102">
        <v>335.9</v>
      </c>
      <c r="AX24" s="102">
        <v>361.6</v>
      </c>
      <c r="AY24" s="102">
        <v>308</v>
      </c>
      <c r="AZ24" s="102">
        <v>311.39999999999998</v>
      </c>
      <c r="BA24" s="102">
        <v>357.6</v>
      </c>
      <c r="BB24" s="102">
        <v>331.8</v>
      </c>
      <c r="BC24" s="102">
        <v>334</v>
      </c>
      <c r="BD24" s="102">
        <v>381</v>
      </c>
      <c r="BE24" s="102">
        <v>418.7</v>
      </c>
      <c r="BF24" s="102">
        <v>435.1</v>
      </c>
      <c r="BG24" s="102">
        <v>355.7</v>
      </c>
      <c r="BH24" s="102">
        <v>351.1</v>
      </c>
      <c r="BI24" s="102">
        <v>352.2</v>
      </c>
      <c r="BJ24" s="102">
        <v>415.8</v>
      </c>
      <c r="BK24" s="102">
        <v>348.3</v>
      </c>
    </row>
    <row r="25" spans="1:63" s="95" customFormat="1" ht="15" customHeight="1"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P25" s="103"/>
      <c r="Q25" s="103"/>
      <c r="R25" s="103"/>
      <c r="S25" s="103"/>
      <c r="V25" s="111"/>
      <c r="Y25" s="111"/>
      <c r="AA25" s="113"/>
      <c r="AD25" s="114"/>
      <c r="AE25" s="111"/>
      <c r="AJ25" s="114"/>
      <c r="AK25" s="111"/>
      <c r="AL25" s="120"/>
      <c r="AM25" s="114"/>
      <c r="AO25" s="111"/>
      <c r="AP25" s="114"/>
      <c r="AQ25" s="114"/>
      <c r="AR25" s="111"/>
      <c r="AS25" s="111"/>
      <c r="AT25" s="114"/>
      <c r="BC25" s="86"/>
      <c r="BD25" s="112"/>
      <c r="BE25" s="86"/>
      <c r="BF25" s="86"/>
      <c r="BG25" s="86"/>
      <c r="BI25" s="86"/>
      <c r="BJ25" s="86"/>
    </row>
    <row r="26" spans="1:63" s="97" customFormat="1" ht="15" customHeight="1">
      <c r="A26" s="96" t="str">
        <f>IF('0'!A1=1,"*Дані наведено без урахування тимчасово окупованої території Автономної Республіки Крим, м. Севастополя,  а також без частини зони проведення антитерористичної операції.","*Excluding the temporarily occupied territory of the Autonomous Republic of Crimea and the city of Sevastopol, excluding part of the anti-terrorist operation zone.")</f>
        <v>*Дані наведено без урахування тимчасово окупованої території Автономної Республіки Крим, м. Севастополя,  а також без частини зони проведення антитерористичної операції.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P26" s="104"/>
      <c r="Q26" s="104"/>
      <c r="R26" s="104"/>
      <c r="S26" s="104"/>
      <c r="V26" s="111"/>
      <c r="Y26" s="111"/>
      <c r="AA26" s="113"/>
      <c r="AD26" s="115"/>
      <c r="AE26" s="111"/>
      <c r="AJ26" s="115"/>
      <c r="AK26" s="111"/>
      <c r="AL26" s="120"/>
      <c r="AM26" s="115"/>
      <c r="AO26" s="111"/>
      <c r="AP26" s="115"/>
      <c r="AQ26" s="115"/>
      <c r="AR26" s="111"/>
      <c r="AS26" s="111"/>
      <c r="AT26" s="115"/>
      <c r="BC26" s="86"/>
      <c r="BD26" s="86"/>
      <c r="BE26" s="86"/>
      <c r="BF26" s="86"/>
      <c r="BG26" s="86"/>
      <c r="BI26" s="86"/>
      <c r="BJ26" s="86"/>
    </row>
    <row r="27" spans="1:63">
      <c r="V27" s="111"/>
      <c r="Y27" s="111"/>
      <c r="AA27" s="113"/>
      <c r="AD27" s="112"/>
      <c r="AE27" s="111"/>
      <c r="AJ27" s="112"/>
      <c r="AK27" s="111"/>
      <c r="AL27" s="120"/>
      <c r="AM27" s="112"/>
      <c r="AO27" s="111"/>
      <c r="AP27" s="112"/>
      <c r="AQ27" s="112"/>
      <c r="AR27" s="111"/>
      <c r="AS27" s="111"/>
      <c r="AT27" s="112"/>
    </row>
    <row r="28" spans="1:63">
      <c r="V28" s="111"/>
      <c r="Y28" s="111"/>
      <c r="AA28" s="113"/>
      <c r="AD28" s="112"/>
      <c r="AE28" s="111"/>
      <c r="AJ28" s="112"/>
      <c r="AK28" s="111"/>
      <c r="AL28" s="120"/>
      <c r="AM28" s="112"/>
      <c r="AO28" s="111"/>
      <c r="AP28" s="112"/>
      <c r="AQ28" s="112"/>
      <c r="AR28" s="111"/>
      <c r="AS28" s="111"/>
      <c r="AT28" s="112"/>
    </row>
    <row r="29" spans="1:63">
      <c r="V29" s="111"/>
      <c r="Y29" s="111"/>
      <c r="AA29" s="113"/>
      <c r="AD29" s="112"/>
      <c r="AE29" s="111"/>
      <c r="AJ29" s="112"/>
      <c r="AK29" s="111"/>
      <c r="AL29" s="120"/>
      <c r="AM29" s="112"/>
      <c r="AO29" s="111"/>
      <c r="AP29" s="112"/>
      <c r="AQ29" s="112"/>
      <c r="AR29" s="111"/>
      <c r="AS29" s="111"/>
      <c r="AT29" s="112"/>
    </row>
    <row r="30" spans="1:63">
      <c r="V30" s="112"/>
      <c r="Y30" s="112"/>
      <c r="AA30" s="112"/>
      <c r="AD30" s="112"/>
      <c r="AE30" s="112"/>
      <c r="AJ30" s="112"/>
      <c r="AK30" s="112"/>
      <c r="AL30" s="112"/>
      <c r="AM30" s="112"/>
      <c r="AO30" s="112"/>
      <c r="AP30" s="112"/>
      <c r="AQ30" s="112"/>
      <c r="AR30" s="112"/>
      <c r="AS30" s="112"/>
      <c r="AT30" s="112"/>
    </row>
    <row r="31" spans="1:63">
      <c r="Y31" s="112"/>
      <c r="AA31" s="112"/>
      <c r="AD31" s="112"/>
      <c r="AE31" s="112"/>
      <c r="AJ31" s="112"/>
      <c r="AK31" s="112"/>
      <c r="AL31" s="112"/>
      <c r="AM31" s="112"/>
      <c r="AO31" s="112"/>
      <c r="AP31" s="112"/>
      <c r="AQ31" s="112"/>
      <c r="AR31" s="112"/>
      <c r="AS31" s="112"/>
      <c r="AT31" s="112"/>
    </row>
    <row r="32" spans="1:63">
      <c r="Y32" s="112"/>
      <c r="AA32" s="112"/>
      <c r="AD32" s="112"/>
      <c r="AE32" s="112"/>
      <c r="AJ32" s="112"/>
      <c r="AK32" s="112"/>
      <c r="AL32" s="112"/>
      <c r="AM32" s="112"/>
      <c r="AO32" s="112"/>
      <c r="AP32" s="112"/>
      <c r="AQ32" s="112"/>
      <c r="AR32" s="112"/>
      <c r="AS32" s="112"/>
      <c r="AT32" s="112"/>
    </row>
    <row r="33" spans="25:42">
      <c r="Y33" s="112"/>
      <c r="AD33" s="112"/>
      <c r="AE33" s="112"/>
      <c r="AJ33" s="112"/>
      <c r="AK33" s="112"/>
      <c r="AL33" s="112"/>
      <c r="AM33" s="112"/>
      <c r="AO33" s="112"/>
      <c r="AP33" s="112"/>
    </row>
    <row r="34" spans="25:42">
      <c r="AL34" s="112"/>
    </row>
    <row r="35" spans="25:42">
      <c r="AL35" s="112"/>
    </row>
  </sheetData>
  <sheetProtection algorithmName="SHA-512" hashValue="+ymX1A7JVXq8kuCrS8wwXtZtMXyKAuMQpae49eIyhcXQwj26i3DfgNAHJovJXJ4WNnsDH7fNB8rq1AnqOGQeng==" saltValue="03vsCaNnct/He0gJNXNnsg==" spinCount="100000" sheet="1" objects="1" scenarios="1"/>
  <mergeCells count="2">
    <mergeCell ref="A3:B3"/>
    <mergeCell ref="A4:A24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0</vt:lpstr>
      <vt:lpstr>1</vt:lpstr>
      <vt:lpstr>2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Федоренко Марина Василівна</cp:lastModifiedBy>
  <cp:lastPrinted>2015-10-07T12:48:41Z</cp:lastPrinted>
  <dcterms:created xsi:type="dcterms:W3CDTF">2008-08-15T07:59:50Z</dcterms:created>
  <dcterms:modified xsi:type="dcterms:W3CDTF">2022-03-03T09:20:52Z</dcterms:modified>
</cp:coreProperties>
</file>