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NBU\WORK\БЮДЖЕТ\2024.04\Державні фінанси\"/>
    </mc:Choice>
  </mc:AlternateContent>
  <bookViews>
    <workbookView showSheetTabs="0" xWindow="0" yWindow="0" windowWidth="19200" windowHeight="7050" tabRatio="470"/>
  </bookViews>
  <sheets>
    <sheet name="0" sheetId="1" r:id="rId1"/>
    <sheet name="3" sheetId="2" r:id="rId2"/>
    <sheet name="6" sheetId="7" r:id="rId3"/>
    <sheet name="9" sheetId="10" r:id="rId4"/>
    <sheet name="10"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C" localSheetId="2">#REF!</definedName>
    <definedName name="\C" localSheetId="3">#REF!</definedName>
    <definedName name="\C">#REF!</definedName>
    <definedName name="\D" localSheetId="2">#REF!</definedName>
    <definedName name="\D" localSheetId="3">#REF!</definedName>
    <definedName name="\D">#REF!</definedName>
    <definedName name="\E" localSheetId="2">#REF!</definedName>
    <definedName name="\E" localSheetId="3">#REF!</definedName>
    <definedName name="\E">#REF!</definedName>
    <definedName name="\H" localSheetId="2">#REF!</definedName>
    <definedName name="\H" localSheetId="3">#REF!</definedName>
    <definedName name="\H">#REF!</definedName>
    <definedName name="\K" localSheetId="2">#REF!</definedName>
    <definedName name="\K" localSheetId="3">#REF!</definedName>
    <definedName name="\K">#REF!</definedName>
    <definedName name="\L" localSheetId="2">#REF!</definedName>
    <definedName name="\L" localSheetId="3">#REF!</definedName>
    <definedName name="\L">#REF!</definedName>
    <definedName name="\P" localSheetId="2">#REF!</definedName>
    <definedName name="\P" localSheetId="3">#REF!</definedName>
    <definedName name="\P">#REF!</definedName>
    <definedName name="\Q" localSheetId="2">#REF!</definedName>
    <definedName name="\Q" localSheetId="3">#REF!</definedName>
    <definedName name="\Q">#REF!</definedName>
    <definedName name="\S" localSheetId="2">#REF!</definedName>
    <definedName name="\S" localSheetId="3">#REF!</definedName>
    <definedName name="\S">#REF!</definedName>
    <definedName name="\T" localSheetId="2">#REF!</definedName>
    <definedName name="\T" localSheetId="3">#REF!</definedName>
    <definedName name="\T">#REF!</definedName>
    <definedName name="\V" localSheetId="2">#REF!</definedName>
    <definedName name="\V" localSheetId="3">#REF!</definedName>
    <definedName name="\V">#REF!</definedName>
    <definedName name="\W" localSheetId="2">#REF!</definedName>
    <definedName name="\W" localSheetId="3">#REF!</definedName>
    <definedName name="\W">#REF!</definedName>
    <definedName name="\X" localSheetId="2">#REF!</definedName>
    <definedName name="\X" localSheetId="3">#REF!</definedName>
    <definedName name="\X">#REF!</definedName>
    <definedName name="___________tab06" localSheetId="2">#REF!</definedName>
    <definedName name="___________tab06" localSheetId="3">#REF!</definedName>
    <definedName name="___________tab06">#REF!</definedName>
    <definedName name="___________tab07" localSheetId="2">#REF!</definedName>
    <definedName name="___________tab07" localSheetId="3">#REF!</definedName>
    <definedName name="___________tab07">#REF!</definedName>
    <definedName name="___________Tab1" localSheetId="2">#REF!</definedName>
    <definedName name="___________Tab1" localSheetId="3">#REF!</definedName>
    <definedName name="___________Tab1">#REF!</definedName>
    <definedName name="___________UKR1" localSheetId="2">#REF!</definedName>
    <definedName name="___________UKR1" localSheetId="3">#REF!</definedName>
    <definedName name="___________UKR1">#REF!</definedName>
    <definedName name="___________UKR2" localSheetId="2">#REF!</definedName>
    <definedName name="___________UKR2" localSheetId="3">#REF!</definedName>
    <definedName name="___________UKR2">#REF!</definedName>
    <definedName name="___________UKR3" localSheetId="2">#REF!</definedName>
    <definedName name="___________UKR3" localSheetId="3">#REF!</definedName>
    <definedName name="___________UKR3">#REF!</definedName>
    <definedName name="__________tab06" localSheetId="2">#REF!</definedName>
    <definedName name="__________tab06" localSheetId="3">#REF!</definedName>
    <definedName name="__________tab06">#REF!</definedName>
    <definedName name="__________tab07" localSheetId="2">#REF!</definedName>
    <definedName name="__________tab07" localSheetId="3">#REF!</definedName>
    <definedName name="__________tab07">#REF!</definedName>
    <definedName name="__________Tab1" localSheetId="2">#REF!</definedName>
    <definedName name="__________Tab1" localSheetId="3">#REF!</definedName>
    <definedName name="__________Tab1">#REF!</definedName>
    <definedName name="__________UKR1" localSheetId="2">#REF!</definedName>
    <definedName name="__________UKR1" localSheetId="3">#REF!</definedName>
    <definedName name="__________UKR1">#REF!</definedName>
    <definedName name="__________UKR2" localSheetId="2">#REF!</definedName>
    <definedName name="__________UKR2" localSheetId="3">#REF!</definedName>
    <definedName name="__________UKR2">#REF!</definedName>
    <definedName name="__________UKR3" localSheetId="2">#REF!</definedName>
    <definedName name="__________UKR3" localSheetId="3">#REF!</definedName>
    <definedName name="__________UKR3">#REF!</definedName>
    <definedName name="_________tab06" localSheetId="2">#REF!</definedName>
    <definedName name="_________tab06" localSheetId="3">#REF!</definedName>
    <definedName name="_________tab06">#REF!</definedName>
    <definedName name="_________tab07" localSheetId="2">#REF!</definedName>
    <definedName name="_________tab07" localSheetId="3">#REF!</definedName>
    <definedName name="_________tab07">#REF!</definedName>
    <definedName name="_________Tab1" localSheetId="2">#REF!</definedName>
    <definedName name="_________Tab1" localSheetId="3">#REF!</definedName>
    <definedName name="_________Tab1">#REF!</definedName>
    <definedName name="_________UKR1" localSheetId="2">#REF!</definedName>
    <definedName name="_________UKR1" localSheetId="3">#REF!</definedName>
    <definedName name="_________UKR1">#REF!</definedName>
    <definedName name="_________UKR2" localSheetId="2">#REF!</definedName>
    <definedName name="_________UKR2" localSheetId="3">#REF!</definedName>
    <definedName name="_________UKR2">#REF!</definedName>
    <definedName name="_________UKR3" localSheetId="2">#REF!</definedName>
    <definedName name="_________UKR3" localSheetId="3">#REF!</definedName>
    <definedName name="_________UKR3">#REF!</definedName>
    <definedName name="________tab06" localSheetId="2">#REF!</definedName>
    <definedName name="________tab06" localSheetId="3">#REF!</definedName>
    <definedName name="________tab06">#REF!</definedName>
    <definedName name="________tab07" localSheetId="2">#REF!</definedName>
    <definedName name="________tab07" localSheetId="3">#REF!</definedName>
    <definedName name="________tab07">#REF!</definedName>
    <definedName name="________Tab1" localSheetId="2">#REF!</definedName>
    <definedName name="________Tab1" localSheetId="3">#REF!</definedName>
    <definedName name="________Tab1">#REF!</definedName>
    <definedName name="________UKR1" localSheetId="2">#REF!</definedName>
    <definedName name="________UKR1" localSheetId="3">#REF!</definedName>
    <definedName name="________UKR1">#REF!</definedName>
    <definedName name="________UKR2" localSheetId="2">#REF!</definedName>
    <definedName name="________UKR2" localSheetId="3">#REF!</definedName>
    <definedName name="________UKR2">#REF!</definedName>
    <definedName name="________UKR3" localSheetId="2">#REF!</definedName>
    <definedName name="________UKR3" localSheetId="3">#REF!</definedName>
    <definedName name="________UKR3">#REF!</definedName>
    <definedName name="_______tab06" localSheetId="2">#REF!</definedName>
    <definedName name="_______tab06" localSheetId="3">#REF!</definedName>
    <definedName name="_______tab06">#REF!</definedName>
    <definedName name="_______tab07" localSheetId="2">#REF!</definedName>
    <definedName name="_______tab07" localSheetId="3">#REF!</definedName>
    <definedName name="_______tab07">#REF!</definedName>
    <definedName name="_______Tab1" localSheetId="2">#REF!</definedName>
    <definedName name="_______Tab1" localSheetId="3">#REF!</definedName>
    <definedName name="_______Tab1">#REF!</definedName>
    <definedName name="_______UKR1" localSheetId="2">#REF!</definedName>
    <definedName name="_______UKR1" localSheetId="3">#REF!</definedName>
    <definedName name="_______UKR1">#REF!</definedName>
    <definedName name="_______UKR2" localSheetId="2">#REF!</definedName>
    <definedName name="_______UKR2" localSheetId="3">#REF!</definedName>
    <definedName name="_______UKR2">#REF!</definedName>
    <definedName name="_______UKR3" localSheetId="2">#REF!</definedName>
    <definedName name="_______UKR3" localSheetId="3">#REF!</definedName>
    <definedName name="_______UKR3">#REF!</definedName>
    <definedName name="______tab06" localSheetId="2">#REF!</definedName>
    <definedName name="______tab06" localSheetId="3">#REF!</definedName>
    <definedName name="______tab06">#REF!</definedName>
    <definedName name="______tab07" localSheetId="2">#REF!</definedName>
    <definedName name="______tab07" localSheetId="3">#REF!</definedName>
    <definedName name="______tab07">#REF!</definedName>
    <definedName name="______Tab1" localSheetId="2">#REF!</definedName>
    <definedName name="______Tab1" localSheetId="3">#REF!</definedName>
    <definedName name="______Tab1">#REF!</definedName>
    <definedName name="______UKR1" localSheetId="2">#REF!</definedName>
    <definedName name="______UKR1" localSheetId="3">#REF!</definedName>
    <definedName name="______UKR1">#REF!</definedName>
    <definedName name="______UKR2" localSheetId="2">#REF!</definedName>
    <definedName name="______UKR2" localSheetId="3">#REF!</definedName>
    <definedName name="______UKR2">#REF!</definedName>
    <definedName name="______UKR3" localSheetId="2">#REF!</definedName>
    <definedName name="______UKR3" localSheetId="3">#REF!</definedName>
    <definedName name="______UKR3">#REF!</definedName>
    <definedName name="_____tab06" localSheetId="2">#REF!</definedName>
    <definedName name="_____tab06" localSheetId="3">#REF!</definedName>
    <definedName name="_____tab06">#REF!</definedName>
    <definedName name="_____tab07" localSheetId="2">#REF!</definedName>
    <definedName name="_____tab07" localSheetId="3">#REF!</definedName>
    <definedName name="_____tab07">#REF!</definedName>
    <definedName name="_____Tab1" localSheetId="2">#REF!</definedName>
    <definedName name="_____Tab1" localSheetId="3">#REF!</definedName>
    <definedName name="_____Tab1">#REF!</definedName>
    <definedName name="_____UKR1" localSheetId="2">#REF!</definedName>
    <definedName name="_____UKR1" localSheetId="3">#REF!</definedName>
    <definedName name="_____UKR1">#REF!</definedName>
    <definedName name="_____UKR2" localSheetId="2">#REF!</definedName>
    <definedName name="_____UKR2" localSheetId="3">#REF!</definedName>
    <definedName name="_____UKR2">#REF!</definedName>
    <definedName name="_____UKR3" localSheetId="2">#REF!</definedName>
    <definedName name="_____UKR3" localSheetId="3">#REF!</definedName>
    <definedName name="_____UKR3">#REF!</definedName>
    <definedName name="____tab06" localSheetId="2">#REF!</definedName>
    <definedName name="____tab06" localSheetId="3">#REF!</definedName>
    <definedName name="____tab06">#REF!</definedName>
    <definedName name="____tab07" localSheetId="2">#REF!</definedName>
    <definedName name="____tab07" localSheetId="3">#REF!</definedName>
    <definedName name="____tab07">#REF!</definedName>
    <definedName name="____Tab1" localSheetId="2">#REF!</definedName>
    <definedName name="____Tab1" localSheetId="3">#REF!</definedName>
    <definedName name="____Tab1">#REF!</definedName>
    <definedName name="____UKR1" localSheetId="2">#REF!</definedName>
    <definedName name="____UKR1" localSheetId="3">#REF!</definedName>
    <definedName name="____UKR1">#REF!</definedName>
    <definedName name="____UKR2" localSheetId="2">#REF!</definedName>
    <definedName name="____UKR2" localSheetId="3">#REF!</definedName>
    <definedName name="____UKR2">#REF!</definedName>
    <definedName name="____UKR3" localSheetId="2">#REF!</definedName>
    <definedName name="____UKR3" localSheetId="3">#REF!</definedName>
    <definedName name="____UKR3">#REF!</definedName>
    <definedName name="___tab06" localSheetId="2">#REF!</definedName>
    <definedName name="___tab06" localSheetId="3">#REF!</definedName>
    <definedName name="___tab06">#REF!</definedName>
    <definedName name="___tab07" localSheetId="2">#REF!</definedName>
    <definedName name="___tab07" localSheetId="3">#REF!</definedName>
    <definedName name="___tab07">#REF!</definedName>
    <definedName name="___Tab1" localSheetId="2">#REF!</definedName>
    <definedName name="___Tab1" localSheetId="3">#REF!</definedName>
    <definedName name="___Tab1">#REF!</definedName>
    <definedName name="___UKR1" localSheetId="2">#REF!</definedName>
    <definedName name="___UKR1" localSheetId="3">#REF!</definedName>
    <definedName name="___UKR1">#REF!</definedName>
    <definedName name="___UKR2" localSheetId="2">#REF!</definedName>
    <definedName name="___UKR2" localSheetId="3">#REF!</definedName>
    <definedName name="___UKR2">#REF!</definedName>
    <definedName name="___UKR3" localSheetId="2">#REF!</definedName>
    <definedName name="___UKR3" localSheetId="3">#REF!</definedName>
    <definedName name="___UKR3">#REF!</definedName>
    <definedName name="__tab06" localSheetId="2">#REF!</definedName>
    <definedName name="__tab06" localSheetId="3">#REF!</definedName>
    <definedName name="__tab06">#REF!</definedName>
    <definedName name="__tab07" localSheetId="2">#REF!</definedName>
    <definedName name="__tab07" localSheetId="3">#REF!</definedName>
    <definedName name="__tab07">#REF!</definedName>
    <definedName name="__Tab1" localSheetId="2">#REF!</definedName>
    <definedName name="__Tab1" localSheetId="3">#REF!</definedName>
    <definedName name="__Tab1">#REF!</definedName>
    <definedName name="__UKR1" localSheetId="2">#REF!</definedName>
    <definedName name="__UKR1" localSheetId="3">#REF!</definedName>
    <definedName name="__UKR1">#REF!</definedName>
    <definedName name="__UKR2" localSheetId="2">#REF!</definedName>
    <definedName name="__UKR2" localSheetId="3">#REF!</definedName>
    <definedName name="__UKR2">#REF!</definedName>
    <definedName name="__UKR3" localSheetId="2">#REF!</definedName>
    <definedName name="__UKR3" localSheetId="3">#REF!</definedName>
    <definedName name="__UKR3">#REF!</definedName>
    <definedName name="_2Macros_Import_.qbop" localSheetId="2">[1]!'[Macros Import].qbop'</definedName>
    <definedName name="_2Macros_Import_.qbop" localSheetId="3">[1]!'[Macros Import].qbop'</definedName>
    <definedName name="_2Macros_Import_.qbop">[1]!'[Macros Import].qbop'</definedName>
    <definedName name="_cpi2" localSheetId="2">#REF!</definedName>
    <definedName name="_cpi2" localSheetId="3">#REF!</definedName>
    <definedName name="_cpi2">#REF!</definedName>
    <definedName name="_DVM3" localSheetId="2">#REF!</definedName>
    <definedName name="_DVM3" localSheetId="3">#REF!</definedName>
    <definedName name="_DVM3">#REF!</definedName>
    <definedName name="_Fill" localSheetId="2" hidden="1">#REF!</definedName>
    <definedName name="_Fill" localSheetId="3" hidden="1">#REF!</definedName>
    <definedName name="_Fill" hidden="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2">#REF!</definedName>
    <definedName name="_tab06" localSheetId="3">#REF!</definedName>
    <definedName name="_tab06">#REF!</definedName>
    <definedName name="_tab07" localSheetId="2">#REF!</definedName>
    <definedName name="_tab07" localSheetId="3">#REF!</definedName>
    <definedName name="_tab07">#REF!</definedName>
    <definedName name="_Tab1" localSheetId="2">#REF!</definedName>
    <definedName name="_Tab1" localSheetId="3">#REF!</definedName>
    <definedName name="_Tab1">#REF!</definedName>
    <definedName name="_UKR1" localSheetId="2">#REF!</definedName>
    <definedName name="_UKR1" localSheetId="3">#REF!</definedName>
    <definedName name="_UKR1">#REF!</definedName>
    <definedName name="_UKR2" localSheetId="2">#REF!</definedName>
    <definedName name="_UKR2" localSheetId="3">#REF!</definedName>
    <definedName name="_UKR2">#REF!</definedName>
    <definedName name="_UKR3" localSheetId="2">#REF!</definedName>
    <definedName name="_UKR3" localSheetId="3">#REF!</definedName>
    <definedName name="_UKR3">#REF!</definedName>
    <definedName name="_VM3" localSheetId="2">#REF!</definedName>
    <definedName name="_VM3" localSheetId="3">#REF!</definedName>
    <definedName name="_VM3">#REF!</definedName>
    <definedName name="_wpi2" localSheetId="2">#REF!</definedName>
    <definedName name="_wpi2" localSheetId="3">#REF!</definedName>
    <definedName name="_wpi2">#REF!</definedName>
    <definedName name="a" localSheetId="2">#REF!</definedName>
    <definedName name="a" localSheetId="3">#REF!</definedName>
    <definedName name="a">#REF!</definedName>
    <definedName name="aaa" hidden="1">{#N/A,#N/A,FALSE,"т02бд"}</definedName>
    <definedName name="AGR">[2]C!$L$14</definedName>
    <definedName name="AGR_F" localSheetId="2">#REF!</definedName>
    <definedName name="AGR_F" localSheetId="3">#REF!</definedName>
    <definedName name="AGR_F">#REF!</definedName>
    <definedName name="AGR_P" localSheetId="2">#REF!</definedName>
    <definedName name="AGR_P" localSheetId="3">#REF!</definedName>
    <definedName name="AGR_P">#REF!</definedName>
    <definedName name="AGRM" localSheetId="2">#REF!</definedName>
    <definedName name="AGRM" localSheetId="3">#REF!</definedName>
    <definedName name="AGRM">#REF!</definedName>
    <definedName name="AGRMY" localSheetId="2">#REF!</definedName>
    <definedName name="AGRMY" localSheetId="3">#REF!</definedName>
    <definedName name="AGRMY">#REF!</definedName>
    <definedName name="AGRR">[2]C!$L$15</definedName>
    <definedName name="AGRR_F" localSheetId="2">#REF!</definedName>
    <definedName name="AGRR_F" localSheetId="3">#REF!</definedName>
    <definedName name="AGRR_F">#REF!</definedName>
    <definedName name="AGRR_P" localSheetId="2">#REF!</definedName>
    <definedName name="AGRR_P" localSheetId="3">#REF!</definedName>
    <definedName name="AGRR_P">#REF!</definedName>
    <definedName name="AGRRMY" localSheetId="2">#REF!</definedName>
    <definedName name="AGRRMY" localSheetId="3">#REF!</definedName>
    <definedName name="AGRRMY">#REF!</definedName>
    <definedName name="AGRY" localSheetId="2">#REF!</definedName>
    <definedName name="AGRY" localSheetId="3">#REF!</definedName>
    <definedName name="AGRY">#REF!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2">#REF!</definedName>
    <definedName name="Balance_of_payments" localSheetId="3">#REF!</definedName>
    <definedName name="Balance_of_payments">#REF!</definedName>
    <definedName name="BASE">[3]Links!$B$10</definedName>
    <definedName name="BASEMY">[3]Links!$B$55</definedName>
    <definedName name="BASEPA">[3]Links!$B$73</definedName>
    <definedName name="BASEY">[3]Links!$B$19</definedName>
    <definedName name="BAZA">'[4]Мульт-ор М2, швидкість'!$E$1:$E$65536</definedName>
    <definedName name="bbb" hidden="1">{#N/A,#N/A,FALSE,"т02бд"}</definedName>
    <definedName name="BDEF">[2]C!$L$35</definedName>
    <definedName name="BDEF_f" localSheetId="2">#REF!</definedName>
    <definedName name="BDEF_f" localSheetId="3">#REF!</definedName>
    <definedName name="BDEF_f">#REF!</definedName>
    <definedName name="BDEFG" localSheetId="2">#REF!</definedName>
    <definedName name="BDEFG" localSheetId="3">#REF!</definedName>
    <definedName name="BDEFG">#REF!</definedName>
    <definedName name="BDEFgdp_f" localSheetId="2">#REF!</definedName>
    <definedName name="BDEFgdp_f" localSheetId="3">#REF!</definedName>
    <definedName name="BDEFgdp_f">#REF!</definedName>
    <definedName name="BDEFM" localSheetId="2">#REF!</definedName>
    <definedName name="BDEFM" localSheetId="3">#REF!</definedName>
    <definedName name="BDEFM">#REF!</definedName>
    <definedName name="BDEFMG" localSheetId="2">#REF!</definedName>
    <definedName name="BDEFMG" localSheetId="3">#REF!</definedName>
    <definedName name="BDEFMG">#REF!</definedName>
    <definedName name="BEXP">[2]C!$L$34</definedName>
    <definedName name="BEXP_F" localSheetId="2">#REF!</definedName>
    <definedName name="BEXP_F" localSheetId="3">#REF!</definedName>
    <definedName name="BEXP_F">#REF!</definedName>
    <definedName name="BEXP_P" localSheetId="2">#REF!</definedName>
    <definedName name="BEXP_P" localSheetId="3">#REF!</definedName>
    <definedName name="BEXP_P">#REF!</definedName>
    <definedName name="BEXPG" localSheetId="2">#REF!</definedName>
    <definedName name="BEXPG" localSheetId="3">#REF!</definedName>
    <definedName name="BEXPG">#REF!</definedName>
    <definedName name="BEXPgdp_f" localSheetId="2">#REF!</definedName>
    <definedName name="BEXPgdp_f" localSheetId="3">#REF!</definedName>
    <definedName name="BEXPgdp_f">#REF!</definedName>
    <definedName name="BEXPM" localSheetId="2">#REF!</definedName>
    <definedName name="BEXPM" localSheetId="3">#REF!</definedName>
    <definedName name="BEXPM">#REF!</definedName>
    <definedName name="BEXPMG" localSheetId="2">#REF!</definedName>
    <definedName name="BEXPMG" localSheetId="3">#REF!</definedName>
    <definedName name="BEXPMG">#REF!</definedName>
    <definedName name="BGS">[2]C!$L$43</definedName>
    <definedName name="BGSG" localSheetId="2">#REF!</definedName>
    <definedName name="BGSG" localSheetId="3">#REF!</definedName>
    <definedName name="BGSG">#REF!</definedName>
    <definedName name="BGSM" localSheetId="2">#REF!</definedName>
    <definedName name="BGSM" localSheetId="3">#REF!</definedName>
    <definedName name="BGSM">#REF!</definedName>
    <definedName name="BGSMG" localSheetId="2">#REF!</definedName>
    <definedName name="BGSMG" localSheetId="3">#REF!</definedName>
    <definedName name="BGSMG">#REF!</definedName>
    <definedName name="BGSY" localSheetId="2">#REF!</definedName>
    <definedName name="BGSY" localSheetId="3">#REF!</definedName>
    <definedName name="BGSY">#REF!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[2]C!$L$32</definedName>
    <definedName name="BREV_F" localSheetId="2">#REF!</definedName>
    <definedName name="BREV_F" localSheetId="3">#REF!</definedName>
    <definedName name="BREV_F">#REF!</definedName>
    <definedName name="BREV_P" localSheetId="2">#REF!</definedName>
    <definedName name="BREV_P" localSheetId="3">#REF!</definedName>
    <definedName name="BREV_P">#REF!</definedName>
    <definedName name="BREVG" localSheetId="2">#REF!</definedName>
    <definedName name="BREVG" localSheetId="3">#REF!</definedName>
    <definedName name="BREVG">#REF!</definedName>
    <definedName name="BREVgdp_f" localSheetId="2">#REF!</definedName>
    <definedName name="BREVgdp_f" localSheetId="3">#REF!</definedName>
    <definedName name="BREVgdp_f">#REF!</definedName>
    <definedName name="BREVM" localSheetId="2">#REF!</definedName>
    <definedName name="BREVM" localSheetId="3">#REF!</definedName>
    <definedName name="BREVM">#REF!</definedName>
    <definedName name="BREVMG" localSheetId="2">#REF!</definedName>
    <definedName name="BREVMG" localSheetId="3">#REF!</definedName>
    <definedName name="BREVMG">#REF!</definedName>
    <definedName name="BRO" localSheetId="2">#REF!</definedName>
    <definedName name="BRO" localSheetId="3">#REF!</definedName>
    <definedName name="BRO">#REF!</definedName>
    <definedName name="BudArrears" localSheetId="2">#REF!</definedName>
    <definedName name="BudArrears" localSheetId="3">#REF!</definedName>
    <definedName name="BudArrears">#REF!</definedName>
    <definedName name="budfin" localSheetId="2">#REF!</definedName>
    <definedName name="budfin" localSheetId="3">#REF!</definedName>
    <definedName name="budfin">#REF!</definedName>
    <definedName name="Budget" localSheetId="2">#REF!</definedName>
    <definedName name="Budget" localSheetId="3">#REF!</definedName>
    <definedName name="Budget">#REF!</definedName>
    <definedName name="budget_financing" localSheetId="2">#REF!</definedName>
    <definedName name="budget_financing" localSheetId="3">#REF!</definedName>
    <definedName name="budget_financing">#REF!</definedName>
    <definedName name="bull" localSheetId="2">#REF!</definedName>
    <definedName name="bull" localSheetId="3">#REF!</definedName>
    <definedName name="bull">#REF!</definedName>
    <definedName name="Central" localSheetId="2">#REF!</definedName>
    <definedName name="Central" localSheetId="3">#REF!</definedName>
    <definedName name="Central">#REF!</definedName>
    <definedName name="CONS_f" localSheetId="2">#REF!</definedName>
    <definedName name="CONS_f" localSheetId="3">#REF!</definedName>
    <definedName name="CONS_f">#REF!</definedName>
    <definedName name="CPI" localSheetId="2">#REF!</definedName>
    <definedName name="CPI" localSheetId="3">#REF!</definedName>
    <definedName name="CPI">#REF!</definedName>
    <definedName name="CPI_F" localSheetId="2">#REF!</definedName>
    <definedName name="CPI_F" localSheetId="3">#REF!</definedName>
    <definedName name="CPI_F">#REF!</definedName>
    <definedName name="CPI_I" localSheetId="2">#REF!</definedName>
    <definedName name="CPI_I" localSheetId="3">#REF!</definedName>
    <definedName name="CPI_I">#REF!</definedName>
    <definedName name="CPI_P" localSheetId="2">#REF!</definedName>
    <definedName name="CPI_P" localSheetId="3">#REF!</definedName>
    <definedName name="CPI_P">#REF!</definedName>
    <definedName name="CPIA_f" localSheetId="2">#REF!</definedName>
    <definedName name="CPIA_f" localSheetId="3">#REF!</definedName>
    <definedName name="CPIA_f">#REF!</definedName>
    <definedName name="CPIADDR" localSheetId="2">#REF!</definedName>
    <definedName name="CPIADDR" localSheetId="3">#REF!</definedName>
    <definedName name="CPIADDR">#REF!</definedName>
    <definedName name="CPIAVG">[2]C!$L$9</definedName>
    <definedName name="CPIAVG_F" localSheetId="2">#REF!</definedName>
    <definedName name="CPIAVG_F" localSheetId="3">#REF!</definedName>
    <definedName name="CPIAVG_F">#REF!</definedName>
    <definedName name="CPIAVG_P" localSheetId="2">#REF!</definedName>
    <definedName name="CPIAVG_P" localSheetId="3">#REF!</definedName>
    <definedName name="CPIAVG_P">#REF!</definedName>
    <definedName name="CPICA" localSheetId="2">#REF!</definedName>
    <definedName name="CPICA" localSheetId="3">#REF!</definedName>
    <definedName name="CPICA">#REF!</definedName>
    <definedName name="CPIF" localSheetId="2">#REF!</definedName>
    <definedName name="CPIF" localSheetId="3">#REF!</definedName>
    <definedName name="CPIF">#REF!</definedName>
    <definedName name="CPIF_F" localSheetId="2">#REF!</definedName>
    <definedName name="CPIF_F" localSheetId="3">#REF!</definedName>
    <definedName name="CPIF_F">#REF!</definedName>
    <definedName name="CPIFA_f" localSheetId="2">#REF!</definedName>
    <definedName name="CPIFA_f" localSheetId="3">#REF!</definedName>
    <definedName name="CPIFA_f">#REF!</definedName>
    <definedName name="CPIFAVG_F" localSheetId="2">#REF!</definedName>
    <definedName name="CPIFAVG_F" localSheetId="3">#REF!</definedName>
    <definedName name="CPIFAVG_F">#REF!</definedName>
    <definedName name="CPIFCA" localSheetId="2">#REF!</definedName>
    <definedName name="CPIFCA" localSheetId="3">#REF!</definedName>
    <definedName name="CPIFCA">#REF!</definedName>
    <definedName name="CPIFmov_f" localSheetId="2">#REF!</definedName>
    <definedName name="CPIFmov_f" localSheetId="3">#REF!</definedName>
    <definedName name="CPIFmov_f">#REF!</definedName>
    <definedName name="CPIFMY" localSheetId="2">#REF!</definedName>
    <definedName name="CPIFMY" localSheetId="3">#REF!</definedName>
    <definedName name="CPIFMY">#REF!</definedName>
    <definedName name="CPIFMYA" localSheetId="2">#REF!</definedName>
    <definedName name="CPIFMYA" localSheetId="3">#REF!</definedName>
    <definedName name="CPIFMYA">#REF!</definedName>
    <definedName name="CPIFY" localSheetId="2">#REF!</definedName>
    <definedName name="CPIFY" localSheetId="3">#REF!</definedName>
    <definedName name="CPIFY">#REF!</definedName>
    <definedName name="CPImov_f" localSheetId="2">#REF!</definedName>
    <definedName name="CPImov_f" localSheetId="3">#REF!</definedName>
    <definedName name="CPImov_f">#REF!</definedName>
    <definedName name="CPIMY" localSheetId="2">#REF!</definedName>
    <definedName name="CPIMY" localSheetId="3">#REF!</definedName>
    <definedName name="CPIMY">#REF!</definedName>
    <definedName name="cpimya" localSheetId="2">#REF!</definedName>
    <definedName name="cpimya" localSheetId="3">#REF!</definedName>
    <definedName name="cpimya">#REF!</definedName>
    <definedName name="CPINF" localSheetId="2">#REF!</definedName>
    <definedName name="CPINF" localSheetId="3">#REF!</definedName>
    <definedName name="CPINF">#REF!</definedName>
    <definedName name="CPINF_F" localSheetId="2">#REF!</definedName>
    <definedName name="CPINF_F" localSheetId="3">#REF!</definedName>
    <definedName name="CPINF_F">#REF!</definedName>
    <definedName name="CPINFA_f" localSheetId="2">#REF!</definedName>
    <definedName name="CPINFA_f" localSheetId="3">#REF!</definedName>
    <definedName name="CPINFA_f">#REF!</definedName>
    <definedName name="CPINFAVG_F" localSheetId="2">#REF!</definedName>
    <definedName name="CPINFAVG_F" localSheetId="3">#REF!</definedName>
    <definedName name="CPINFAVG_F">#REF!</definedName>
    <definedName name="CPINFCA" localSheetId="2">#REF!</definedName>
    <definedName name="CPINFCA" localSheetId="3">#REF!</definedName>
    <definedName name="CPINFCA">#REF!</definedName>
    <definedName name="CPINFmov_f" localSheetId="2">#REF!</definedName>
    <definedName name="CPINFmov_f" localSheetId="3">#REF!</definedName>
    <definedName name="CPINFmov_f">#REF!</definedName>
    <definedName name="CPINFMY" localSheetId="2">#REF!</definedName>
    <definedName name="CPINFMY" localSheetId="3">#REF!</definedName>
    <definedName name="CPINFMY">#REF!</definedName>
    <definedName name="CPINFMYA" localSheetId="2">#REF!</definedName>
    <definedName name="CPINFMYA" localSheetId="3">#REF!</definedName>
    <definedName name="CPINFMYA">#REF!</definedName>
    <definedName name="CPINFY" localSheetId="2">#REF!</definedName>
    <definedName name="CPINFY" localSheetId="3">#REF!</definedName>
    <definedName name="CPINFY">#REF!</definedName>
    <definedName name="CPIS" localSheetId="2">#REF!</definedName>
    <definedName name="CPIS" localSheetId="3">#REF!</definedName>
    <definedName name="CPIS">#REF!</definedName>
    <definedName name="CPIS_F" localSheetId="2">#REF!</definedName>
    <definedName name="CPIS_F" localSheetId="3">#REF!</definedName>
    <definedName name="CPIS_F">#REF!</definedName>
    <definedName name="CPISA_f" localSheetId="2">#REF!</definedName>
    <definedName name="CPISA_f" localSheetId="3">#REF!</definedName>
    <definedName name="CPISA_f">#REF!</definedName>
    <definedName name="CPISAVG_F" localSheetId="2">#REF!</definedName>
    <definedName name="CPISAVG_F" localSheetId="3">#REF!</definedName>
    <definedName name="CPISAVG_F">#REF!</definedName>
    <definedName name="CPISCA" localSheetId="2">#REF!</definedName>
    <definedName name="CPISCA" localSheetId="3">#REF!</definedName>
    <definedName name="CPISCA">#REF!</definedName>
    <definedName name="CPISmov_f" localSheetId="2">#REF!</definedName>
    <definedName name="CPISmov_f" localSheetId="3">#REF!</definedName>
    <definedName name="CPISmov_f">#REF!</definedName>
    <definedName name="CPISMY" localSheetId="2">#REF!</definedName>
    <definedName name="CPISMY" localSheetId="3">#REF!</definedName>
    <definedName name="CPISMY">#REF!</definedName>
    <definedName name="CPISMYA" localSheetId="2">#REF!</definedName>
    <definedName name="CPISMYA" localSheetId="3">#REF!</definedName>
    <definedName name="CPISMYA">#REF!</definedName>
    <definedName name="CPISY" localSheetId="2">#REF!</definedName>
    <definedName name="CPISY" localSheetId="3">#REF!</definedName>
    <definedName name="CPISY">#REF!</definedName>
    <definedName name="CPIY" localSheetId="2">#REF!</definedName>
    <definedName name="CPIY" localSheetId="3">#REF!</definedName>
    <definedName name="CPIY">#REF!</definedName>
    <definedName name="CRED" localSheetId="2">#REF!</definedName>
    <definedName name="CRED" localSheetId="3">#REF!</definedName>
    <definedName name="CRED">#REF!</definedName>
    <definedName name="CRED_F" localSheetId="2">#REF!</definedName>
    <definedName name="CRED_F" localSheetId="3">#REF!</definedName>
    <definedName name="CRED_F">#REF!</definedName>
    <definedName name="CREDM" localSheetId="2">#REF!</definedName>
    <definedName name="CREDM" localSheetId="3">#REF!</definedName>
    <definedName name="CREDM">#REF!</definedName>
    <definedName name="CREDRATE" localSheetId="2">#REF!</definedName>
    <definedName name="CREDRATE" localSheetId="3">#REF!</definedName>
    <definedName name="CREDRATE">#REF!</definedName>
    <definedName name="CREDRATE_F" localSheetId="2">#REF!</definedName>
    <definedName name="CREDRATE_F" localSheetId="3">#REF!</definedName>
    <definedName name="CREDRATE_F">#REF!</definedName>
    <definedName name="CREDRM" localSheetId="2">#REF!</definedName>
    <definedName name="CREDRM" localSheetId="3">#REF!</definedName>
    <definedName name="CREDRM">#REF!</definedName>
    <definedName name="CREDRTYA" localSheetId="2">#REF!</definedName>
    <definedName name="CREDRTYA" localSheetId="3">#REF!</definedName>
    <definedName name="CREDRTYA">#REF!</definedName>
    <definedName name="CREDRY" localSheetId="2">#REF!</definedName>
    <definedName name="CREDRY" localSheetId="3">#REF!</definedName>
    <definedName name="CREDRY">#REF!</definedName>
    <definedName name="CREDY" localSheetId="2">#REF!</definedName>
    <definedName name="CREDY" localSheetId="3">#REF!</definedName>
    <definedName name="CREDY">#REF!</definedName>
    <definedName name="CREDYN" localSheetId="2">#REF!</definedName>
    <definedName name="CREDYN" localSheetId="3">#REF!</definedName>
    <definedName name="CREDYN">#REF!</definedName>
    <definedName name="CREDYND" localSheetId="2">#REF!</definedName>
    <definedName name="CREDYND" localSheetId="3">#REF!</definedName>
    <definedName name="CREDYND">#REF!</definedName>
    <definedName name="CURR_f" localSheetId="2">#REF!</definedName>
    <definedName name="CURR_f" localSheetId="3">#REF!</definedName>
    <definedName name="CURR_f">#REF!</definedName>
    <definedName name="Current_account" localSheetId="2">#REF!</definedName>
    <definedName name="Current_account" localSheetId="3">#REF!</definedName>
    <definedName name="Current_account">#REF!</definedName>
    <definedName name="CurrentM" localSheetId="2">#REF!</definedName>
    <definedName name="CurrentM" localSheetId="3">#REF!</definedName>
    <definedName name="CurrentM">#REF!</definedName>
    <definedName name="D_SHARES_f" localSheetId="2">#REF!</definedName>
    <definedName name="D_SHARES_f" localSheetId="3">#REF!</definedName>
    <definedName name="D_SHARES_f">#REF!</definedName>
    <definedName name="date" localSheetId="2">#REF!</definedName>
    <definedName name="date" localSheetId="3">#REF!</definedName>
    <definedName name="date">#REF!</definedName>
    <definedName name="DATES" localSheetId="2">#REF!</definedName>
    <definedName name="DATES" localSheetId="3">#REF!</definedName>
    <definedName name="DATES">#REF!</definedName>
    <definedName name="DATESA" localSheetId="2">#REF!</definedName>
    <definedName name="DATESA" localSheetId="3">#REF!</definedName>
    <definedName name="DATESA">#REF!</definedName>
    <definedName name="DATESM" localSheetId="2">#REF!</definedName>
    <definedName name="DATESM" localSheetId="3">#REF!</definedName>
    <definedName name="DATESM">#REF!</definedName>
    <definedName name="DATESQ" localSheetId="2">#REF!</definedName>
    <definedName name="DATESQ" localSheetId="3">#REF!</definedName>
    <definedName name="DATESQ">#REF!</definedName>
    <definedName name="DD_f" localSheetId="2">#REF!</definedName>
    <definedName name="DD_f" localSheetId="3">#REF!</definedName>
    <definedName name="DD_f">#REF!</definedName>
    <definedName name="DDN" localSheetId="2">#REF!</definedName>
    <definedName name="DDN" localSheetId="3">#REF!</definedName>
    <definedName name="DDN">#REF!</definedName>
    <definedName name="DDNM" localSheetId="2">#REF!</definedName>
    <definedName name="DDNM" localSheetId="3">#REF!</definedName>
    <definedName name="DDNM">#REF!</definedName>
    <definedName name="DDNRM" localSheetId="2">#REF!</definedName>
    <definedName name="DDNRM" localSheetId="3">#REF!</definedName>
    <definedName name="DDNRM">#REF!</definedName>
    <definedName name="DDNRY" localSheetId="2">#REF!</definedName>
    <definedName name="DDNRY" localSheetId="3">#REF!</definedName>
    <definedName name="DDNRY">#REF!</definedName>
    <definedName name="DDNY" localSheetId="2">#REF!</definedName>
    <definedName name="DDNY" localSheetId="3">#REF!</definedName>
    <definedName name="DDNY">#REF!</definedName>
    <definedName name="DDNYN" localSheetId="2">#REF!</definedName>
    <definedName name="DDNYN" localSheetId="3">#REF!</definedName>
    <definedName name="DDNYN">#REF!</definedName>
    <definedName name="DDNYND" localSheetId="2">#REF!</definedName>
    <definedName name="DDNYND" localSheetId="3">#REF!</definedName>
    <definedName name="DDNYND">#REF!</definedName>
    <definedName name="DEFL" localSheetId="2">#REF!</definedName>
    <definedName name="DEFL" localSheetId="3">#REF!</definedName>
    <definedName name="DEFL">#REF!</definedName>
    <definedName name="defl2" localSheetId="2">#REF!</definedName>
    <definedName name="defl2" localSheetId="3">#REF!</definedName>
    <definedName name="defl2">#REF!</definedName>
    <definedName name="DEPO" localSheetId="2">#REF!</definedName>
    <definedName name="DEPO" localSheetId="3">#REF!</definedName>
    <definedName name="DEPO">#REF!</definedName>
    <definedName name="DEPO_F" localSheetId="2">#REF!</definedName>
    <definedName name="DEPO_F" localSheetId="3">#REF!</definedName>
    <definedName name="DEPO_F">#REF!</definedName>
    <definedName name="DEPOM" localSheetId="2">#REF!</definedName>
    <definedName name="DEPOM" localSheetId="3">#REF!</definedName>
    <definedName name="DEPOM">#REF!</definedName>
    <definedName name="DEPORATE" localSheetId="2">#REF!</definedName>
    <definedName name="DEPORATE" localSheetId="3">#REF!</definedName>
    <definedName name="DEPORATE">#REF!</definedName>
    <definedName name="DEPORATE_F" localSheetId="2">#REF!</definedName>
    <definedName name="DEPORATE_F" localSheetId="3">#REF!</definedName>
    <definedName name="DEPORATE_F">#REF!</definedName>
    <definedName name="DEPORM" localSheetId="2">#REF!</definedName>
    <definedName name="DEPORM" localSheetId="3">#REF!</definedName>
    <definedName name="DEPORM">#REF!</definedName>
    <definedName name="DEPORTYA" localSheetId="2">#REF!</definedName>
    <definedName name="DEPORTYA" localSheetId="3">#REF!</definedName>
    <definedName name="DEPORTYA">#REF!</definedName>
    <definedName name="DEPORY" localSheetId="2">#REF!</definedName>
    <definedName name="DEPORY" localSheetId="3">#REF!</definedName>
    <definedName name="DEPORY">#REF!</definedName>
    <definedName name="DEPOY" localSheetId="2">#REF!</definedName>
    <definedName name="DEPOY" localSheetId="3">#REF!</definedName>
    <definedName name="DEPOY">#REF!</definedName>
    <definedName name="DEPOYN" localSheetId="2">#REF!</definedName>
    <definedName name="DEPOYN" localSheetId="3">#REF!</definedName>
    <definedName name="DEPOYN">#REF!</definedName>
    <definedName name="DEPOYND" localSheetId="2">#REF!</definedName>
    <definedName name="DEPOYND" localSheetId="3">#REF!</definedName>
    <definedName name="DEPOYND">#REF!</definedName>
    <definedName name="dfdfdf" hidden="1">{#N/A,#N/A,FALSE,"т02бд"}</definedName>
    <definedName name="Dif_1">[5]C!$N$146</definedName>
    <definedName name="Dif_2">[5]C!$BB$139</definedName>
    <definedName name="DUSAYA" localSheetId="2">#REF!</definedName>
    <definedName name="DUSAYA" localSheetId="3">#REF!</definedName>
    <definedName name="DUSAYA">#REF!</definedName>
    <definedName name="DVM0" localSheetId="2">#REF!</definedName>
    <definedName name="DVM0" localSheetId="3">#REF!</definedName>
    <definedName name="DVM0">#REF!</definedName>
    <definedName name="DVM0M" localSheetId="2">#REF!</definedName>
    <definedName name="DVM0M" localSheetId="3">#REF!</definedName>
    <definedName name="DVM0M">#REF!</definedName>
    <definedName name="DVM0MC" localSheetId="2">#REF!</definedName>
    <definedName name="DVM0MC" localSheetId="3">#REF!</definedName>
    <definedName name="DVM0MC">#REF!</definedName>
    <definedName name="DVM3M" localSheetId="2">#REF!</definedName>
    <definedName name="DVM3M" localSheetId="3">#REF!</definedName>
    <definedName name="DVM3M">#REF!</definedName>
    <definedName name="DVM3MC" localSheetId="2">#REF!</definedName>
    <definedName name="DVM3MC" localSheetId="3">#REF!</definedName>
    <definedName name="DVM3MC">#REF!</definedName>
    <definedName name="DVM3P" localSheetId="2">#REF!</definedName>
    <definedName name="DVM3P" localSheetId="3">#REF!</definedName>
    <definedName name="DVM3P">#REF!</definedName>
    <definedName name="DWAGEYA" localSheetId="2">#REF!</definedName>
    <definedName name="DWAGEYA" localSheetId="3">#REF!</definedName>
    <definedName name="DWAGEYA">#REF!</definedName>
    <definedName name="E">[2]C!$L$22</definedName>
    <definedName name="E_F" localSheetId="2">#REF!</definedName>
    <definedName name="E_F" localSheetId="3">#REF!</definedName>
    <definedName name="E_F">#REF!</definedName>
    <definedName name="E_P" localSheetId="2">#REF!</definedName>
    <definedName name="E_P" localSheetId="3">#REF!</definedName>
    <definedName name="E_P">#REF!</definedName>
    <definedName name="EdssBatchRange" localSheetId="2">#REF!</definedName>
    <definedName name="EdssBatchRange" localSheetId="3">#REF!</definedName>
    <definedName name="EdssBatchRange">#REF!</definedName>
    <definedName name="EGS">[2]C!$L$41</definedName>
    <definedName name="EGS_P" localSheetId="2">#REF!</definedName>
    <definedName name="EGS_P" localSheetId="3">#REF!</definedName>
    <definedName name="EGS_P">#REF!</definedName>
    <definedName name="EGSG" localSheetId="2">#REF!</definedName>
    <definedName name="EGSG" localSheetId="3">#REF!</definedName>
    <definedName name="EGSG">#REF!</definedName>
    <definedName name="EGSM" localSheetId="2">#REF!</definedName>
    <definedName name="EGSM" localSheetId="3">#REF!</definedName>
    <definedName name="EGSM">#REF!</definedName>
    <definedName name="EGSMG" localSheetId="2">#REF!</definedName>
    <definedName name="EGSMG" localSheetId="3">#REF!</definedName>
    <definedName name="EGSMG">#REF!</definedName>
    <definedName name="EGSY" localSheetId="2">#REF!</definedName>
    <definedName name="EGSY" localSheetId="3">#REF!</definedName>
    <definedName name="EGSY">#REF!</definedName>
    <definedName name="EGSYG" localSheetId="2">#REF!</definedName>
    <definedName name="EGSYG" localSheetId="3">#REF!</definedName>
    <definedName name="EGSYG">#REF!</definedName>
    <definedName name="ENTL">[2]C!$L$17</definedName>
    <definedName name="ENTL_F" localSheetId="2">#REF!</definedName>
    <definedName name="ENTL_F" localSheetId="3">#REF!</definedName>
    <definedName name="ENTL_F">#REF!</definedName>
    <definedName name="ENTL_P" localSheetId="2">#REF!</definedName>
    <definedName name="ENTL_P" localSheetId="3">#REF!</definedName>
    <definedName name="ENTL_P">#REF!</definedName>
    <definedName name="ENTLMN" localSheetId="2">#REF!</definedName>
    <definedName name="ENTLMN" localSheetId="3">#REF!</definedName>
    <definedName name="ENTLMN">#REF!</definedName>
    <definedName name="ENTLY" localSheetId="2">#REF!</definedName>
    <definedName name="ENTLY" localSheetId="3">#REF!</definedName>
    <definedName name="ENTLY">#REF!</definedName>
    <definedName name="ENTP">[2]C!$L$16</definedName>
    <definedName name="ENTP_F" localSheetId="2">#REF!</definedName>
    <definedName name="ENTP_F" localSheetId="3">#REF!</definedName>
    <definedName name="ENTP_F">#REF!</definedName>
    <definedName name="ENTP_P" localSheetId="2">#REF!</definedName>
    <definedName name="ENTP_P" localSheetId="3">#REF!</definedName>
    <definedName name="ENTP_P">#REF!</definedName>
    <definedName name="ENTPMN" localSheetId="2">#REF!</definedName>
    <definedName name="ENTPMN" localSheetId="3">#REF!</definedName>
    <definedName name="ENTPMN">#REF!</definedName>
    <definedName name="ENTPY" localSheetId="2">#REF!</definedName>
    <definedName name="ENTPY" localSheetId="3">#REF!</definedName>
    <definedName name="ENTPY">#REF!</definedName>
    <definedName name="ENTS">[2]C!$L$18</definedName>
    <definedName name="ENTS_f" localSheetId="2">#REF!</definedName>
    <definedName name="ENTS_f" localSheetId="3">#REF!</definedName>
    <definedName name="ENTS_f">#REF!</definedName>
    <definedName name="ENTSM" localSheetId="2">#REF!</definedName>
    <definedName name="ENTSM" localSheetId="3">#REF!</definedName>
    <definedName name="ENTSM">#REF!</definedName>
    <definedName name="ENTSMN" localSheetId="2">#REF!</definedName>
    <definedName name="ENTSMN" localSheetId="3">#REF!</definedName>
    <definedName name="ENTSMN">#REF!</definedName>
    <definedName name="EXP" localSheetId="2">#REF!</definedName>
    <definedName name="EXP" localSheetId="3">#REF!</definedName>
    <definedName name="EXP">#REF!</definedName>
    <definedName name="Exp_GDP" localSheetId="2">#REF!</definedName>
    <definedName name="Exp_GDP" localSheetId="3">#REF!</definedName>
    <definedName name="Exp_GDP">#REF!</definedName>
    <definedName name="Exp_nom" localSheetId="2">#REF!</definedName>
    <definedName name="Exp_nom" localSheetId="3">#REF!</definedName>
    <definedName name="Exp_nom">#REF!</definedName>
    <definedName name="EXPC" localSheetId="2">#REF!</definedName>
    <definedName name="EXPC" localSheetId="3">#REF!</definedName>
    <definedName name="EXPC">#REF!</definedName>
    <definedName name="EXPCP" localSheetId="2">#REF!</definedName>
    <definedName name="EXPCP" localSheetId="3">#REF!</definedName>
    <definedName name="EXPCP">#REF!</definedName>
    <definedName name="EXPEND_f" localSheetId="2">#REF!</definedName>
    <definedName name="EXPEND_f" localSheetId="3">#REF!</definedName>
    <definedName name="EXPEND_f">#REF!</definedName>
    <definedName name="EXPENDO_f" localSheetId="2">#REF!</definedName>
    <definedName name="EXPENDO_f" localSheetId="3">#REF!</definedName>
    <definedName name="EXPENDO_f">#REF!</definedName>
    <definedName name="EXPM" localSheetId="2">#REF!</definedName>
    <definedName name="EXPM" localSheetId="3">#REF!</definedName>
    <definedName name="EXPM">#REF!</definedName>
    <definedName name="EXPRCY" localSheetId="2">#REF!</definedName>
    <definedName name="EXPRCY" localSheetId="3">#REF!</definedName>
    <definedName name="EXPRCY">#REF!</definedName>
    <definedName name="EXPRM" localSheetId="2">#REF!</definedName>
    <definedName name="EXPRM" localSheetId="3">#REF!</definedName>
    <definedName name="EXPRM">#REF!</definedName>
    <definedName name="EXRAVR">[2]C!$L$24</definedName>
    <definedName name="EXRAVR_P" localSheetId="2">#REF!</definedName>
    <definedName name="EXRAVR_P" localSheetId="3">#REF!</definedName>
    <definedName name="EXRAVR_P">#REF!</definedName>
    <definedName name="EXREND">[2]C!$L$25</definedName>
    <definedName name="EXREND_P" localSheetId="2">#REF!</definedName>
    <definedName name="EXREND_P" localSheetId="3">#REF!</definedName>
    <definedName name="EXREND_P">#REF!</definedName>
    <definedName name="f" localSheetId="2">#REF!</definedName>
    <definedName name="f" localSheetId="3">#REF!</definedName>
    <definedName name="f">#REF!</definedName>
    <definedName name="FDI">[2]C!$L$40</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2">#REF!</definedName>
    <definedName name="Foreign_liabilities" localSheetId="3">#REF!</definedName>
    <definedName name="Foreign_liabilities">#REF!</definedName>
    <definedName name="g" localSheetId="2">#REF!</definedName>
    <definedName name="g" localSheetId="3">#REF!</definedName>
    <definedName name="g">#REF!</definedName>
    <definedName name="GDP">[2]C!$L$6</definedName>
    <definedName name="GDP_F" localSheetId="2">#REF!</definedName>
    <definedName name="GDP_F" localSheetId="3">#REF!</definedName>
    <definedName name="GDP_F">#REF!</definedName>
    <definedName name="GDP_P" localSheetId="2">#REF!</definedName>
    <definedName name="GDP_P" localSheetId="3">#REF!</definedName>
    <definedName name="GDP_P">#REF!</definedName>
    <definedName name="GDPDme" localSheetId="2">#REF!</definedName>
    <definedName name="GDPDme" localSheetId="3">#REF!</definedName>
    <definedName name="GDPDme">#REF!</definedName>
    <definedName name="GDPgrowth" localSheetId="2">#REF!</definedName>
    <definedName name="GDPgrowth" localSheetId="3">#REF!</definedName>
    <definedName name="GDPgrowth">#REF!</definedName>
    <definedName name="GDPM" localSheetId="2">#REF!</definedName>
    <definedName name="GDPM" localSheetId="3">#REF!</definedName>
    <definedName name="GDPM">#REF!</definedName>
    <definedName name="GDPM_f" localSheetId="2">#REF!</definedName>
    <definedName name="GDPM_f" localSheetId="3">#REF!</definedName>
    <definedName name="GDPM_f">#REF!</definedName>
    <definedName name="GDPMNC_f" localSheetId="2">#REF!</definedName>
    <definedName name="GDPMNC_f" localSheetId="3">#REF!</definedName>
    <definedName name="GDPMNC_f">#REF!</definedName>
    <definedName name="GDPMY" localSheetId="2">#REF!</definedName>
    <definedName name="GDPMY" localSheetId="3">#REF!</definedName>
    <definedName name="GDPMY">#REF!</definedName>
    <definedName name="GDPNC_f" localSheetId="2">#REF!</definedName>
    <definedName name="GDPNC_f" localSheetId="3">#REF!</definedName>
    <definedName name="GDPNC_f">#REF!</definedName>
    <definedName name="GDPR">[2]C!$L$7</definedName>
    <definedName name="GDPR_F" localSheetId="2">#REF!</definedName>
    <definedName name="GDPR_F" localSheetId="3">#REF!</definedName>
    <definedName name="GDPR_F">#REF!</definedName>
    <definedName name="GDPR_P" localSheetId="2">#REF!</definedName>
    <definedName name="GDPR_P" localSheetId="3">#REF!</definedName>
    <definedName name="GDPR_P">#REF!</definedName>
    <definedName name="GDPRG_f" localSheetId="2">#REF!</definedName>
    <definedName name="GDPRG_f" localSheetId="3">#REF!</definedName>
    <definedName name="GDPRG_f">#REF!</definedName>
    <definedName name="GDPRM" localSheetId="2">#REF!</definedName>
    <definedName name="GDPRM" localSheetId="3">#REF!</definedName>
    <definedName name="GDPRM">#REF!</definedName>
    <definedName name="GDPRM_f" localSheetId="2">#REF!</definedName>
    <definedName name="GDPRM_f" localSheetId="3">#REF!</definedName>
    <definedName name="GDPRM_f">#REF!</definedName>
    <definedName name="GDPRMG_f" localSheetId="2">#REF!</definedName>
    <definedName name="GDPRMG_f" localSheetId="3">#REF!</definedName>
    <definedName name="GDPRMG_f">#REF!</definedName>
    <definedName name="GDPRMOC_f" localSheetId="2">#REF!</definedName>
    <definedName name="GDPRMOC_f" localSheetId="3">#REF!</definedName>
    <definedName name="GDPRMOC_f">#REF!</definedName>
    <definedName name="GDPRNC_f" localSheetId="2">#REF!</definedName>
    <definedName name="GDPRNC_f" localSheetId="3">#REF!</definedName>
    <definedName name="GDPRNC_f">#REF!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2">#REF!</definedName>
    <definedName name="GNC" localSheetId="3">#REF!</definedName>
    <definedName name="GNC">#REF!</definedName>
    <definedName name="GNC_F" localSheetId="2">#REF!</definedName>
    <definedName name="GNC_F" localSheetId="3">#REF!</definedName>
    <definedName name="GNC_F">#REF!</definedName>
    <definedName name="GNCM" localSheetId="2">#REF!</definedName>
    <definedName name="GNCM" localSheetId="3">#REF!</definedName>
    <definedName name="GNCM">#REF!</definedName>
    <definedName name="GNCMY" localSheetId="2">#REF!</definedName>
    <definedName name="GNCMY" localSheetId="3">#REF!</definedName>
    <definedName name="GNCMY">#REF!</definedName>
    <definedName name="GNCR" localSheetId="2">#REF!</definedName>
    <definedName name="GNCR" localSheetId="3">#REF!</definedName>
    <definedName name="GNCR">#REF!</definedName>
    <definedName name="GNCR_F" localSheetId="2">#REF!</definedName>
    <definedName name="GNCR_F" localSheetId="3">#REF!</definedName>
    <definedName name="GNCR_F">#REF!</definedName>
    <definedName name="GNCRM" localSheetId="2">#REF!</definedName>
    <definedName name="GNCRM" localSheetId="3">#REF!</definedName>
    <definedName name="GNCRM">#REF!</definedName>
    <definedName name="GNCRMY" localSheetId="2">#REF!</definedName>
    <definedName name="GNCRMY" localSheetId="3">#REF!</definedName>
    <definedName name="GNCRMY">#REF!</definedName>
    <definedName name="GNCY" localSheetId="2">#REF!</definedName>
    <definedName name="GNCY" localSheetId="3">#REF!</definedName>
    <definedName name="GNCY">#REF!</definedName>
    <definedName name="GOODS_f" localSheetId="2">#REF!</definedName>
    <definedName name="GOODS_f" localSheetId="3">#REF!</definedName>
    <definedName name="GOODS_f">#REF!</definedName>
    <definedName name="GRANT_f" localSheetId="2">#REF!</definedName>
    <definedName name="GRANT_f" localSheetId="3">#REF!</definedName>
    <definedName name="GRANT_f">#REF!</definedName>
    <definedName name="Gross_reserves" localSheetId="2">#REF!</definedName>
    <definedName name="Gross_reserves" localSheetId="3">#REF!</definedName>
    <definedName name="Gross_reserves">#REF!</definedName>
    <definedName name="HERE" localSheetId="2">#REF!</definedName>
    <definedName name="HERE" localSheetId="3">#REF!</definedName>
    <definedName name="HERE">#REF!</definedName>
    <definedName name="i" hidden="1">{#N/A,#N/A,FALSE,"т02бд"}</definedName>
    <definedName name="IGS">[2]C!$L$42</definedName>
    <definedName name="IGS_P" localSheetId="2">#REF!</definedName>
    <definedName name="IGS_P" localSheetId="3">#REF!</definedName>
    <definedName name="IGS_P">#REF!</definedName>
    <definedName name="IGSG" localSheetId="2">#REF!</definedName>
    <definedName name="IGSG" localSheetId="3">#REF!</definedName>
    <definedName name="IGSG">#REF!</definedName>
    <definedName name="IGSM" localSheetId="2">#REF!</definedName>
    <definedName name="IGSM" localSheetId="3">#REF!</definedName>
    <definedName name="IGSM">#REF!</definedName>
    <definedName name="IGSMG" localSheetId="2">#REF!</definedName>
    <definedName name="IGSMG" localSheetId="3">#REF!</definedName>
    <definedName name="IGSMG">#REF!</definedName>
    <definedName name="IGSY" localSheetId="2">#REF!</definedName>
    <definedName name="IGSY" localSheetId="3">#REF!</definedName>
    <definedName name="IGSY">#REF!</definedName>
    <definedName name="IGSYG" localSheetId="2">#REF!</definedName>
    <definedName name="IGSYG" localSheetId="3">#REF!</definedName>
    <definedName name="IGSYG">#REF!</definedName>
    <definedName name="In_millions_of_lei" localSheetId="2">#REF!</definedName>
    <definedName name="In_millions_of_lei" localSheetId="3">#REF!</definedName>
    <definedName name="In_millions_of_lei">#REF!</definedName>
    <definedName name="In_millions_of_U.S._dollars" localSheetId="2">#REF!</definedName>
    <definedName name="In_millions_of_U.S._dollars" localSheetId="3">#REF!</definedName>
    <definedName name="In_millions_of_U.S._dollars">#REF!</definedName>
    <definedName name="INC" localSheetId="2">#REF!</definedName>
    <definedName name="INC" localSheetId="3">#REF!</definedName>
    <definedName name="INC">#REF!</definedName>
    <definedName name="INC_F" localSheetId="2">#REF!</definedName>
    <definedName name="INC_F" localSheetId="3">#REF!</definedName>
    <definedName name="INC_F">#REF!</definedName>
    <definedName name="INCBAL_f" localSheetId="2">#REF!</definedName>
    <definedName name="INCBAL_f" localSheetId="3">#REF!</definedName>
    <definedName name="INCBAL_f">#REF!</definedName>
    <definedName name="INCC" localSheetId="2">#REF!</definedName>
    <definedName name="INCC" localSheetId="3">#REF!</definedName>
    <definedName name="INCC">#REF!</definedName>
    <definedName name="INCC_f" localSheetId="2">#REF!</definedName>
    <definedName name="INCC_f" localSheetId="3">#REF!</definedName>
    <definedName name="INCC_f">#REF!</definedName>
    <definedName name="INCCP" localSheetId="2">#REF!</definedName>
    <definedName name="INCCP" localSheetId="3">#REF!</definedName>
    <definedName name="INCCP">#REF!</definedName>
    <definedName name="INCCURR_f" localSheetId="2">#REF!</definedName>
    <definedName name="INCCURR_f" localSheetId="3">#REF!</definedName>
    <definedName name="INCCURR_f">#REF!</definedName>
    <definedName name="INCM" localSheetId="2">#REF!</definedName>
    <definedName name="INCM" localSheetId="3">#REF!</definedName>
    <definedName name="INCM">#REF!</definedName>
    <definedName name="INCO_f" localSheetId="2">#REF!</definedName>
    <definedName name="INCO_f" localSheetId="3">#REF!</definedName>
    <definedName name="INCO_f">#REF!</definedName>
    <definedName name="INCRCY" localSheetId="2">#REF!</definedName>
    <definedName name="INCRCY" localSheetId="3">#REF!</definedName>
    <definedName name="INCRCY">#REF!</definedName>
    <definedName name="INCRM" localSheetId="2">#REF!</definedName>
    <definedName name="INCRM" localSheetId="3">#REF!</definedName>
    <definedName name="INCRM">#REF!</definedName>
    <definedName name="IND">[2]C!$L$12</definedName>
    <definedName name="IND_F" localSheetId="2">#REF!</definedName>
    <definedName name="IND_F" localSheetId="3">#REF!</definedName>
    <definedName name="IND_F">#REF!</definedName>
    <definedName name="IND_P" localSheetId="2">#REF!</definedName>
    <definedName name="IND_P" localSheetId="3">#REF!</definedName>
    <definedName name="IND_P">#REF!</definedName>
    <definedName name="INDM" localSheetId="2">#REF!</definedName>
    <definedName name="INDM" localSheetId="3">#REF!</definedName>
    <definedName name="INDM">#REF!</definedName>
    <definedName name="INDMY" localSheetId="2">#REF!</definedName>
    <definedName name="INDMY" localSheetId="3">#REF!</definedName>
    <definedName name="INDMY">#REF!</definedName>
    <definedName name="INDR">[2]C!$L$13</definedName>
    <definedName name="INDR_F" localSheetId="2">#REF!</definedName>
    <definedName name="INDR_F" localSheetId="3">#REF!</definedName>
    <definedName name="INDR_F">#REF!</definedName>
    <definedName name="INDR_P" localSheetId="2">#REF!</definedName>
    <definedName name="INDR_P" localSheetId="3">#REF!</definedName>
    <definedName name="INDR_P">#REF!</definedName>
    <definedName name="INDRM" localSheetId="2">#REF!</definedName>
    <definedName name="INDRM" localSheetId="3">#REF!</definedName>
    <definedName name="INDRM">#REF!</definedName>
    <definedName name="INDRMY" localSheetId="2">#REF!</definedName>
    <definedName name="INDRMY" localSheetId="3">#REF!</definedName>
    <definedName name="INDRMY">#REF!</definedName>
    <definedName name="INDY" localSheetId="2">#REF!</definedName>
    <definedName name="INDY" localSheetId="3">#REF!</definedName>
    <definedName name="INDY">#REF!</definedName>
    <definedName name="item" localSheetId="2">#REF!</definedName>
    <definedName name="item" localSheetId="3">#REF!</definedName>
    <definedName name="item">#REF!</definedName>
    <definedName name="jmki" localSheetId="2">#REF!</definedName>
    <definedName name="jmki" localSheetId="3">#REF!</definedName>
    <definedName name="jmki">#REF!</definedName>
    <definedName name="joe" localSheetId="2">#REF!</definedName>
    <definedName name="joe" localSheetId="3">#REF!</definedName>
    <definedName name="joe">#REF!</definedName>
    <definedName name="k" hidden="1">{"WEO",#N/A,FALSE,"T"}</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2">#REF!</definedName>
    <definedName name="lang" localSheetId="3">#REF!</definedName>
    <definedName name="lang">#REF!</definedName>
    <definedName name="liquidity_reserve" localSheetId="2">#REF!</definedName>
    <definedName name="liquidity_reserve" localSheetId="3">#REF!</definedName>
    <definedName name="liquidity_reserve">#REF!</definedName>
    <definedName name="List2">[2]Instructions!$B$71:$B$152</definedName>
    <definedName name="lk" hidden="1">{#N/A,#N/A,FALSE,"т02бд"}</definedName>
    <definedName name="lll" hidden="1">{#N/A,#N/A,FALSE,"т02бд"}</definedName>
    <definedName name="Local" localSheetId="2">#REF!</definedName>
    <definedName name="Local" localSheetId="3">#REF!</definedName>
    <definedName name="Local">#REF!</definedName>
    <definedName name="m" hidden="1">{#N/A,#N/A,FALSE,"I";#N/A,#N/A,FALSE,"J";#N/A,#N/A,FALSE,"K";#N/A,#N/A,FALSE,"L";#N/A,#N/A,FALSE,"M";#N/A,#N/A,FALSE,"N";#N/A,#N/A,FALSE,"O"}</definedName>
    <definedName name="M0">[2]Links!$V$2</definedName>
    <definedName name="M0_F" localSheetId="2">#REF!</definedName>
    <definedName name="M0_F" localSheetId="3">#REF!</definedName>
    <definedName name="M0_F">#REF!</definedName>
    <definedName name="M0M" localSheetId="2">#REF!</definedName>
    <definedName name="M0M" localSheetId="3">#REF!</definedName>
    <definedName name="M0M">#REF!</definedName>
    <definedName name="M0R_f" localSheetId="2">#REF!</definedName>
    <definedName name="M0R_f" localSheetId="3">#REF!</definedName>
    <definedName name="M0R_f">#REF!</definedName>
    <definedName name="M0RM" localSheetId="2">#REF!</definedName>
    <definedName name="M0RM" localSheetId="3">#REF!</definedName>
    <definedName name="M0RM">#REF!</definedName>
    <definedName name="M0RY" localSheetId="2">#REF!</definedName>
    <definedName name="M0RY" localSheetId="3">#REF!</definedName>
    <definedName name="M0RY">#REF!</definedName>
    <definedName name="M0Y" localSheetId="2">#REF!</definedName>
    <definedName name="M0Y" localSheetId="3">#REF!</definedName>
    <definedName name="M0Y">#REF!</definedName>
    <definedName name="M0YN" localSheetId="2">#REF!</definedName>
    <definedName name="M0YN" localSheetId="3">#REF!</definedName>
    <definedName name="M0YN">#REF!</definedName>
    <definedName name="M0YND" localSheetId="2">#REF!</definedName>
    <definedName name="M0YND" localSheetId="3">#REF!</definedName>
    <definedName name="M0YND">#REF!</definedName>
    <definedName name="M1_F" localSheetId="2">#REF!</definedName>
    <definedName name="M1_F" localSheetId="3">#REF!</definedName>
    <definedName name="M1_F">#REF!</definedName>
    <definedName name="M1m_f" localSheetId="2">#REF!</definedName>
    <definedName name="M1m_f" localSheetId="3">#REF!</definedName>
    <definedName name="M1m_f">#REF!</definedName>
    <definedName name="M1R_f" localSheetId="2">#REF!</definedName>
    <definedName name="M1R_f" localSheetId="3">#REF!</definedName>
    <definedName name="M1R_f">#REF!</definedName>
    <definedName name="M2_F" localSheetId="2">#REF!</definedName>
    <definedName name="M2_F" localSheetId="3">#REF!</definedName>
    <definedName name="M2_F">#REF!</definedName>
    <definedName name="M2m_f" localSheetId="2">#REF!</definedName>
    <definedName name="M2m_f" localSheetId="3">#REF!</definedName>
    <definedName name="M2m_f">#REF!</definedName>
    <definedName name="M2R_f" localSheetId="2">#REF!</definedName>
    <definedName name="M2R_f" localSheetId="3">#REF!</definedName>
    <definedName name="M2R_f">#REF!</definedName>
    <definedName name="M3_F">[2]Links!$AD$37</definedName>
    <definedName name="M3_P" localSheetId="2">#REF!</definedName>
    <definedName name="M3_P" localSheetId="3">#REF!</definedName>
    <definedName name="M3_P">#REF!</definedName>
    <definedName name="M3_R">[2]C!$L$28</definedName>
    <definedName name="M3_R1">[2]C!$L$29</definedName>
    <definedName name="M3M" localSheetId="2">#REF!</definedName>
    <definedName name="M3M" localSheetId="3">#REF!</definedName>
    <definedName name="M3M">#REF!</definedName>
    <definedName name="M3m_f" localSheetId="2">#REF!</definedName>
    <definedName name="M3m_f" localSheetId="3">#REF!</definedName>
    <definedName name="M3m_f">#REF!</definedName>
    <definedName name="M3R_f" localSheetId="2">#REF!</definedName>
    <definedName name="M3R_f" localSheetId="3">#REF!</definedName>
    <definedName name="M3R_f">#REF!</definedName>
    <definedName name="M3RM" localSheetId="2">#REF!</definedName>
    <definedName name="M3RM" localSheetId="3">#REF!</definedName>
    <definedName name="M3RM">#REF!</definedName>
    <definedName name="M3RY" localSheetId="2">#REF!</definedName>
    <definedName name="M3RY" localSheetId="3">#REF!</definedName>
    <definedName name="M3RY">#REF!</definedName>
    <definedName name="M3Y" localSheetId="2">#REF!</definedName>
    <definedName name="M3Y" localSheetId="3">#REF!</definedName>
    <definedName name="M3Y">#REF!</definedName>
    <definedName name="M3YN" localSheetId="2">#REF!</definedName>
    <definedName name="M3YN" localSheetId="3">#REF!</definedName>
    <definedName name="M3YN">#REF!</definedName>
    <definedName name="M3YND" localSheetId="2">#REF!</definedName>
    <definedName name="M3YND" localSheetId="3">#REF!</definedName>
    <definedName name="M3YND">#REF!</definedName>
    <definedName name="macro" localSheetId="2">#REF!</definedName>
    <definedName name="macro" localSheetId="3">#REF!</definedName>
    <definedName name="macro">#REF!</definedName>
    <definedName name="MACROS" localSheetId="2">#REF!</definedName>
    <definedName name="MACROS" localSheetId="3">#REF!</definedName>
    <definedName name="MACROS">#REF!</definedName>
    <definedName name="main_m" localSheetId="2">#REF!</definedName>
    <definedName name="main_m" localSheetId="3">#REF!</definedName>
    <definedName name="main_m">#REF!</definedName>
    <definedName name="MB" localSheetId="2">#REF!</definedName>
    <definedName name="MB" localSheetId="3">#REF!</definedName>
    <definedName name="MB">#REF!</definedName>
    <definedName name="MB_F">[2]Links!$AD$42</definedName>
    <definedName name="MB_P" localSheetId="2">#REF!</definedName>
    <definedName name="MB_P" localSheetId="3">#REF!</definedName>
    <definedName name="MB_P">#REF!</definedName>
    <definedName name="MB_R">[2]C!$L$26</definedName>
    <definedName name="MB_R1">[2]C!$L$27</definedName>
    <definedName name="MBM" localSheetId="2">#REF!</definedName>
    <definedName name="MBM" localSheetId="3">#REF!</definedName>
    <definedName name="MBM">#REF!</definedName>
    <definedName name="MBR_f" localSheetId="2">#REF!</definedName>
    <definedName name="MBR_f" localSheetId="3">#REF!</definedName>
    <definedName name="MBR_f">#REF!</definedName>
    <definedName name="MBRM" localSheetId="2">#REF!</definedName>
    <definedName name="MBRM" localSheetId="3">#REF!</definedName>
    <definedName name="MBRM">#REF!</definedName>
    <definedName name="MBRY" localSheetId="2">#REF!</definedName>
    <definedName name="MBRY" localSheetId="3">#REF!</definedName>
    <definedName name="MBRY">#REF!</definedName>
    <definedName name="MBY" localSheetId="2">#REF!</definedName>
    <definedName name="MBY" localSheetId="3">#REF!</definedName>
    <definedName name="MBY">#REF!</definedName>
    <definedName name="MBYN" localSheetId="2">#REF!</definedName>
    <definedName name="MBYN" localSheetId="3">#REF!</definedName>
    <definedName name="MBYN">#REF!</definedName>
    <definedName name="MBYND" localSheetId="2">#REF!</definedName>
    <definedName name="MBYND" localSheetId="3">#REF!</definedName>
    <definedName name="MBYND">#REF!</definedName>
    <definedName name="ME" localSheetId="2">#REF!</definedName>
    <definedName name="ME" localSheetId="3">#REF!</definedName>
    <definedName name="ME">#REF!</definedName>
    <definedName name="ME_F" localSheetId="2">#REF!</definedName>
    <definedName name="ME_F" localSheetId="3">#REF!</definedName>
    <definedName name="ME_F">#REF!</definedName>
    <definedName name="Medium_term_BOP_scenario" localSheetId="2">#REF!</definedName>
    <definedName name="Medium_term_BOP_scenario" localSheetId="3">#REF!</definedName>
    <definedName name="Medium_term_BOP_scenario">#REF!</definedName>
    <definedName name="MEM" localSheetId="2">#REF!</definedName>
    <definedName name="MEM" localSheetId="3">#REF!</definedName>
    <definedName name="MEM">#REF!</definedName>
    <definedName name="MERM" localSheetId="2">#REF!</definedName>
    <definedName name="MERM" localSheetId="3">#REF!</definedName>
    <definedName name="MERM">#REF!</definedName>
    <definedName name="MERY" localSheetId="2">#REF!</definedName>
    <definedName name="MERY" localSheetId="3">#REF!</definedName>
    <definedName name="MERY">#REF!</definedName>
    <definedName name="MEY" localSheetId="2">#REF!</definedName>
    <definedName name="MEY" localSheetId="3">#REF!</definedName>
    <definedName name="MEY">#REF!</definedName>
    <definedName name="MEYN" localSheetId="2">#REF!</definedName>
    <definedName name="MEYN" localSheetId="3">#REF!</definedName>
    <definedName name="MEYN">#REF!</definedName>
    <definedName name="MEYND" localSheetId="2">#REF!</definedName>
    <definedName name="MEYND" localSheetId="3">#REF!</definedName>
    <definedName name="MEYND">#REF!</definedName>
    <definedName name="MH" localSheetId="2">#REF!</definedName>
    <definedName name="MH" localSheetId="3">#REF!</definedName>
    <definedName name="MH">#REF!</definedName>
    <definedName name="MH_F" localSheetId="2">#REF!</definedName>
    <definedName name="MH_F" localSheetId="3">#REF!</definedName>
    <definedName name="MH_F">#REF!</definedName>
    <definedName name="MHM" localSheetId="2">#REF!</definedName>
    <definedName name="MHM" localSheetId="3">#REF!</definedName>
    <definedName name="MHM">#REF!</definedName>
    <definedName name="MHRM" localSheetId="2">#REF!</definedName>
    <definedName name="MHRM" localSheetId="3">#REF!</definedName>
    <definedName name="MHRM">#REF!</definedName>
    <definedName name="MHRY" localSheetId="2">#REF!</definedName>
    <definedName name="MHRY" localSheetId="3">#REF!</definedName>
    <definedName name="MHRY">#REF!</definedName>
    <definedName name="MHY" localSheetId="2">#REF!</definedName>
    <definedName name="MHY" localSheetId="3">#REF!</definedName>
    <definedName name="MHY">#REF!</definedName>
    <definedName name="MHYN" localSheetId="2">#REF!</definedName>
    <definedName name="MHYN" localSheetId="3">#REF!</definedName>
    <definedName name="MHYN">#REF!</definedName>
    <definedName name="MHYND" localSheetId="2">#REF!</definedName>
    <definedName name="MHYND" localSheetId="3">#REF!</definedName>
    <definedName name="MHYND">#REF!</definedName>
    <definedName name="mn" hidden="1">{"MONA",#N/A,FALSE,"S"}</definedName>
    <definedName name="MNTZ_f" localSheetId="2">#REF!</definedName>
    <definedName name="MNTZ_f" localSheetId="3">#REF!</definedName>
    <definedName name="MNTZ_f">#REF!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2">#REF!</definedName>
    <definedName name="MONET" localSheetId="3">#REF!</definedName>
    <definedName name="MONET">#REF!</definedName>
    <definedName name="Monetary_Program_Parameters" localSheetId="2">#REF!</definedName>
    <definedName name="Monetary_Program_Parameters" localSheetId="3">#REF!</definedName>
    <definedName name="Monetary_Program_Parameters">#REF!</definedName>
    <definedName name="MONETM" localSheetId="2">#REF!</definedName>
    <definedName name="MONETM" localSheetId="3">#REF!</definedName>
    <definedName name="MONETM">#REF!</definedName>
    <definedName name="MONETMC" localSheetId="2">#REF!</definedName>
    <definedName name="MONETMC" localSheetId="3">#REF!</definedName>
    <definedName name="MONETMC">#REF!</definedName>
    <definedName name="MONETP" localSheetId="2">#REF!</definedName>
    <definedName name="MONETP" localSheetId="3">#REF!</definedName>
    <definedName name="MONETP">#REF!</definedName>
    <definedName name="moneyprogram" localSheetId="2">#REF!</definedName>
    <definedName name="moneyprogram" localSheetId="3">#REF!</definedName>
    <definedName name="moneyprogram">#REF!</definedName>
    <definedName name="monprogparameters" localSheetId="2">#REF!</definedName>
    <definedName name="monprogparameters" localSheetId="3">#REF!</definedName>
    <definedName name="monprogparameters">#REF!</definedName>
    <definedName name="monsurvey" localSheetId="2">#REF!</definedName>
    <definedName name="monsurvey" localSheetId="3">#REF!</definedName>
    <definedName name="monsurvey">#REF!</definedName>
    <definedName name="Month">[2]C!$G$14</definedName>
    <definedName name="Month_" localSheetId="2">#REF!</definedName>
    <definedName name="Month_" localSheetId="3">#REF!</definedName>
    <definedName name="Month_">#REF!</definedName>
    <definedName name="MonthL">[2]C!$G$15</definedName>
    <definedName name="mt_moneyprog" localSheetId="2">#REF!</definedName>
    <definedName name="mt_moneyprog" localSheetId="3">#REF!</definedName>
    <definedName name="mt_moneyprog">#REF!</definedName>
    <definedName name="NAMES" localSheetId="2">#REF!</definedName>
    <definedName name="NAMES" localSheetId="3">#REF!</definedName>
    <definedName name="NAMES">#REF!</definedName>
    <definedName name="NAMESA" localSheetId="2">#REF!</definedName>
    <definedName name="NAMESA" localSheetId="3">#REF!</definedName>
    <definedName name="NAMESA">#REF!</definedName>
    <definedName name="NAMESM" localSheetId="2">#REF!</definedName>
    <definedName name="NAMESM" localSheetId="3">#REF!</definedName>
    <definedName name="NAMESM">#REF!</definedName>
    <definedName name="NAMESQ" localSheetId="2">#REF!</definedName>
    <definedName name="NAMESQ" localSheetId="3">#REF!</definedName>
    <definedName name="NAMESQ">#REF!</definedName>
    <definedName name="NFA_assumptions" localSheetId="2">#REF!</definedName>
    <definedName name="NFA_assumptions" localSheetId="3">#REF!</definedName>
    <definedName name="NFA_assumptions">#REF!</definedName>
    <definedName name="Nomer" localSheetId="2">#REF!</definedName>
    <definedName name="Nomer" localSheetId="3">#REF!</definedName>
    <definedName name="Nomer">#REF!</definedName>
    <definedName name="Non_BRO" localSheetId="2">#REF!</definedName>
    <definedName name="Non_BRO" localSheetId="3">#REF!</definedName>
    <definedName name="Non_BRO">#REF!</definedName>
    <definedName name="Notes" localSheetId="2">#REF!</definedName>
    <definedName name="Notes" localSheetId="3">#REF!</definedName>
    <definedName name="Notes">#REF!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2">[2]labels!#REF!</definedName>
    <definedName name="p" localSheetId="3">[2]labels!#REF!</definedName>
    <definedName name="p">[2]labels!#REF!</definedName>
    <definedName name="PAYMENT_f" localSheetId="2">#REF!</definedName>
    <definedName name="PAYMENT_f" localSheetId="3">#REF!</definedName>
    <definedName name="PAYMENT_f">#REF!</definedName>
    <definedName name="PEND" localSheetId="2">#REF!</definedName>
    <definedName name="PEND" localSheetId="3">#REF!</definedName>
    <definedName name="PEND">#REF!</definedName>
    <definedName name="PENSION_f" localSheetId="2">#REF!</definedName>
    <definedName name="PENSION_f" localSheetId="3">#REF!</definedName>
    <definedName name="PENSION_f">#REF!</definedName>
    <definedName name="PMENU" localSheetId="2">#REF!</definedName>
    <definedName name="PMENU" localSheetId="3">#REF!</definedName>
    <definedName name="PMENU">#REF!</definedName>
    <definedName name="PRINT_AREA_MI">#N/A</definedName>
    <definedName name="PRIV">[2]C!$L$33</definedName>
    <definedName name="PRIV_F" localSheetId="2">#REF!</definedName>
    <definedName name="PRIV_F" localSheetId="3">#REF!</definedName>
    <definedName name="PRIV_F">#REF!</definedName>
    <definedName name="PRIV_P" localSheetId="2">#REF!</definedName>
    <definedName name="PRIV_P" localSheetId="3">#REF!</definedName>
    <definedName name="PRIV_P">#REF!</definedName>
    <definedName name="PRIVG" localSheetId="2">#REF!</definedName>
    <definedName name="PRIVG" localSheetId="3">#REF!</definedName>
    <definedName name="PRIVG">#REF!</definedName>
    <definedName name="PRIVM" localSheetId="2">#REF!</definedName>
    <definedName name="PRIVM" localSheetId="3">#REF!</definedName>
    <definedName name="PRIVM">#REF!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[6]Довідники!$A$27:$C$1731</definedName>
    <definedName name="RCUKRU_FULL">[6]Довідники!$A$1736:$O$3417</definedName>
    <definedName name="REAL" localSheetId="2">#REF!</definedName>
    <definedName name="REAL" localSheetId="3">#REF!</definedName>
    <definedName name="REAL">#REF!</definedName>
    <definedName name="REF_f" localSheetId="2">#REF!</definedName>
    <definedName name="REF_f" localSheetId="3">#REF!</definedName>
    <definedName name="REF_f">#REF!</definedName>
    <definedName name="RevA" localSheetId="2">#REF!</definedName>
    <definedName name="RevA" localSheetId="3">#REF!</definedName>
    <definedName name="RevA">#REF!</definedName>
    <definedName name="RevB" localSheetId="2">#REF!</definedName>
    <definedName name="RevB" localSheetId="3">#REF!</definedName>
    <definedName name="RevB">#REF!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2">#REF!</definedName>
    <definedName name="RTab1.1" localSheetId="3">#REF!</definedName>
    <definedName name="RTab1.1">#REF!</definedName>
    <definedName name="RTab1.1a" localSheetId="2">#REF!</definedName>
    <definedName name="RTab1.1a" localSheetId="3">#REF!</definedName>
    <definedName name="RTab1.1a">#REF!</definedName>
    <definedName name="RTab1.2" localSheetId="2">#REF!</definedName>
    <definedName name="RTab1.2" localSheetId="3">#REF!</definedName>
    <definedName name="RTab1.2">#REF!</definedName>
    <definedName name="RTab1.2a" localSheetId="2">#REF!</definedName>
    <definedName name="RTab1.2a" localSheetId="3">#REF!</definedName>
    <definedName name="RTab1.2a">#REF!</definedName>
    <definedName name="RTab1.4" localSheetId="2">#REF!</definedName>
    <definedName name="RTab1.4" localSheetId="3">#REF!</definedName>
    <definedName name="RTab1.4">#REF!</definedName>
    <definedName name="RTab2.1" localSheetId="2">#REF!</definedName>
    <definedName name="RTab2.1" localSheetId="3">#REF!</definedName>
    <definedName name="RTab2.1">#REF!</definedName>
    <definedName name="RTab2.1a" localSheetId="2">#REF!</definedName>
    <definedName name="RTab2.1a" localSheetId="3">#REF!</definedName>
    <definedName name="RTab2.1a">#REF!</definedName>
    <definedName name="RTab2.2" localSheetId="2">#REF!</definedName>
    <definedName name="RTab2.2" localSheetId="3">#REF!</definedName>
    <definedName name="RTab2.2">#REF!</definedName>
    <definedName name="RTab2.3" localSheetId="2">#REF!</definedName>
    <definedName name="RTab2.3" localSheetId="3">#REF!</definedName>
    <definedName name="RTab2.3">#REF!</definedName>
    <definedName name="RTab3.3" localSheetId="2">#REF!</definedName>
    <definedName name="RTab3.3" localSheetId="3">#REF!</definedName>
    <definedName name="RTab3.3">#REF!</definedName>
    <definedName name="RTab4.1" localSheetId="2">#REF!</definedName>
    <definedName name="RTab4.1" localSheetId="3">#REF!</definedName>
    <definedName name="RTab4.1">#REF!</definedName>
    <definedName name="RTab4.1a" localSheetId="2">#REF!</definedName>
    <definedName name="RTab4.1a" localSheetId="3">#REF!</definedName>
    <definedName name="RTab4.1a">#REF!</definedName>
    <definedName name="RTab4.2" localSheetId="2">#REF!</definedName>
    <definedName name="RTab4.2" localSheetId="3">#REF!</definedName>
    <definedName name="RTab4.2">#REF!</definedName>
    <definedName name="RTab4.2a" localSheetId="2">#REF!</definedName>
    <definedName name="RTab4.2a" localSheetId="3">#REF!</definedName>
    <definedName name="RTab4.2a">#REF!</definedName>
    <definedName name="RTab4.3" localSheetId="2">#REF!</definedName>
    <definedName name="RTab4.3" localSheetId="3">#REF!</definedName>
    <definedName name="RTab4.3">#REF!</definedName>
    <definedName name="RTab4.3a" localSheetId="2">#REF!</definedName>
    <definedName name="RTab4.3a" localSheetId="3">#REF!</definedName>
    <definedName name="RTab4.3a">#REF!</definedName>
    <definedName name="RTab4.4" localSheetId="2">#REF!</definedName>
    <definedName name="RTab4.4" localSheetId="3">#REF!</definedName>
    <definedName name="RTab4.4">#REF!</definedName>
    <definedName name="RTab4.4a" localSheetId="2">#REF!</definedName>
    <definedName name="RTab4.4a" localSheetId="3">#REF!</definedName>
    <definedName name="RTab4.4a">#REF!</definedName>
    <definedName name="RTab5.1" localSheetId="2">#REF!</definedName>
    <definedName name="RTab5.1" localSheetId="3">#REF!</definedName>
    <definedName name="RTab5.1">#REF!</definedName>
    <definedName name="RTab5.1a" localSheetId="2">#REF!</definedName>
    <definedName name="RTab5.1a" localSheetId="3">#REF!</definedName>
    <definedName name="RTab5.1a">#REF!</definedName>
    <definedName name="RTab5.2" localSheetId="2">#REF!</definedName>
    <definedName name="RTab5.2" localSheetId="3">#REF!</definedName>
    <definedName name="RTab5.2">#REF!</definedName>
    <definedName name="RTab6.1" localSheetId="2">#REF!</definedName>
    <definedName name="RTab6.1" localSheetId="3">#REF!</definedName>
    <definedName name="RTab6.1">#REF!</definedName>
    <definedName name="RTab6.10B" localSheetId="2">#REF!</definedName>
    <definedName name="RTab6.10B" localSheetId="3">#REF!</definedName>
    <definedName name="RTab6.10B">#REF!</definedName>
    <definedName name="RTab6.10P" localSheetId="2">#REF!</definedName>
    <definedName name="RTab6.10P" localSheetId="3">#REF!</definedName>
    <definedName name="RTab6.10P">#REF!</definedName>
    <definedName name="RTab6.2" localSheetId="2">#REF!</definedName>
    <definedName name="RTab6.2" localSheetId="3">#REF!</definedName>
    <definedName name="RTab6.2">#REF!</definedName>
    <definedName name="RTab6.3" localSheetId="2">#REF!</definedName>
    <definedName name="RTab6.3" localSheetId="3">#REF!</definedName>
    <definedName name="RTab6.3">#REF!</definedName>
    <definedName name="RTab6.4" localSheetId="2">#REF!</definedName>
    <definedName name="RTab6.4" localSheetId="3">#REF!</definedName>
    <definedName name="RTab6.4">#REF!</definedName>
    <definedName name="RTab6.5" localSheetId="2">#REF!</definedName>
    <definedName name="RTab6.5" localSheetId="3">#REF!</definedName>
    <definedName name="RTab6.5">#REF!</definedName>
    <definedName name="RTab6.6" localSheetId="2">#REF!</definedName>
    <definedName name="RTab6.6" localSheetId="3">#REF!</definedName>
    <definedName name="RTab6.6">#REF!</definedName>
    <definedName name="RTab6.7" localSheetId="2">#REF!</definedName>
    <definedName name="RTab6.7" localSheetId="3">#REF!</definedName>
    <definedName name="RTab6.7">#REF!</definedName>
    <definedName name="RTab6.8" localSheetId="2">#REF!</definedName>
    <definedName name="RTab6.8" localSheetId="3">#REF!</definedName>
    <definedName name="RTab6.8">#REF!</definedName>
    <definedName name="RTab6.9" localSheetId="2">#REF!</definedName>
    <definedName name="RTab6.9" localSheetId="3">#REF!</definedName>
    <definedName name="RTab6.9">#REF!</definedName>
    <definedName name="S_CONS_f" localSheetId="2">#REF!</definedName>
    <definedName name="S_CONS_f" localSheetId="3">#REF!</definedName>
    <definedName name="S_CONS_f">#REF!</definedName>
    <definedName name="S_CURR_f" localSheetId="2">#REF!</definedName>
    <definedName name="S_CURR_f" localSheetId="3">#REF!</definedName>
    <definedName name="S_CURR_f">#REF!</definedName>
    <definedName name="S_MONEY_f" localSheetId="2">#REF!</definedName>
    <definedName name="S_MONEY_f" localSheetId="3">#REF!</definedName>
    <definedName name="S_MONEY_f">#REF!</definedName>
    <definedName name="S_SAVE_f" localSheetId="2">#REF!</definedName>
    <definedName name="S_SAVE_f" localSheetId="3">#REF!</definedName>
    <definedName name="S_SAVE_f">#REF!</definedName>
    <definedName name="sencount" hidden="1">2</definedName>
    <definedName name="SERVICES_f" localSheetId="2">#REF!</definedName>
    <definedName name="SERVICES_f" localSheetId="3">#REF!</definedName>
    <definedName name="SERVICES_f">#REF!</definedName>
    <definedName name="SOC" localSheetId="2">#REF!</definedName>
    <definedName name="SOC" localSheetId="3">#REF!</definedName>
    <definedName name="SOC">#REF!</definedName>
    <definedName name="SOCC" localSheetId="2">#REF!</definedName>
    <definedName name="SOCC" localSheetId="3">#REF!</definedName>
    <definedName name="SOCC">#REF!</definedName>
    <definedName name="SOCCP" localSheetId="2">#REF!</definedName>
    <definedName name="SOCCP" localSheetId="3">#REF!</definedName>
    <definedName name="SOCCP">#REF!</definedName>
    <definedName name="SOCIAL_f" localSheetId="2">#REF!</definedName>
    <definedName name="SOCIAL_f" localSheetId="3">#REF!</definedName>
    <definedName name="SOCIAL_f">#REF!</definedName>
    <definedName name="SOCM" localSheetId="2">#REF!</definedName>
    <definedName name="SOCM" localSheetId="3">#REF!</definedName>
    <definedName name="SOCM">#REF!</definedName>
    <definedName name="SOCRCY" localSheetId="2">#REF!</definedName>
    <definedName name="SOCRCY" localSheetId="3">#REF!</definedName>
    <definedName name="SOCRCY">#REF!</definedName>
    <definedName name="SOCRM" localSheetId="2">#REF!</definedName>
    <definedName name="SOCRM" localSheetId="3">#REF!</definedName>
    <definedName name="SOCRM">#REF!</definedName>
    <definedName name="SPD_f" localSheetId="2">#REF!</definedName>
    <definedName name="SPD_f" localSheetId="3">#REF!</definedName>
    <definedName name="SPD_f">#REF!</definedName>
    <definedName name="SUMMARY1" localSheetId="2">#REF!</definedName>
    <definedName name="SUMMARY1" localSheetId="3">#REF!</definedName>
    <definedName name="SUMMARY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'[7]т07(98)'!$A$1</definedName>
    <definedName name="Tab1.1" localSheetId="2">#REF!</definedName>
    <definedName name="Tab1.1" localSheetId="3">#REF!</definedName>
    <definedName name="Tab1.1">#REF!</definedName>
    <definedName name="Tab1.1a" localSheetId="2">#REF!</definedName>
    <definedName name="Tab1.1a" localSheetId="3">#REF!</definedName>
    <definedName name="Tab1.1a">#REF!</definedName>
    <definedName name="Tab6.5" localSheetId="2">#REF!</definedName>
    <definedName name="Tab6.5" localSheetId="3">#REF!</definedName>
    <definedName name="Tab6.5">#REF!</definedName>
    <definedName name="Taballgastables" localSheetId="2">#REF!</definedName>
    <definedName name="Taballgastables" localSheetId="3">#REF!</definedName>
    <definedName name="Taballgastables">#REF!</definedName>
    <definedName name="TabAmort2004" localSheetId="2">#REF!</definedName>
    <definedName name="TabAmort2004" localSheetId="3">#REF!</definedName>
    <definedName name="TabAmort2004">#REF!</definedName>
    <definedName name="TabAssumptionsImports" localSheetId="2">#REF!</definedName>
    <definedName name="TabAssumptionsImports" localSheetId="3">#REF!</definedName>
    <definedName name="TabAssumptionsImports">#REF!</definedName>
    <definedName name="TabCapAccount" localSheetId="2">#REF!</definedName>
    <definedName name="TabCapAccount" localSheetId="3">#REF!</definedName>
    <definedName name="TabCapAccount">#REF!</definedName>
    <definedName name="Tabdebt_historic" localSheetId="2">#REF!</definedName>
    <definedName name="Tabdebt_historic" localSheetId="3">#REF!</definedName>
    <definedName name="Tabdebt_historic">#REF!</definedName>
    <definedName name="Tabdebtflow" localSheetId="2">#REF!</definedName>
    <definedName name="Tabdebtflow" localSheetId="3">#REF!</definedName>
    <definedName name="Tabdebtflow">#REF!</definedName>
    <definedName name="TabExports" localSheetId="2">#REF!</definedName>
    <definedName name="TabExports" localSheetId="3">#REF!</definedName>
    <definedName name="TabExports">#REF!</definedName>
    <definedName name="TabFcredit2007" localSheetId="2">#REF!</definedName>
    <definedName name="TabFcredit2007" localSheetId="3">#REF!</definedName>
    <definedName name="TabFcredit2007">#REF!</definedName>
    <definedName name="TabFcredit2010" localSheetId="2">#REF!</definedName>
    <definedName name="TabFcredit2010" localSheetId="3">#REF!</definedName>
    <definedName name="TabFcredit2010">#REF!</definedName>
    <definedName name="TabGas_arrears_to_Russia" localSheetId="2">#REF!</definedName>
    <definedName name="TabGas_arrears_to_Russia" localSheetId="3">#REF!</definedName>
    <definedName name="TabGas_arrears_to_Russia">#REF!</definedName>
    <definedName name="TabImportdetail" localSheetId="2">#REF!</definedName>
    <definedName name="TabImportdetail" localSheetId="3">#REF!</definedName>
    <definedName name="TabImportdetail">#REF!</definedName>
    <definedName name="TabImports" localSheetId="2">#REF!</definedName>
    <definedName name="TabImports" localSheetId="3">#REF!</definedName>
    <definedName name="TabImports">#REF!</definedName>
    <definedName name="Table" localSheetId="2">#REF!</definedName>
    <definedName name="Table" localSheetId="3">#REF!</definedName>
    <definedName name="Table">#REF!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[8]Table!$A$3:$AB$73</definedName>
    <definedName name="Table129" localSheetId="2">#REF!</definedName>
    <definedName name="Table129" localSheetId="3">#REF!</definedName>
    <definedName name="Table129">#REF!</definedName>
    <definedName name="table130" localSheetId="2">#REF!</definedName>
    <definedName name="table130" localSheetId="3">#REF!</definedName>
    <definedName name="table130">#REF!</definedName>
    <definedName name="Table135" localSheetId="2">#REF!,[9]Contents!$A$87:$H$247</definedName>
    <definedName name="Table135" localSheetId="3">#REF!,[9]Contents!$A$87:$H$247</definedName>
    <definedName name="Table135">#REF!,[9]Contents!$A$87:$H$247</definedName>
    <definedName name="Table16_2000" localSheetId="2">#REF!</definedName>
    <definedName name="Table16_2000" localSheetId="3">#REF!</definedName>
    <definedName name="Table16_2000">#REF!</definedName>
    <definedName name="Table17" localSheetId="2">#REF!</definedName>
    <definedName name="Table17" localSheetId="3">#REF!</definedName>
    <definedName name="Table17">#REF!</definedName>
    <definedName name="Table19" localSheetId="2">#REF!</definedName>
    <definedName name="Table19" localSheetId="3">#REF!</definedName>
    <definedName name="Table19">#REF!</definedName>
    <definedName name="Table20" localSheetId="2">#REF!</definedName>
    <definedName name="Table20" localSheetId="3">#REF!</definedName>
    <definedName name="Table20">#REF!</definedName>
    <definedName name="Table21" localSheetId="2">#REF!,[10]Contents!$A$87:$H$247</definedName>
    <definedName name="Table21" localSheetId="3">#REF!,[10]Contents!$A$87:$H$247</definedName>
    <definedName name="Table21">#REF!,[10]Contents!$A$87:$H$247</definedName>
    <definedName name="Table22" localSheetId="2">#REF!</definedName>
    <definedName name="Table22" localSheetId="3">#REF!</definedName>
    <definedName name="Table22">#REF!</definedName>
    <definedName name="Table23" localSheetId="2">#REF!</definedName>
    <definedName name="Table23" localSheetId="3">#REF!</definedName>
    <definedName name="Table23">#REF!</definedName>
    <definedName name="Table24" localSheetId="2">#REF!</definedName>
    <definedName name="Table24" localSheetId="3">#REF!</definedName>
    <definedName name="Table24">#REF!</definedName>
    <definedName name="Table25" localSheetId="2">#REF!</definedName>
    <definedName name="Table25" localSheetId="3">#REF!</definedName>
    <definedName name="Table25">#REF!</definedName>
    <definedName name="Table26" localSheetId="2">#REF!</definedName>
    <definedName name="Table26" localSheetId="3">#REF!</definedName>
    <definedName name="Table26">#REF!</definedName>
    <definedName name="Table27" localSheetId="2">#REF!</definedName>
    <definedName name="Table27" localSheetId="3">#REF!</definedName>
    <definedName name="Table27">#REF!</definedName>
    <definedName name="Table28" localSheetId="2">#REF!</definedName>
    <definedName name="Table28" localSheetId="3">#REF!</definedName>
    <definedName name="Table28">#REF!</definedName>
    <definedName name="Table29" localSheetId="2">#REF!</definedName>
    <definedName name="Table29" localSheetId="3">#REF!</definedName>
    <definedName name="Table29">#REF!</definedName>
    <definedName name="Table30" localSheetId="2">#REF!</definedName>
    <definedName name="Table30" localSheetId="3">#REF!</definedName>
    <definedName name="Table30">#REF!</definedName>
    <definedName name="Table31" localSheetId="2">#REF!</definedName>
    <definedName name="Table31" localSheetId="3">#REF!</definedName>
    <definedName name="Table31">#REF!</definedName>
    <definedName name="Table32" localSheetId="2">#REF!</definedName>
    <definedName name="Table32" localSheetId="3">#REF!</definedName>
    <definedName name="Table32">#REF!</definedName>
    <definedName name="Table33" localSheetId="2">#REF!</definedName>
    <definedName name="Table33" localSheetId="3">#REF!</definedName>
    <definedName name="Table33">#REF!</definedName>
    <definedName name="Table330" localSheetId="2">#REF!</definedName>
    <definedName name="Table330" localSheetId="3">#REF!</definedName>
    <definedName name="Table330">#REF!</definedName>
    <definedName name="Table336" localSheetId="2">#REF!</definedName>
    <definedName name="Table336" localSheetId="3">#REF!</definedName>
    <definedName name="Table336">#REF!</definedName>
    <definedName name="Table34" localSheetId="2">#REF!</definedName>
    <definedName name="Table34" localSheetId="3">#REF!</definedName>
    <definedName name="Table34">#REF!</definedName>
    <definedName name="Table35" localSheetId="2">#REF!</definedName>
    <definedName name="Table35" localSheetId="3">#REF!</definedName>
    <definedName name="Table35">#REF!</definedName>
    <definedName name="Table36" localSheetId="2">#REF!</definedName>
    <definedName name="Table36" localSheetId="3">#REF!</definedName>
    <definedName name="Table36">#REF!</definedName>
    <definedName name="Table37" localSheetId="2">#REF!</definedName>
    <definedName name="Table37" localSheetId="3">#REF!</definedName>
    <definedName name="Table37">#REF!</definedName>
    <definedName name="Table38" localSheetId="2">#REF!</definedName>
    <definedName name="Table38" localSheetId="3">#REF!</definedName>
    <definedName name="Table38">#REF!</definedName>
    <definedName name="Table39" localSheetId="2">#REF!</definedName>
    <definedName name="Table39" localSheetId="3">#REF!</definedName>
    <definedName name="Table39">#REF!</definedName>
    <definedName name="Table40" localSheetId="2">#REF!</definedName>
    <definedName name="Table40" localSheetId="3">#REF!</definedName>
    <definedName name="Table40">#REF!</definedName>
    <definedName name="Table41" localSheetId="2">#REF!</definedName>
    <definedName name="Table41" localSheetId="3">#REF!</definedName>
    <definedName name="Table41">#REF!</definedName>
    <definedName name="Table42" localSheetId="2">#REF!</definedName>
    <definedName name="Table42" localSheetId="3">#REF!</definedName>
    <definedName name="Table42">#REF!</definedName>
    <definedName name="Table43" localSheetId="2">#REF!</definedName>
    <definedName name="Table43" localSheetId="3">#REF!</definedName>
    <definedName name="Table43">#REF!</definedName>
    <definedName name="Table44" localSheetId="2">#REF!</definedName>
    <definedName name="Table44" localSheetId="3">#REF!</definedName>
    <definedName name="Table44">#REF!</definedName>
    <definedName name="TabMTBOP2006" localSheetId="2">#REF!</definedName>
    <definedName name="TabMTBOP2006" localSheetId="3">#REF!</definedName>
    <definedName name="TabMTBOP2006">#REF!</definedName>
    <definedName name="TabMTbop2010" localSheetId="2">#REF!</definedName>
    <definedName name="TabMTbop2010" localSheetId="3">#REF!</definedName>
    <definedName name="TabMTbop2010">#REF!</definedName>
    <definedName name="TabMTdebt" localSheetId="2">#REF!</definedName>
    <definedName name="TabMTdebt" localSheetId="3">#REF!</definedName>
    <definedName name="TabMTdebt">#REF!</definedName>
    <definedName name="TabNonfactorServices_and_Income" localSheetId="2">#REF!</definedName>
    <definedName name="TabNonfactorServices_and_Income" localSheetId="3">#REF!</definedName>
    <definedName name="TabNonfactorServices_and_Income">#REF!</definedName>
    <definedName name="TabOutMon" localSheetId="2">#REF!</definedName>
    <definedName name="TabOutMon" localSheetId="3">#REF!</definedName>
    <definedName name="TabOutMon">#REF!</definedName>
    <definedName name="TabsimplifiedBOP" localSheetId="2">#REF!</definedName>
    <definedName name="TabsimplifiedBOP" localSheetId="3">#REF!</definedName>
    <definedName name="TabsimplifiedBOP">#REF!</definedName>
    <definedName name="TAX_f" localSheetId="2">#REF!</definedName>
    <definedName name="TAX_f" localSheetId="3">#REF!</definedName>
    <definedName name="TAX_f">#REF!</definedName>
    <definedName name="TaxArrears" localSheetId="2">#REF!</definedName>
    <definedName name="TaxArrears" localSheetId="3">#REF!</definedName>
    <definedName name="TaxArrears">#REF!</definedName>
    <definedName name="TB" localSheetId="2">#REF!</definedName>
    <definedName name="TB" localSheetId="3">#REF!</definedName>
    <definedName name="TB">#REF!</definedName>
    <definedName name="TB_f" localSheetId="2">#REF!</definedName>
    <definedName name="TB_f" localSheetId="3">#REF!</definedName>
    <definedName name="TB_f">#REF!</definedName>
    <definedName name="Tbl_GFN">[8]Table_GEF!$B$2:$T$53</definedName>
    <definedName name="TD_f" localSheetId="2">#REF!</definedName>
    <definedName name="TD_f" localSheetId="3">#REF!</definedName>
    <definedName name="TD_f">#REF!</definedName>
    <definedName name="TDNF" localSheetId="2">#REF!</definedName>
    <definedName name="TDNF" localSheetId="3">#REF!</definedName>
    <definedName name="TDNF">#REF!</definedName>
    <definedName name="TDNFM" localSheetId="2">#REF!</definedName>
    <definedName name="TDNFM" localSheetId="3">#REF!</definedName>
    <definedName name="TDNFM">#REF!</definedName>
    <definedName name="TDNFRM" localSheetId="2">#REF!</definedName>
    <definedName name="TDNFRM" localSheetId="3">#REF!</definedName>
    <definedName name="TDNFRM">#REF!</definedName>
    <definedName name="TDNFRY" localSheetId="2">#REF!</definedName>
    <definedName name="TDNFRY" localSheetId="3">#REF!</definedName>
    <definedName name="TDNFRY">#REF!</definedName>
    <definedName name="TDNFY" localSheetId="2">#REF!</definedName>
    <definedName name="TDNFY" localSheetId="3">#REF!</definedName>
    <definedName name="TDNFY">#REF!</definedName>
    <definedName name="TDNFYN" localSheetId="2">#REF!</definedName>
    <definedName name="TDNFYN" localSheetId="3">#REF!</definedName>
    <definedName name="TDNFYN">#REF!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2">#REF!</definedName>
    <definedName name="Trade_balance" localSheetId="3">#REF!</definedName>
    <definedName name="Trade_balance">#REF!</definedName>
    <definedName name="trade_figure" localSheetId="2">#REF!</definedName>
    <definedName name="trade_figure" localSheetId="3">#REF!</definedName>
    <definedName name="trade_figure">#REF!</definedName>
    <definedName name="tre">[2]Links!$J$12</definedName>
    <definedName name="TURN" localSheetId="2">#REF!</definedName>
    <definedName name="TURN" localSheetId="3">#REF!</definedName>
    <definedName name="TURN">#REF!</definedName>
    <definedName name="TURN_F" localSheetId="2">#REF!</definedName>
    <definedName name="TURN_F" localSheetId="3">#REF!</definedName>
    <definedName name="TURN_F">#REF!</definedName>
    <definedName name="TURNM" localSheetId="2">#REF!</definedName>
    <definedName name="TURNM" localSheetId="3">#REF!</definedName>
    <definedName name="TURNM">#REF!</definedName>
    <definedName name="TURNMY" localSheetId="2">#REF!</definedName>
    <definedName name="TURNMY" localSheetId="3">#REF!</definedName>
    <definedName name="TURNMY">#REF!</definedName>
    <definedName name="TURNR" localSheetId="2">#REF!</definedName>
    <definedName name="TURNR" localSheetId="3">#REF!</definedName>
    <definedName name="TURNR">#REF!</definedName>
    <definedName name="TURNR_F" localSheetId="2">#REF!</definedName>
    <definedName name="TURNR_F" localSheetId="3">#REF!</definedName>
    <definedName name="TURNR_F">#REF!</definedName>
    <definedName name="TURNRM" localSheetId="2">#REF!</definedName>
    <definedName name="TURNRM" localSheetId="3">#REF!</definedName>
    <definedName name="TURNRM">#REF!</definedName>
    <definedName name="TURNY" localSheetId="2">#REF!</definedName>
    <definedName name="TURNY" localSheetId="3">#REF!</definedName>
    <definedName name="TURNY">#REF!</definedName>
    <definedName name="UNEMP">[2]C!$L$23</definedName>
    <definedName name="UNEMP_F" localSheetId="2">#REF!</definedName>
    <definedName name="UNEMP_F" localSheetId="3">#REF!</definedName>
    <definedName name="UNEMP_F">#REF!</definedName>
    <definedName name="UNEMP_P" localSheetId="2">#REF!</definedName>
    <definedName name="UNEMP_P" localSheetId="3">#REF!</definedName>
    <definedName name="UNEMP_P">#REF!</definedName>
    <definedName name="USAA" localSheetId="2">#REF!</definedName>
    <definedName name="USAA" localSheetId="3">#REF!</definedName>
    <definedName name="USAA">#REF!</definedName>
    <definedName name="USAAM" localSheetId="2">#REF!</definedName>
    <definedName name="USAAM" localSheetId="3">#REF!</definedName>
    <definedName name="USAAM">#REF!</definedName>
    <definedName name="USAAY" localSheetId="2">#REF!</definedName>
    <definedName name="USAAY" localSheetId="3">#REF!</definedName>
    <definedName name="USAAY">#REF!</definedName>
    <definedName name="USAE" localSheetId="2">#REF!</definedName>
    <definedName name="USAE" localSheetId="3">#REF!</definedName>
    <definedName name="USAE">#REF!</definedName>
    <definedName name="USAEM" localSheetId="2">#REF!</definedName>
    <definedName name="USAEM" localSheetId="3">#REF!</definedName>
    <definedName name="USAEM">#REF!</definedName>
    <definedName name="USAEY" localSheetId="2">#REF!</definedName>
    <definedName name="USAEY" localSheetId="3">#REF!</definedName>
    <definedName name="USAEY">#REF!</definedName>
    <definedName name="USAYA" localSheetId="2">#REF!</definedName>
    <definedName name="USAYA" localSheetId="3">#REF!</definedName>
    <definedName name="USAYA">#REF!</definedName>
    <definedName name="V">'[11]146024'!$A$1:$K$1</definedName>
    <definedName name="Vaga" hidden="1">{#N/A,#N/A,FALSE,"т02бд"}</definedName>
    <definedName name="VM0" localSheetId="2">#REF!</definedName>
    <definedName name="VM0" localSheetId="3">#REF!</definedName>
    <definedName name="VM0">#REF!</definedName>
    <definedName name="VM0M" localSheetId="2">#REF!</definedName>
    <definedName name="VM0M" localSheetId="3">#REF!</definedName>
    <definedName name="VM0M">#REF!</definedName>
    <definedName name="VM0MC" localSheetId="2">#REF!</definedName>
    <definedName name="VM0MC" localSheetId="3">#REF!</definedName>
    <definedName name="VM0MC">#REF!</definedName>
    <definedName name="VM3M" localSheetId="2">#REF!</definedName>
    <definedName name="VM3M" localSheetId="3">#REF!</definedName>
    <definedName name="VM3M">#REF!</definedName>
    <definedName name="VM3MC" localSheetId="2">#REF!</definedName>
    <definedName name="VM3MC" localSheetId="3">#REF!</definedName>
    <definedName name="VM3MC">#REF!</definedName>
    <definedName name="VM3P" localSheetId="2">#REF!</definedName>
    <definedName name="VM3P" localSheetId="3">#REF!</definedName>
    <definedName name="VM3P">#REF!</definedName>
    <definedName name="vvvv" hidden="1">{#N/A,#N/A,FALSE,"т02бд"}</definedName>
    <definedName name="W">[2]C!$L$19</definedName>
    <definedName name="W_F" localSheetId="2">#REF!</definedName>
    <definedName name="W_F" localSheetId="3">#REF!</definedName>
    <definedName name="W_F">#REF!</definedName>
    <definedName name="W_P" localSheetId="2">#REF!</definedName>
    <definedName name="W_P" localSheetId="3">#REF!</definedName>
    <definedName name="W_P">#REF!</definedName>
    <definedName name="WAG" localSheetId="2">#REF!</definedName>
    <definedName name="WAG" localSheetId="3">#REF!</definedName>
    <definedName name="WAG">#REF!</definedName>
    <definedName name="WAGC" localSheetId="2">#REF!</definedName>
    <definedName name="WAGC" localSheetId="3">#REF!</definedName>
    <definedName name="WAGC">#REF!</definedName>
    <definedName name="WAGCP" localSheetId="2">#REF!</definedName>
    <definedName name="WAGCP" localSheetId="3">#REF!</definedName>
    <definedName name="WAGCP">#REF!</definedName>
    <definedName name="Wage">[2]C!$L$30</definedName>
    <definedName name="WAGE_f" localSheetId="2">#REF!</definedName>
    <definedName name="WAGE_f" localSheetId="3">#REF!</definedName>
    <definedName name="WAGE_f">#REF!</definedName>
    <definedName name="WAGE_P" localSheetId="2">#REF!</definedName>
    <definedName name="WAGE_P" localSheetId="3">#REF!</definedName>
    <definedName name="WAGE_P">#REF!</definedName>
    <definedName name="WAGEM" localSheetId="2">#REF!</definedName>
    <definedName name="WAGEM" localSheetId="3">#REF!</definedName>
    <definedName name="WAGEM">#REF!</definedName>
    <definedName name="WAGER">[2]C!$L$31</definedName>
    <definedName name="WAGER_f" localSheetId="2">#REF!</definedName>
    <definedName name="WAGER_f" localSheetId="3">#REF!</definedName>
    <definedName name="WAGER_f">#REF!</definedName>
    <definedName name="WAGERM" localSheetId="2">#REF!</definedName>
    <definedName name="WAGERM" localSheetId="3">#REF!</definedName>
    <definedName name="WAGERM">#REF!</definedName>
    <definedName name="WAGERY" localSheetId="2">#REF!</definedName>
    <definedName name="WAGERY" localSheetId="3">#REF!</definedName>
    <definedName name="WAGERY">#REF!</definedName>
    <definedName name="WAGES">[2]C!$L$21</definedName>
    <definedName name="WAGES_F" localSheetId="2">#REF!</definedName>
    <definedName name="WAGES_F" localSheetId="3">#REF!</definedName>
    <definedName name="WAGES_F">#REF!</definedName>
    <definedName name="WAGES_P" localSheetId="2">#REF!</definedName>
    <definedName name="WAGES_P" localSheetId="3">#REF!</definedName>
    <definedName name="WAGES_P">#REF!</definedName>
    <definedName name="WAGESK_f" localSheetId="2">#REF!</definedName>
    <definedName name="WAGESK_f" localSheetId="3">#REF!</definedName>
    <definedName name="WAGESK_f">#REF!</definedName>
    <definedName name="WAGESP_f" localSheetId="2">#REF!</definedName>
    <definedName name="WAGESP_f" localSheetId="3">#REF!</definedName>
    <definedName name="WAGESP_f">#REF!</definedName>
    <definedName name="WAGESR_f" localSheetId="2">#REF!</definedName>
    <definedName name="WAGESR_f" localSheetId="3">#REF!</definedName>
    <definedName name="WAGESR_f">#REF!</definedName>
    <definedName name="WAGESW_f" localSheetId="2">#REF!</definedName>
    <definedName name="WAGESW_f" localSheetId="3">#REF!</definedName>
    <definedName name="WAGESW_f">#REF!</definedName>
    <definedName name="WAGEYA" localSheetId="2">#REF!</definedName>
    <definedName name="WAGEYA" localSheetId="3">#REF!</definedName>
    <definedName name="WAGEYA">#REF!</definedName>
    <definedName name="WAGM" localSheetId="2">#REF!</definedName>
    <definedName name="WAGM" localSheetId="3">#REF!</definedName>
    <definedName name="WAGM">#REF!</definedName>
    <definedName name="WAGRCY" localSheetId="2">#REF!</definedName>
    <definedName name="WAGRCY" localSheetId="3">#REF!</definedName>
    <definedName name="WAGRCY">#REF!</definedName>
    <definedName name="WAGRM" localSheetId="2">#REF!</definedName>
    <definedName name="WAGRM" localSheetId="3">#REF!</definedName>
    <definedName name="WAGRM">#REF!</definedName>
    <definedName name="WPI" localSheetId="2">#REF!</definedName>
    <definedName name="WPI" localSheetId="3">#REF!</definedName>
    <definedName name="WPI">#REF!</definedName>
    <definedName name="WPI_F" localSheetId="2">#REF!</definedName>
    <definedName name="WPI_F" localSheetId="3">#REF!</definedName>
    <definedName name="WPI_F">#REF!</definedName>
    <definedName name="WPI_P" localSheetId="2">#REF!</definedName>
    <definedName name="WPI_P" localSheetId="3">#REF!</definedName>
    <definedName name="WPI_P">#REF!</definedName>
    <definedName name="WPIA_f" localSheetId="2">#REF!</definedName>
    <definedName name="WPIA_f" localSheetId="3">#REF!</definedName>
    <definedName name="WPIA_f">#REF!</definedName>
    <definedName name="WPIAVG">[2]C!$L$11</definedName>
    <definedName name="WPIAVG_F" localSheetId="2">#REF!</definedName>
    <definedName name="WPIAVG_F" localSheetId="3">#REF!</definedName>
    <definedName name="WPIAVG_F">#REF!</definedName>
    <definedName name="WPIAVG_P" localSheetId="2">#REF!</definedName>
    <definedName name="WPIAVG_P" localSheetId="3">#REF!</definedName>
    <definedName name="WPIAVG_P">#REF!</definedName>
    <definedName name="WPICA" localSheetId="2">#REF!</definedName>
    <definedName name="WPICA" localSheetId="3">#REF!</definedName>
    <definedName name="WPICA">#REF!</definedName>
    <definedName name="WPImov_f" localSheetId="2">#REF!</definedName>
    <definedName name="WPImov_f" localSheetId="3">#REF!</definedName>
    <definedName name="WPImov_f">#REF!</definedName>
    <definedName name="WPIMY" localSheetId="2">#REF!</definedName>
    <definedName name="WPIMY" localSheetId="3">#REF!</definedName>
    <definedName name="WPIMY">#REF!</definedName>
    <definedName name="WPIMYA" localSheetId="2">#REF!</definedName>
    <definedName name="WPIMYA" localSheetId="3">#REF!</definedName>
    <definedName name="WPIMYA">#REF!</definedName>
    <definedName name="WPIY" localSheetId="2">#REF!</definedName>
    <definedName name="WPIY" localSheetId="3">#REF!</definedName>
    <definedName name="WPIY">#REF!</definedName>
    <definedName name="WR">[2]C!$L$20</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[2]C!$E$3</definedName>
    <definedName name="Year2" localSheetId="2">[12]C!#REF!</definedName>
    <definedName name="Year2" localSheetId="3">[12]C!#REF!</definedName>
    <definedName name="Year2">[12]C!#REF!</definedName>
    <definedName name="zDollarGDP">[13]ass!$A$7:$IV$7</definedName>
    <definedName name="zGDPgrowth" localSheetId="2">#REF!</definedName>
    <definedName name="zGDPgrowth" localSheetId="3">#REF!</definedName>
    <definedName name="zGDPgrowth">#REF!</definedName>
    <definedName name="zgxsd" hidden="1">{#N/A,#N/A,FALSE,"т02бд"}</definedName>
    <definedName name="zIGNFS" localSheetId="2">#REF!</definedName>
    <definedName name="zIGNFS" localSheetId="3">#REF!</definedName>
    <definedName name="zIGNFS">#REF!</definedName>
    <definedName name="zImports" localSheetId="2">#REF!</definedName>
    <definedName name="zImports" localSheetId="3">#REF!</definedName>
    <definedName name="zImports">#REF!</definedName>
    <definedName name="zLiborUS" localSheetId="2">#REF!</definedName>
    <definedName name="zLiborUS" localSheetId="3">#REF!</definedName>
    <definedName name="zLiborUS">#REF!</definedName>
    <definedName name="zReserves">[13]oth!$A$17:$IV$17</definedName>
    <definedName name="zRoWCPIchange" localSheetId="2">#REF!</definedName>
    <definedName name="zRoWCPIchange" localSheetId="3">#REF!</definedName>
    <definedName name="zRoWCPIchange">#REF!</definedName>
    <definedName name="zSDReRate">[13]ass!$A$24:$IV$24</definedName>
    <definedName name="zXGNFS" localSheetId="2">#REF!</definedName>
    <definedName name="zXGNFS" localSheetId="3">#REF!</definedName>
    <definedName name="zXGNFS">#REF!</definedName>
    <definedName name="zxz" hidden="1">{#N/A,#N/A,FALSE,"т02бд"}</definedName>
    <definedName name="_xlnm.Database" localSheetId="2">#REF!</definedName>
    <definedName name="_xlnm.Database" localSheetId="3">#REF!</definedName>
    <definedName name="_xlnm.Database">#REF!</definedName>
    <definedName name="вававав" hidden="1">{#N/A,#N/A,FALSE,"т02бд"}</definedName>
    <definedName name="д17.1">'[14]д17-1'!$A$1:$H$1</definedName>
    <definedName name="еппп" hidden="1">{#N/A,#N/A,FALSE,"т02бд"}</definedName>
    <definedName name="_xlnm.Print_Titles" localSheetId="2">'6'!$A:$C</definedName>
    <definedName name="_xlnm.Print_Titles" localSheetId="3">'9'!$A:$C</definedName>
    <definedName name="збз1998" localSheetId="2">#REF!</definedName>
    <definedName name="збз1998" localSheetId="3">#REF!</definedName>
    <definedName name="збз1998">#REF!</definedName>
    <definedName name="ііі" hidden="1">{"MONA",#N/A,FALSE,"S"}</definedName>
    <definedName name="М2">'[4]Мульт-ор М2, швидкість'!$C$1:$C$65536</definedName>
    <definedName name="нy69" localSheetId="2">#REF!</definedName>
    <definedName name="нy69" localSheetId="3">#REF!</definedName>
    <definedName name="нy69">#REF!</definedName>
    <definedName name="нука69" localSheetId="2">#REF!</definedName>
    <definedName name="нука69" localSheetId="3">#REF!</definedName>
    <definedName name="нука69">#REF!</definedName>
    <definedName name="_xlnm.Print_Area" localSheetId="0">'0'!$C$3:$J$20</definedName>
    <definedName name="_xlnm.Print_Area" localSheetId="3">'9'!$A$1:$H$37</definedName>
    <definedName name="_xlnm.Print_Area">#N/A</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'[11]146024'!$A$8:$A$88</definedName>
    <definedName name="т01" localSheetId="2">#REF!</definedName>
    <definedName name="т01" localSheetId="3">#REF!</definedName>
    <definedName name="т01">#REF!</definedName>
    <definedName name="т05" hidden="1">{#N/A,#N/A,FALSE,"т04"}</definedName>
    <definedName name="т06" localSheetId="2">#REF!</definedName>
    <definedName name="т06" localSheetId="3">#REF!</definedName>
    <definedName name="т06">#REF!</definedName>
    <definedName name="т07КБ98">'[15]т07(98)'!$A$1</definedName>
    <definedName name="т09СЕ98">'[16]т09(98) по сек-рам ек-ки'!$A$1</definedName>
    <definedName name="т15">[17]т15!$A$1</definedName>
    <definedName name="т17.1">'[18]т17-1(шаблон)'!$A$1:$H$1</definedName>
    <definedName name="т17.1.2001">'[18]т17-1(шаблон)'!$A$1:$H$1</definedName>
    <definedName name="т17.1обл2001">'[18]т17-1(шаблон)'!$A$1:$H$1</definedName>
    <definedName name="т17.2" localSheetId="2">#REF!</definedName>
    <definedName name="т17.2" localSheetId="3">#REF!</definedName>
    <definedName name="т17.2">#REF!</definedName>
    <definedName name="т17.2.2001">'[19]т17-2 '!$A$1</definedName>
    <definedName name="т17.3">'[19]т17-3'!$A$1:$L$2</definedName>
    <definedName name="т17.3.2001">'[19]т17-2 '!$A$1</definedName>
    <definedName name="т17.4" localSheetId="2">#REF!</definedName>
    <definedName name="т17.4" localSheetId="3">#REF!</definedName>
    <definedName name="т17.4">#REF!</definedName>
    <definedName name="т17.4.1999" localSheetId="2">#REF!</definedName>
    <definedName name="т17.4.1999" localSheetId="3">#REF!</definedName>
    <definedName name="т17.4.1999">#REF!</definedName>
    <definedName name="т17.4.2001" localSheetId="2">#REF!</definedName>
    <definedName name="т17.4.2001" localSheetId="3">#REF!</definedName>
    <definedName name="т17.4.2001">#REF!</definedName>
    <definedName name="т17.5" localSheetId="2">#REF!</definedName>
    <definedName name="т17.5" localSheetId="3">#REF!</definedName>
    <definedName name="т17.5">#REF!</definedName>
    <definedName name="т17.5.2001" localSheetId="2">#REF!</definedName>
    <definedName name="т17.5.2001" localSheetId="3">#REF!</definedName>
    <definedName name="т17.5.2001">#REF!</definedName>
    <definedName name="т17.7" localSheetId="2">#REF!</definedName>
    <definedName name="т17.7" localSheetId="3">#REF!</definedName>
    <definedName name="т17.7">#REF!</definedName>
    <definedName name="т17мб">'[20]т17мб(шаблон)'!$A$1</definedName>
    <definedName name="ттт" hidden="1">{"BOP_TAB",#N/A,FALSE,"N";"MIDTERM_TAB",#N/A,FALSE,"O";"FUND_CRED",#N/A,FALSE,"P";"DEBT_TAB1",#N/A,FALSE,"Q";"DEBT_TAB2",#N/A,FALSE,"Q";"FORFIN_TAB1",#N/A,FALSE,"R";"FORFIN_TAB2",#N/A,FALSE,"R";"BOP_ANALY",#N/A,FALSE,"U"}</definedName>
    <definedName name="Усі_банки">'[11]146024'!$A$8:$K$88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3" i="11" l="1"/>
  <c r="F22" i="1" l="1"/>
  <c r="A6" i="11" l="1"/>
  <c r="A37" i="10"/>
  <c r="J24" i="1"/>
  <c r="A1" i="11"/>
  <c r="C4" i="1"/>
  <c r="A5" i="11" l="1"/>
  <c r="A4" i="11"/>
  <c r="A40" i="2" l="1"/>
  <c r="A8" i="11" s="1"/>
  <c r="B37" i="2" l="1"/>
  <c r="B23" i="10" l="1"/>
  <c r="B18" i="10"/>
  <c r="B10" i="10"/>
  <c r="B11" i="10"/>
  <c r="A35" i="10" l="1"/>
  <c r="A28" i="7"/>
  <c r="B26" i="2"/>
  <c r="B17" i="2"/>
  <c r="B15" i="2"/>
  <c r="B16" i="2" l="1"/>
  <c r="B18" i="2" l="1"/>
  <c r="A30" i="10" l="1"/>
  <c r="A2" i="10" l="1"/>
  <c r="B3" i="10"/>
  <c r="B19" i="10"/>
  <c r="A2" i="7"/>
  <c r="A16" i="7"/>
  <c r="A30" i="7"/>
  <c r="A2" i="2"/>
  <c r="B38" i="2" l="1"/>
  <c r="B36" i="2"/>
  <c r="B35" i="2"/>
  <c r="B34" i="2"/>
  <c r="B33" i="2"/>
  <c r="B32" i="2"/>
  <c r="B31" i="2"/>
  <c r="B30" i="2"/>
  <c r="B29" i="2"/>
  <c r="B28" i="2"/>
  <c r="B27" i="2"/>
  <c r="B25" i="2"/>
  <c r="B24" i="2"/>
  <c r="B23" i="2"/>
  <c r="B22" i="2"/>
  <c r="B21" i="2"/>
  <c r="B20" i="2"/>
  <c r="B19" i="2"/>
  <c r="B14" i="2"/>
  <c r="B13" i="2"/>
  <c r="B12" i="2"/>
  <c r="B11" i="2"/>
  <c r="B10" i="2"/>
  <c r="B9" i="2"/>
  <c r="B8" i="2"/>
  <c r="B7" i="2"/>
  <c r="B6" i="2"/>
  <c r="J6" i="1" l="1"/>
  <c r="B28" i="10" l="1"/>
  <c r="B27" i="10"/>
  <c r="B26" i="10"/>
  <c r="B25" i="10"/>
  <c r="B24" i="10"/>
  <c r="B22" i="10"/>
  <c r="B21" i="10"/>
  <c r="B20" i="10"/>
  <c r="B17" i="10"/>
  <c r="B16" i="10"/>
  <c r="B15" i="10"/>
  <c r="B14" i="10"/>
  <c r="B13" i="10"/>
  <c r="B12" i="10"/>
  <c r="B9" i="10"/>
  <c r="B8" i="10"/>
  <c r="B7" i="10"/>
  <c r="B6" i="10"/>
  <c r="B5" i="10"/>
  <c r="B4" i="10"/>
  <c r="B5" i="2" l="1"/>
  <c r="B4" i="2"/>
  <c r="B3" i="2"/>
  <c r="C2" i="10" l="1"/>
  <c r="C2" i="7"/>
  <c r="C2" i="2"/>
  <c r="B33" i="10" l="1"/>
  <c r="B32" i="10"/>
  <c r="B31" i="10"/>
  <c r="B26" i="7"/>
  <c r="B15" i="7"/>
  <c r="B14" i="7"/>
  <c r="B13" i="7"/>
  <c r="F4" i="1" l="1"/>
  <c r="F10" i="1"/>
  <c r="J8" i="1"/>
  <c r="F16" i="1"/>
  <c r="A19" i="10" l="1"/>
  <c r="A3" i="10"/>
  <c r="A1" i="10"/>
  <c r="C30" i="10"/>
  <c r="A31" i="10"/>
  <c r="A3" i="7" l="1"/>
  <c r="B25" i="7"/>
  <c r="B24" i="7"/>
  <c r="B23" i="7"/>
  <c r="B22" i="7"/>
  <c r="B21" i="7"/>
  <c r="B20" i="7"/>
  <c r="B19" i="7"/>
  <c r="B18" i="7"/>
  <c r="B17" i="7"/>
  <c r="B16" i="7"/>
  <c r="B12" i="7"/>
  <c r="B11" i="7"/>
  <c r="B10" i="7"/>
  <c r="B9" i="7"/>
  <c r="B8" i="7"/>
  <c r="B7" i="7"/>
  <c r="B6" i="7"/>
  <c r="B5" i="7"/>
  <c r="B4" i="7"/>
  <c r="B3" i="7"/>
  <c r="A3" i="2"/>
  <c r="A1" i="7" l="1"/>
  <c r="A1" i="2"/>
  <c r="J20" i="1"/>
  <c r="J18" i="1"/>
  <c r="J16" i="1"/>
  <c r="J14" i="1"/>
  <c r="J12" i="1"/>
  <c r="J10" i="1"/>
  <c r="J4" i="1"/>
</calcChain>
</file>

<file path=xl/sharedStrings.xml><?xml version="1.0" encoding="utf-8"?>
<sst xmlns="http://schemas.openxmlformats.org/spreadsheetml/2006/main" count="5" uniqueCount="4">
  <si>
    <t>ENG</t>
  </si>
  <si>
    <t>-</t>
  </si>
  <si>
    <t>УКР</t>
  </si>
  <si>
    <t>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</si>
</sst>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
    <numFmt numFmtId="166" formatCode="0000"/>
  </numFmts>
  <fonts count="25"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0"/>
      <color rgb="FFFF0000"/>
      <name val="Times New Roman"/>
      <family val="1"/>
      <charset val="204"/>
    </font>
    <font>
      <i/>
      <sz val="11"/>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style="thick">
        <color rgb="FF005B2B"/>
      </left>
      <right/>
      <top style="thick">
        <color rgb="FF005B2B"/>
      </top>
      <bottom/>
      <diagonal/>
    </border>
    <border>
      <left/>
      <right/>
      <top style="thick">
        <color rgb="FF005B2B"/>
      </top>
      <bottom style="thick">
        <color rgb="FF005B2B"/>
      </bottom>
      <diagonal/>
    </border>
    <border>
      <left style="thick">
        <color rgb="FF005B2B"/>
      </left>
      <right/>
      <top style="thick">
        <color rgb="FF005B2B"/>
      </top>
      <bottom style="thick">
        <color rgb="FF005B2B"/>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20">
    <xf numFmtId="0" fontId="0" fillId="0" borderId="0" xfId="0"/>
    <xf numFmtId="0" fontId="23" fillId="0" borderId="0" xfId="3" applyFont="1" applyAlignment="1" applyProtection="1">
      <alignment horizontal="center" vertical="top"/>
      <protection hidden="1"/>
    </xf>
    <xf numFmtId="0" fontId="4" fillId="0" borderId="0" xfId="0" applyFont="1" applyProtection="1">
      <protection hidden="1"/>
    </xf>
    <xf numFmtId="0" fontId="10" fillId="0" borderId="10" xfId="0" applyFont="1" applyBorder="1" applyAlignment="1" applyProtection="1">
      <alignment horizontal="center" vertical="center" wrapText="1"/>
      <protection hidden="1"/>
    </xf>
    <xf numFmtId="0" fontId="15" fillId="3" borderId="2" xfId="0" applyFont="1" applyFill="1" applyBorder="1" applyAlignment="1" applyProtection="1">
      <alignment horizontal="left"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wrapText="1"/>
      <protection hidden="1"/>
    </xf>
    <xf numFmtId="0" fontId="15"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5" fillId="4" borderId="2" xfId="0" applyFont="1" applyFill="1" applyBorder="1" applyAlignment="1" applyProtection="1">
      <alignment horizontal="left" vertical="center"/>
      <protection hidden="1"/>
    </xf>
    <xf numFmtId="0" fontId="22" fillId="4" borderId="2" xfId="0" applyFont="1" applyFill="1" applyBorder="1" applyAlignment="1" applyProtection="1">
      <alignment horizontal="left" vertical="center" indent="1"/>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right" vertical="center"/>
      <protection hidden="1"/>
    </xf>
    <xf numFmtId="0" fontId="14" fillId="0" borderId="0" xfId="0" applyFont="1" applyProtection="1">
      <protection hidden="1"/>
    </xf>
    <xf numFmtId="0" fontId="2" fillId="0" borderId="0" xfId="0" applyFont="1" applyAlignment="1" applyProtection="1">
      <alignment vertical="center" wrapText="1"/>
      <protection hidden="1"/>
    </xf>
    <xf numFmtId="0" fontId="7" fillId="0" borderId="0" xfId="0" applyFont="1" applyAlignment="1" applyProtection="1">
      <alignment horizontal="left" vertical="center"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165" fontId="6" fillId="2" borderId="6" xfId="0" applyNumberFormat="1" applyFont="1" applyFill="1" applyBorder="1" applyAlignment="1" applyProtection="1">
      <alignment horizontal="right" vertical="center"/>
      <protection hidden="1"/>
    </xf>
    <xf numFmtId="165" fontId="6" fillId="2" borderId="3" xfId="0" applyNumberFormat="1" applyFont="1" applyFill="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1"/>
      <protection hidden="1"/>
    </xf>
    <xf numFmtId="0" fontId="7" fillId="0" borderId="2" xfId="0" applyFont="1" applyBorder="1" applyAlignment="1" applyProtection="1">
      <alignment horizontal="center" vertical="center"/>
      <protection hidden="1"/>
    </xf>
    <xf numFmtId="165" fontId="7" fillId="0" borderId="8" xfId="0" applyNumberFormat="1" applyFont="1" applyBorder="1" applyAlignment="1" applyProtection="1">
      <alignment horizontal="right" vertical="center"/>
      <protection hidden="1"/>
    </xf>
    <xf numFmtId="165" fontId="7" fillId="0" borderId="0" xfId="0" applyNumberFormat="1" applyFont="1" applyAlignment="1" applyProtection="1">
      <alignment horizontal="right" vertical="center"/>
      <protection hidden="1"/>
    </xf>
    <xf numFmtId="0" fontId="21" fillId="3" borderId="2" xfId="0" applyFont="1" applyFill="1" applyBorder="1" applyAlignment="1" applyProtection="1">
      <alignment horizontal="left" vertical="center" wrapText="1" indent="2"/>
      <protection hidden="1"/>
    </xf>
    <xf numFmtId="0" fontId="7" fillId="0" borderId="5" xfId="0" applyFont="1" applyBorder="1" applyAlignment="1" applyProtection="1">
      <alignment horizontal="center" vertical="center"/>
      <protection hidden="1"/>
    </xf>
    <xf numFmtId="165" fontId="7" fillId="0" borderId="7" xfId="0" applyNumberFormat="1" applyFont="1" applyBorder="1" applyAlignment="1" applyProtection="1">
      <alignment horizontal="right" vertical="center"/>
      <protection hidden="1"/>
    </xf>
    <xf numFmtId="165" fontId="7" fillId="0" borderId="4" xfId="0" applyNumberFormat="1" applyFont="1" applyBorder="1" applyAlignment="1" applyProtection="1">
      <alignment horizontal="right" vertical="center"/>
      <protection hidden="1"/>
    </xf>
    <xf numFmtId="0" fontId="7" fillId="2" borderId="5" xfId="0" applyFont="1" applyFill="1" applyBorder="1" applyAlignment="1" applyProtection="1">
      <alignment horizontal="center" vertical="center"/>
      <protection hidden="1"/>
    </xf>
    <xf numFmtId="165" fontId="6" fillId="2" borderId="7" xfId="0" applyNumberFormat="1" applyFont="1" applyFill="1" applyBorder="1" applyAlignment="1" applyProtection="1">
      <alignment horizontal="right" vertical="center"/>
      <protection hidden="1"/>
    </xf>
    <xf numFmtId="165" fontId="6" fillId="2" borderId="4" xfId="0" applyNumberFormat="1" applyFont="1" applyFill="1" applyBorder="1" applyAlignment="1" applyProtection="1">
      <alignment horizontal="right" vertical="center"/>
      <protection hidden="1"/>
    </xf>
    <xf numFmtId="0" fontId="9" fillId="4" borderId="2" xfId="0" applyFont="1" applyFill="1" applyBorder="1" applyAlignment="1" applyProtection="1">
      <alignment horizontal="left" vertical="center" wrapText="1" indent="1"/>
      <protection hidden="1"/>
    </xf>
    <xf numFmtId="0" fontId="21" fillId="4" borderId="2" xfId="0" applyFont="1" applyFill="1" applyBorder="1" applyAlignment="1" applyProtection="1">
      <alignment horizontal="left" vertical="center" wrapText="1" indent="2"/>
      <protection hidden="1"/>
    </xf>
    <xf numFmtId="0" fontId="21"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165" fontId="7" fillId="0" borderId="13" xfId="0" applyNumberFormat="1" applyFont="1" applyBorder="1" applyAlignment="1" applyProtection="1">
      <alignment horizontal="right" vertical="center"/>
      <protection hidden="1"/>
    </xf>
    <xf numFmtId="0" fontId="10" fillId="0" borderId="1" xfId="0" applyFont="1" applyBorder="1" applyAlignment="1" applyProtection="1">
      <alignment horizontal="center" vertical="center" wrapText="1"/>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8" fillId="0" borderId="0" xfId="0" applyFont="1" applyProtection="1">
      <protection locked="0" hidden="1"/>
    </xf>
    <xf numFmtId="0" fontId="4" fillId="0" borderId="0" xfId="0" applyFont="1" applyProtection="1">
      <protection locked="0" hidden="1"/>
    </xf>
    <xf numFmtId="0" fontId="15" fillId="0" borderId="14" xfId="0" applyFont="1" applyBorder="1" applyAlignment="1" applyProtection="1">
      <alignment horizontal="center" vertical="center" wrapText="1"/>
      <protection locked="0" hidden="1"/>
    </xf>
    <xf numFmtId="0" fontId="4" fillId="0" borderId="21" xfId="0" applyFont="1" applyBorder="1" applyProtection="1">
      <protection locked="0" hidden="1"/>
    </xf>
    <xf numFmtId="0" fontId="20" fillId="0" borderId="14" xfId="3" applyFont="1" applyFill="1" applyBorder="1" applyAlignment="1" applyProtection="1">
      <alignment horizontal="center" vertical="center" wrapText="1"/>
      <protection locked="0" hidden="1"/>
    </xf>
    <xf numFmtId="0" fontId="15" fillId="2" borderId="14" xfId="0" applyFont="1" applyFill="1" applyBorder="1" applyAlignment="1" applyProtection="1">
      <alignment horizontal="center" vertical="center" wrapText="1"/>
      <protection locked="0" hidden="1"/>
    </xf>
    <xf numFmtId="0" fontId="15" fillId="2" borderId="20" xfId="0" applyFont="1" applyFill="1" applyBorder="1" applyAlignment="1" applyProtection="1">
      <alignment horizontal="center" vertical="center" wrapText="1"/>
      <protection locked="0" hidden="1"/>
    </xf>
    <xf numFmtId="0" fontId="4" fillId="0" borderId="19" xfId="0" applyFont="1" applyBorder="1" applyProtection="1">
      <protection locked="0" hidden="1"/>
    </xf>
    <xf numFmtId="0" fontId="4" fillId="0" borderId="18" xfId="0" applyFont="1" applyBorder="1" applyProtection="1">
      <protection locked="0" hidden="1"/>
    </xf>
    <xf numFmtId="0" fontId="7" fillId="0" borderId="0" xfId="0" applyFont="1" applyAlignment="1" applyProtection="1">
      <alignment wrapText="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165" fontId="7" fillId="0" borderId="3" xfId="0" applyNumberFormat="1" applyFont="1" applyBorder="1" applyAlignment="1" applyProtection="1">
      <alignment horizontal="right" vertical="center"/>
      <protection hidden="1"/>
    </xf>
    <xf numFmtId="0" fontId="10" fillId="3" borderId="1" xfId="0" applyFont="1" applyFill="1" applyBorder="1" applyAlignment="1" applyProtection="1">
      <alignment horizontal="left" vertical="center" wrapText="1"/>
      <protection hidden="1"/>
    </xf>
    <xf numFmtId="165" fontId="6" fillId="0" borderId="3"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protection hidden="1"/>
    </xf>
    <xf numFmtId="165" fontId="6" fillId="0" borderId="4" xfId="0" applyNumberFormat="1" applyFont="1" applyBorder="1" applyAlignment="1" applyProtection="1">
      <alignment horizontal="right" vertical="center"/>
      <protection hidden="1"/>
    </xf>
    <xf numFmtId="0" fontId="7" fillId="0" borderId="0" xfId="0" applyFont="1" applyAlignment="1" applyProtection="1">
      <alignment horizontal="left" vertical="center" wrapText="1"/>
      <protection locked="0"/>
    </xf>
    <xf numFmtId="0" fontId="7"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wrapText="1"/>
      <protection locked="0"/>
    </xf>
    <xf numFmtId="0" fontId="6" fillId="0" borderId="0" xfId="0" applyFont="1" applyProtection="1">
      <protection locked="0"/>
    </xf>
    <xf numFmtId="0" fontId="7" fillId="0" borderId="2" xfId="0" applyFont="1" applyBorder="1" applyAlignment="1">
      <alignment horizontal="center" vertical="center"/>
    </xf>
    <xf numFmtId="0" fontId="24" fillId="3" borderId="2" xfId="0" applyFont="1" applyFill="1" applyBorder="1" applyAlignment="1">
      <alignment horizontal="left" vertical="center" wrapText="1" indent="5"/>
    </xf>
    <xf numFmtId="0" fontId="4" fillId="0" borderId="0" xfId="0" applyFont="1"/>
    <xf numFmtId="0" fontId="10" fillId="0" borderId="10" xfId="0" applyFont="1" applyBorder="1" applyAlignment="1">
      <alignment horizontal="center" vertical="center" wrapText="1"/>
    </xf>
    <xf numFmtId="166" fontId="4" fillId="0" borderId="2" xfId="0" applyNumberFormat="1" applyFont="1" applyBorder="1" applyAlignment="1">
      <alignment horizontal="center" vertical="center"/>
    </xf>
    <xf numFmtId="166" fontId="11" fillId="2" borderId="5" xfId="0" applyNumberFormat="1" applyFont="1" applyFill="1" applyBorder="1" applyAlignment="1">
      <alignment horizontal="center" vertical="center"/>
    </xf>
    <xf numFmtId="0" fontId="10" fillId="0" borderId="3" xfId="0" applyFont="1" applyBorder="1" applyAlignment="1" applyProtection="1">
      <alignment horizontal="right" vertical="center"/>
      <protection hidden="1"/>
    </xf>
    <xf numFmtId="0" fontId="10" fillId="0" borderId="6" xfId="0" applyFont="1" applyBorder="1" applyAlignment="1">
      <alignment horizontal="right" vertical="center"/>
    </xf>
    <xf numFmtId="0" fontId="10" fillId="0" borderId="3" xfId="0" applyFont="1" applyBorder="1" applyAlignment="1">
      <alignment horizontal="right" vertical="center"/>
    </xf>
    <xf numFmtId="165" fontId="4" fillId="0" borderId="0" xfId="0" applyNumberFormat="1" applyFont="1" applyAlignment="1">
      <alignment horizontal="right" vertical="center"/>
    </xf>
    <xf numFmtId="165" fontId="11" fillId="2" borderId="4" xfId="0" applyNumberFormat="1" applyFont="1" applyFill="1" applyBorder="1" applyAlignment="1">
      <alignment horizontal="right" vertical="center"/>
    </xf>
    <xf numFmtId="165" fontId="7" fillId="0" borderId="0" xfId="0" applyNumberFormat="1" applyFont="1" applyAlignment="1">
      <alignment horizontal="right" vertical="center"/>
    </xf>
    <xf numFmtId="4" fontId="7" fillId="0" borderId="0" xfId="0" applyNumberFormat="1" applyFont="1" applyAlignment="1">
      <alignment horizontal="right" vertical="center"/>
    </xf>
    <xf numFmtId="0" fontId="10" fillId="0" borderId="6" xfId="0" applyFont="1" applyBorder="1" applyAlignment="1" applyProtection="1">
      <alignment horizontal="right" vertical="center"/>
      <protection hidden="1"/>
    </xf>
    <xf numFmtId="0" fontId="12" fillId="3" borderId="1" xfId="0" applyFont="1" applyFill="1" applyBorder="1" applyAlignment="1" applyProtection="1">
      <alignment horizontal="left" vertical="center"/>
      <protection hidden="1"/>
    </xf>
    <xf numFmtId="0" fontId="0" fillId="0" borderId="0" xfId="0" applyProtection="1">
      <protection hidden="1"/>
    </xf>
    <xf numFmtId="0" fontId="0" fillId="0" borderId="0" xfId="0" applyProtection="1">
      <protection locked="0"/>
    </xf>
    <xf numFmtId="165" fontId="7" fillId="5" borderId="6" xfId="0" applyNumberFormat="1" applyFont="1" applyFill="1" applyBorder="1" applyAlignment="1" applyProtection="1">
      <alignment horizontal="right" vertical="center"/>
      <protection hidden="1"/>
    </xf>
    <xf numFmtId="165" fontId="7" fillId="5" borderId="3" xfId="0" applyNumberFormat="1" applyFont="1" applyFill="1" applyBorder="1" applyAlignment="1" applyProtection="1">
      <alignment horizontal="right" vertical="center"/>
      <protection hidden="1"/>
    </xf>
    <xf numFmtId="165" fontId="7" fillId="5" borderId="10" xfId="0" applyNumberFormat="1" applyFont="1" applyFill="1" applyBorder="1" applyAlignment="1" applyProtection="1">
      <alignment horizontal="right" vertical="center"/>
      <protection hidden="1"/>
    </xf>
    <xf numFmtId="165" fontId="7" fillId="5" borderId="7" xfId="0" applyNumberFormat="1" applyFont="1" applyFill="1" applyBorder="1" applyAlignment="1" applyProtection="1">
      <alignment horizontal="right" vertical="center"/>
      <protection hidden="1"/>
    </xf>
    <xf numFmtId="165" fontId="7" fillId="5" borderId="4" xfId="0" applyNumberFormat="1" applyFont="1" applyFill="1" applyBorder="1" applyAlignment="1" applyProtection="1">
      <alignment horizontal="right" vertical="center"/>
      <protection hidden="1"/>
    </xf>
    <xf numFmtId="165" fontId="7" fillId="5" borderId="9" xfId="0" applyNumberFormat="1" applyFont="1" applyFill="1" applyBorder="1" applyAlignment="1" applyProtection="1">
      <alignment horizontal="right" vertical="center"/>
      <protection hidden="1"/>
    </xf>
    <xf numFmtId="0" fontId="8" fillId="0" borderId="1" xfId="0" applyFont="1" applyBorder="1" applyAlignment="1" applyProtection="1">
      <alignment vertical="center" wrapText="1"/>
      <protection hidden="1"/>
    </xf>
    <xf numFmtId="0" fontId="5" fillId="0" borderId="0" xfId="3"/>
    <xf numFmtId="0" fontId="23" fillId="0" borderId="0" xfId="3" applyFont="1" applyAlignment="1" applyProtection="1">
      <alignment horizontal="left" vertical="top"/>
      <protection hidden="1"/>
    </xf>
    <xf numFmtId="0" fontId="20" fillId="0" borderId="22" xfId="3" applyFont="1" applyFill="1" applyBorder="1" applyAlignment="1" applyProtection="1">
      <alignment horizontal="center" vertical="center" wrapText="1"/>
      <protection locked="0" hidden="1"/>
    </xf>
    <xf numFmtId="0" fontId="15" fillId="2" borderId="23" xfId="0" applyFont="1" applyFill="1" applyBorder="1" applyAlignment="1" applyProtection="1">
      <alignment horizontal="center" vertical="center" wrapText="1"/>
      <protection locked="0" hidden="1"/>
    </xf>
    <xf numFmtId="0" fontId="6" fillId="5" borderId="10" xfId="0" applyFont="1" applyFill="1" applyBorder="1" applyAlignment="1" applyProtection="1">
      <alignment horizontal="right" vertical="center"/>
      <protection hidden="1"/>
    </xf>
    <xf numFmtId="0" fontId="19" fillId="2" borderId="15" xfId="0" applyFont="1" applyFill="1" applyBorder="1" applyAlignment="1" applyProtection="1">
      <alignment horizontal="center" vertical="center" wrapText="1"/>
      <protection locked="0" hidden="1"/>
    </xf>
    <xf numFmtId="0" fontId="19" fillId="2" borderId="16" xfId="0" applyFont="1" applyFill="1" applyBorder="1" applyAlignment="1" applyProtection="1">
      <alignment horizontal="center" vertical="center" wrapText="1"/>
      <protection locked="0" hidden="1"/>
    </xf>
    <xf numFmtId="0" fontId="19" fillId="2" borderId="17" xfId="0" applyFont="1" applyFill="1" applyBorder="1" applyAlignment="1" applyProtection="1">
      <alignment horizontal="center" vertical="center" wrapText="1"/>
      <protection locked="0" hidden="1"/>
    </xf>
    <xf numFmtId="0" fontId="13" fillId="2" borderId="15" xfId="0" applyFont="1" applyFill="1" applyBorder="1" applyAlignment="1" applyProtection="1">
      <alignment horizontal="center" vertical="center" wrapText="1"/>
      <protection locked="0" hidden="1"/>
    </xf>
    <xf numFmtId="0" fontId="13" fillId="2" borderId="16" xfId="0" applyFont="1" applyFill="1" applyBorder="1" applyAlignment="1" applyProtection="1">
      <alignment horizontal="center" vertical="center" wrapText="1"/>
      <protection locked="0" hidden="1"/>
    </xf>
    <xf numFmtId="0" fontId="13" fillId="2" borderId="17" xfId="0" applyFont="1" applyFill="1" applyBorder="1" applyAlignment="1" applyProtection="1">
      <alignment horizontal="center" vertical="center" wrapText="1"/>
      <protection locked="0" hidden="1"/>
    </xf>
    <xf numFmtId="0" fontId="16" fillId="3" borderId="12" xfId="0" applyFont="1" applyFill="1" applyBorder="1" applyAlignment="1" applyProtection="1">
      <alignment horizontal="center" vertical="center" textRotation="90" wrapText="1"/>
      <protection hidden="1"/>
    </xf>
    <xf numFmtId="0" fontId="16" fillId="3" borderId="11" xfId="0" applyFont="1" applyFill="1" applyBorder="1" applyAlignment="1" applyProtection="1">
      <alignment horizontal="center" vertical="center" textRotation="90" wrapText="1"/>
      <protection hidden="1"/>
    </xf>
    <xf numFmtId="0" fontId="16" fillId="3" borderId="9" xfId="0" applyFont="1" applyFill="1" applyBorder="1" applyAlignment="1" applyProtection="1">
      <alignment horizontal="center" vertical="center" textRotation="90" wrapText="1"/>
      <protection hidden="1"/>
    </xf>
    <xf numFmtId="0" fontId="8" fillId="0" borderId="10"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17" fillId="3" borderId="10" xfId="0" applyFont="1" applyFill="1" applyBorder="1" applyAlignment="1" applyProtection="1">
      <alignment horizontal="center" vertical="center" textRotation="90" wrapText="1"/>
      <protection hidden="1"/>
    </xf>
    <xf numFmtId="0" fontId="17" fillId="4" borderId="10"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 fillId="0" borderId="0" xfId="0" applyFont="1" applyAlignment="1" applyProtection="1">
      <alignment horizontal="left"/>
      <protection hidden="1"/>
    </xf>
    <xf numFmtId="0" fontId="16" fillId="4" borderId="10" xfId="0" applyFont="1" applyFill="1" applyBorder="1" applyAlignment="1" applyProtection="1">
      <alignment horizontal="center" vertical="center" textRotation="90" wrapText="1"/>
      <protection hidden="1"/>
    </xf>
    <xf numFmtId="0" fontId="8" fillId="3" borderId="12" xfId="0" applyFont="1" applyFill="1" applyBorder="1" applyAlignment="1" applyProtection="1">
      <alignment horizontal="center" vertical="center" textRotation="90" wrapText="1"/>
      <protection hidden="1"/>
    </xf>
    <xf numFmtId="0" fontId="8" fillId="3" borderId="11"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6" fillId="5" borderId="3" xfId="0" applyFont="1" applyFill="1" applyBorder="1" applyAlignment="1" applyProtection="1">
      <alignment horizontal="right" vertical="center"/>
      <protection hidden="1"/>
    </xf>
    <xf numFmtId="0" fontId="6" fillId="5" borderId="6" xfId="0" applyFont="1" applyFill="1" applyBorder="1" applyAlignment="1" applyProtection="1">
      <alignment horizontal="right" vertical="center"/>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584200</xdr:colOff>
          <xdr:row>2</xdr:row>
          <xdr:rowOff>31750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7470</xdr:colOff>
      <xdr:row>3</xdr:row>
      <xdr:rowOff>95470</xdr:rowOff>
    </xdr:from>
    <xdr:to>
      <xdr:col>8</xdr:col>
      <xdr:colOff>9812</xdr:colOff>
      <xdr:row>24</xdr:row>
      <xdr:rowOff>9526</xdr:rowOff>
    </xdr:to>
    <xdr:grpSp>
      <xdr:nvGrpSpPr>
        <xdr:cNvPr id="6" name="Групувати 5">
          <a:extLst>
            <a:ext uri="{FF2B5EF4-FFF2-40B4-BE49-F238E27FC236}">
              <a16:creationId xmlns:a16="http://schemas.microsoft.com/office/drawing/2014/main" id="{00000000-0008-0000-0000-000006000000}"/>
            </a:ext>
          </a:extLst>
        </xdr:cNvPr>
        <xdr:cNvGrpSpPr/>
      </xdr:nvGrpSpPr>
      <xdr:grpSpPr>
        <a:xfrm>
          <a:off x="4115644" y="631079"/>
          <a:ext cx="5739429" cy="4386664"/>
          <a:chOff x="3887320" y="1922626"/>
          <a:chExt cx="5730042" cy="4360763"/>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64120" y="1922626"/>
            <a:ext cx="1253242" cy="3447309"/>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2" name="Групувати 1">
            <a:extLst>
              <a:ext uri="{FF2B5EF4-FFF2-40B4-BE49-F238E27FC236}">
                <a16:creationId xmlns:a16="http://schemas.microsoft.com/office/drawing/2014/main" id="{00000000-0008-0000-0000-000002000000}"/>
              </a:ext>
            </a:extLst>
          </xdr:cNvPr>
          <xdr:cNvGrpSpPr/>
        </xdr:nvGrpSpPr>
        <xdr:grpSpPr>
          <a:xfrm>
            <a:off x="3887320" y="2343026"/>
            <a:ext cx="1240547" cy="3940363"/>
            <a:chOff x="3887320" y="2343026"/>
            <a:chExt cx="1240547" cy="3940363"/>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87131" y="2352171"/>
              <a:ext cx="18540" cy="393121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6497" y="3633489"/>
              <a:ext cx="621370"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0467" y="4909514"/>
              <a:ext cx="621370"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7320" y="2343026"/>
              <a:ext cx="12249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23</xdr:row>
      <xdr:rowOff>142875</xdr:rowOff>
    </xdr:from>
    <xdr:to>
      <xdr:col>8</xdr:col>
      <xdr:colOff>9915</xdr:colOff>
      <xdr:row>23</xdr:row>
      <xdr:rowOff>144647</xdr:rowOff>
    </xdr:to>
    <xdr:cxnSp macro="">
      <xdr:nvCxnSpPr>
        <xdr:cNvPr id="22" name="Пряма зі стрілкою 33">
          <a:extLst>
            <a:ext uri="{FF2B5EF4-FFF2-40B4-BE49-F238E27FC236}">
              <a16:creationId xmlns:a16="http://schemas.microsoft.com/office/drawing/2014/main" id="{00000000-0008-0000-0000-000016000000}"/>
            </a:ext>
          </a:extLst>
        </xdr:cNvPr>
        <xdr:cNvCxnSpPr/>
      </xdr:nvCxnSpPr>
      <xdr:spPr>
        <a:xfrm>
          <a:off x="8001000" y="4943475"/>
          <a:ext cx="1191015" cy="1772"/>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24</xdr:row>
      <xdr:rowOff>0</xdr:rowOff>
    </xdr:from>
    <xdr:to>
      <xdr:col>5</xdr:col>
      <xdr:colOff>3621</xdr:colOff>
      <xdr:row>24</xdr:row>
      <xdr:rowOff>0</xdr:rowOff>
    </xdr:to>
    <xdr:cxnSp macro="">
      <xdr:nvCxnSpPr>
        <xdr:cNvPr id="23" name="Прямая со стрелкой 22">
          <a:extLst>
            <a:ext uri="{FF2B5EF4-FFF2-40B4-BE49-F238E27FC236}">
              <a16:creationId xmlns:a16="http://schemas.microsoft.com/office/drawing/2014/main" id="{00000000-0008-0000-0000-000017000000}"/>
            </a:ext>
          </a:extLst>
        </xdr:cNvPr>
        <xdr:cNvCxnSpPr/>
      </xdr:nvCxnSpPr>
      <xdr:spPr>
        <a:xfrm>
          <a:off x="4295775" y="5019675"/>
          <a:ext cx="594171"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Forecast_Tables%202013-IV%2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_CPI\&#1052;&#1086;&#1103;%20&#1087;&#1072;&#1087;&#1082;&#1072;\CPI\CPI_2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E552105D" TargetMode="External"/><Relationship Id="rId1" Type="http://schemas.openxmlformats.org/officeDocument/2006/relationships/externalLinkPath" Target="file:///\\E552105D\&#1056;&#1086;&#1079;&#1088;&#1072;&#1093;&#1091;&#1085;&#1086;&#1082;%20&#1084;&#1091;&#1083;&#1100;&#1090;&#1080;&#1087;&#1083;&#1110;&#1082;&#1072;&#1090;&#1086;&#1088;&#107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1052;&#1086;&#1103;%20&#1087;&#1072;&#1087;&#1082;&#1072;\MAIN_M.xls?F8D928DA" TargetMode="External"/><Relationship Id="rId1" Type="http://schemas.openxmlformats.org/officeDocument/2006/relationships/externalLinkPath" Target="file:///\\F8D928DA\MAIN_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eu1\MAIL_DOU\COMMON\&#1042;&#1072;&#1083;&#1102;&#1090;&#1085;&#1099;&#1081;\&#1084;&#1072;&#1081;%202009%20-%20&#1095;&#1080;&#1089;&#1090;&#1082;&#1072;%20&#1086;&#1073;&#1097;&#1077;&#1081;%20&#1090;&#1072;&#1073;&#1083;&#1080;&#1094;&#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BULET\11\&#1040;&#1088;&#1093;&#1080;&#1074;\&#1047;&#1041;&#1047;%20&#1050;&#1041;&#1059;%20&#1079;&#1072;%2098%20&#10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WINDOWS\TEMP\ukr2001%20.xls?D4FE7C9D" TargetMode="External"/><Relationship Id="rId1" Type="http://schemas.openxmlformats.org/officeDocument/2006/relationships/externalLinkPath" Target="file:///\\D4FE7C9D\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a\_CPI\&#1052;&#1086;&#1103;%20&#1087;&#1072;&#1087;&#1082;&#1072;\CPI\_temp\_Data\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76;1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1090;16.xls?47493B4D" TargetMode="External"/><Relationship Id="rId1" Type="http://schemas.openxmlformats.org/officeDocument/2006/relationships/externalLinkPath" Target="file:///\\47493B4D\&#109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GROST/BULET/TEIM/&#1058;&#1040;&#1053;&#1071;/&#1052;&#1072;&#1082;&#1077;&#1090;&#1080;%20&#1090;&#1072;&#1073;&#1083;&#1080;&#1094;&#1100;%20&#1074;%20&#1073;&#1102;&#1083;&#1077;&#1090;&#1077;&#1085;&#1100;/&#1085;&#1072;%202001%20&#1088;&#1110;&#108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Links"/>
      <sheetName val="I"/>
      <sheetName val="Tc"/>
      <sheetName val="De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0">
          <cell r="B10">
            <v>12</v>
          </cell>
        </row>
        <row r="19">
          <cell r="B19">
            <v>21</v>
          </cell>
        </row>
        <row r="55">
          <cell r="B55">
            <v>57</v>
          </cell>
        </row>
        <row r="73">
          <cell r="B73">
            <v>75</v>
          </cell>
        </row>
      </sheetData>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sheetData sheetId="1"/>
      <sheetData sheetId="2"/>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showGridLines="0" tabSelected="1" topLeftCell="C1" zoomScale="115" zoomScaleNormal="115" workbookViewId="0">
      <selection activeCell="F32" sqref="F32"/>
    </sheetView>
  </sheetViews>
  <sheetFormatPr defaultColWidth="8.81640625" defaultRowHeight="14" x14ac:dyDescent="0.3"/>
  <cols>
    <col min="1" max="1" width="11.81640625" style="42" customWidth="1"/>
    <col min="2" max="2" width="8.7265625" style="42" customWidth="1"/>
    <col min="3" max="3" width="38.26953125" style="42" bestFit="1" customWidth="1"/>
    <col min="4" max="5" width="8.81640625" style="42"/>
    <col min="6" max="6" width="46.7265625" style="42" bestFit="1" customWidth="1"/>
    <col min="7" max="8" width="8.81640625" style="42"/>
    <col min="9" max="9" width="3.54296875" style="42" bestFit="1" customWidth="1"/>
    <col min="10" max="10" width="14" style="42" customWidth="1"/>
    <col min="11" max="16384" width="8.81640625" style="42"/>
  </cols>
  <sheetData>
    <row r="1" spans="1:10" x14ac:dyDescent="0.3">
      <c r="A1" s="41">
        <v>1</v>
      </c>
    </row>
    <row r="2" spans="1:10" x14ac:dyDescent="0.3">
      <c r="A2" s="41" t="s">
        <v>2</v>
      </c>
    </row>
    <row r="3" spans="1:10" ht="14.5" customHeight="1" thickBot="1" x14ac:dyDescent="0.35">
      <c r="A3" s="41" t="s">
        <v>0</v>
      </c>
    </row>
    <row r="4" spans="1:10" ht="17.25" customHeight="1" thickTop="1" thickBot="1" x14ac:dyDescent="0.35">
      <c r="C4" s="96" t="str">
        <f>IF($A$1=1,"ДЕРЖАВНИЙ БЮДЖЕТ УКРАЇНИ","STATE BUDGET OF UKRAINE")</f>
        <v>ДЕРЖАВНИЙ БЮДЖЕТ УКРАЇНИ</v>
      </c>
      <c r="F4" s="99" t="str">
        <f>IF($A$1=1,"Доходи","Revenue")</f>
        <v>Доходи</v>
      </c>
      <c r="I4" s="43">
        <v>1</v>
      </c>
      <c r="J4" s="43" t="str">
        <f>IF($A$1=1,"Місяць","Month")</f>
        <v>Місяць</v>
      </c>
    </row>
    <row r="5" spans="1:10" ht="16.5" customHeight="1" thickTop="1" thickBot="1" x14ac:dyDescent="0.35">
      <c r="C5" s="97"/>
      <c r="F5" s="100"/>
      <c r="J5" s="44"/>
    </row>
    <row r="6" spans="1:10" ht="17.25" customHeight="1" thickTop="1" thickBot="1" x14ac:dyDescent="0.35">
      <c r="C6" s="97"/>
      <c r="F6" s="100"/>
      <c r="I6" s="43">
        <v>2</v>
      </c>
      <c r="J6" s="43" t="str">
        <f>IF($A$1=1,"Квартал","Quarter")</f>
        <v>Квартал</v>
      </c>
    </row>
    <row r="7" spans="1:10" ht="16.5" customHeight="1" thickTop="1" thickBot="1" x14ac:dyDescent="0.35">
      <c r="C7" s="97"/>
      <c r="F7" s="100"/>
    </row>
    <row r="8" spans="1:10" ht="17.25" customHeight="1" thickTop="1" thickBot="1" x14ac:dyDescent="0.35">
      <c r="C8" s="97"/>
      <c r="F8" s="101"/>
      <c r="I8" s="45">
        <v>3</v>
      </c>
      <c r="J8" s="46" t="str">
        <f>IF($A$1=1,"Рік","Year")</f>
        <v>Рік</v>
      </c>
    </row>
    <row r="9" spans="1:10" ht="16.5" customHeight="1" thickTop="1" thickBot="1" x14ac:dyDescent="0.35">
      <c r="C9" s="97"/>
    </row>
    <row r="10" spans="1:10" ht="17.25" customHeight="1" thickTop="1" thickBot="1" x14ac:dyDescent="0.35">
      <c r="C10" s="98"/>
      <c r="F10" s="99" t="str">
        <f>IF($A$1=1,"Видатки","Expenditure")</f>
        <v>Видатки</v>
      </c>
      <c r="I10" s="43">
        <v>4</v>
      </c>
      <c r="J10" s="43" t="str">
        <f>IF($A$1=1,"Місяць","Month")</f>
        <v>Місяць</v>
      </c>
    </row>
    <row r="11" spans="1:10" ht="16.5" customHeight="1" thickTop="1" thickBot="1" x14ac:dyDescent="0.35">
      <c r="F11" s="100"/>
    </row>
    <row r="12" spans="1:10" ht="17.25" customHeight="1" thickTop="1" thickBot="1" x14ac:dyDescent="0.35">
      <c r="F12" s="100"/>
      <c r="I12" s="43">
        <v>5</v>
      </c>
      <c r="J12" s="43" t="str">
        <f>IF($A$1=1,"Квартал","Quarter")</f>
        <v>Квартал</v>
      </c>
    </row>
    <row r="13" spans="1:10" ht="16.5" customHeight="1" thickTop="1" thickBot="1" x14ac:dyDescent="0.35">
      <c r="F13" s="100"/>
    </row>
    <row r="14" spans="1:10" ht="17.25" customHeight="1" thickTop="1" thickBot="1" x14ac:dyDescent="0.35">
      <c r="F14" s="101"/>
      <c r="I14" s="45">
        <v>6</v>
      </c>
      <c r="J14" s="46" t="str">
        <f>IF($A$1=1,"Рік","Year")</f>
        <v>Рік</v>
      </c>
    </row>
    <row r="15" spans="1:10" ht="16.5" customHeight="1" thickTop="1" thickBot="1" x14ac:dyDescent="0.35"/>
    <row r="16" spans="1:10" ht="17.25" customHeight="1" thickTop="1" thickBot="1" x14ac:dyDescent="0.35">
      <c r="F16" s="99" t="str">
        <f>IF($A$1=1,"Фінансування, Кредитування","Financing, Lending")</f>
        <v>Фінансування, Кредитування</v>
      </c>
      <c r="I16" s="43">
        <v>7</v>
      </c>
      <c r="J16" s="43" t="str">
        <f>IF($A$1=1,"Місяць","Month")</f>
        <v>Місяць</v>
      </c>
    </row>
    <row r="17" spans="6:11" ht="16.5" customHeight="1" thickTop="1" thickBot="1" x14ac:dyDescent="0.35">
      <c r="F17" s="100"/>
    </row>
    <row r="18" spans="6:11" ht="17.25" customHeight="1" thickTop="1" thickBot="1" x14ac:dyDescent="0.35">
      <c r="F18" s="100"/>
      <c r="I18" s="43">
        <v>8</v>
      </c>
      <c r="J18" s="43" t="str">
        <f>IF($A$1=1,"Квартал","Quarter")</f>
        <v>Квартал</v>
      </c>
    </row>
    <row r="19" spans="6:11" ht="16.5" customHeight="1" thickTop="1" thickBot="1" x14ac:dyDescent="0.35">
      <c r="F19" s="100"/>
      <c r="J19" s="44"/>
    </row>
    <row r="20" spans="6:11" ht="17.25" customHeight="1" thickTop="1" thickBot="1" x14ac:dyDescent="0.35">
      <c r="F20" s="101"/>
      <c r="I20" s="45">
        <v>9</v>
      </c>
      <c r="J20" s="47" t="str">
        <f>IF($A$1=1,"Рік","Year")</f>
        <v>Рік</v>
      </c>
      <c r="K20" s="48"/>
    </row>
    <row r="21" spans="6:11" ht="15" thickTop="1" thickBot="1" x14ac:dyDescent="0.35">
      <c r="I21" s="49"/>
      <c r="J21" s="49"/>
    </row>
    <row r="22" spans="6:11" ht="15.75" customHeight="1" thickTop="1" x14ac:dyDescent="0.3">
      <c r="F22" s="99" t="str">
        <f>IF($A$1=1,"АРХІВ річних показників  Державного бюджету
за період 2007-2022 роки","ARCHIVE Annual indicators of  state budget 
2007-2022")</f>
        <v>АРХІВ річних показників  Державного бюджету
за період 2007-2022 роки</v>
      </c>
    </row>
    <row r="23" spans="6:11" ht="15.75" customHeight="1" thickBot="1" x14ac:dyDescent="0.35">
      <c r="F23" s="100"/>
    </row>
    <row r="24" spans="6:11" ht="21" customHeight="1" thickTop="1" thickBot="1" x14ac:dyDescent="0.35">
      <c r="F24" s="100"/>
      <c r="I24" s="93">
        <v>10</v>
      </c>
      <c r="J24" s="94" t="str">
        <f>IF($A$1=1,"Рік","Year")</f>
        <v>Рік</v>
      </c>
    </row>
    <row r="25" spans="6:11" ht="15.75" customHeight="1" thickTop="1" x14ac:dyDescent="0.3">
      <c r="F25" s="100"/>
    </row>
    <row r="26" spans="6:11" ht="15.75" customHeight="1" thickBot="1" x14ac:dyDescent="0.35">
      <c r="F26" s="101"/>
    </row>
    <row r="27" spans="6:11" ht="14.5" thickTop="1" x14ac:dyDescent="0.3"/>
  </sheetData>
  <sheetProtection algorithmName="SHA-512" hashValue="IDk/ZZedI6C0iteO/rITlLuJ8pMFaVnxl3AFS80Mm88DefnTzMVDHpTx5n+MQ/706SthVRWlc5nVY6wq0o1b5w==" saltValue="98va+1rBHbJQ92NbVvMDAA==" spinCount="100000" sheet="1" objects="1" scenarios="1"/>
  <mergeCells count="5">
    <mergeCell ref="C4:C10"/>
    <mergeCell ref="F4:F8"/>
    <mergeCell ref="F10:F14"/>
    <mergeCell ref="F16:F20"/>
    <mergeCell ref="F22:F26"/>
  </mergeCells>
  <hyperlinks>
    <hyperlink ref="I8" location="'3'!A1" display="'3'!A1"/>
    <hyperlink ref="I14" location="'6'!A1" display="'6'!A1"/>
    <hyperlink ref="I20" location="'9'!A1" display="'9'!A1"/>
    <hyperlink ref="I24" location="'10'!A1" display="'10'!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0</xdr:col>
                    <xdr:colOff>584200</xdr:colOff>
                    <xdr:row>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zoomScale="55" zoomScaleNormal="55" workbookViewId="0">
      <pane xSplit="3" ySplit="2" topLeftCell="E3" activePane="bottomRight" state="frozen"/>
      <selection pane="topRight" activeCell="D1" sqref="D1"/>
      <selection pane="bottomLeft" activeCell="A2" sqref="A2"/>
      <selection pane="bottomRight" activeCell="P3" sqref="D3:P3"/>
    </sheetView>
  </sheetViews>
  <sheetFormatPr defaultColWidth="8.81640625" defaultRowHeight="14" x14ac:dyDescent="0.3"/>
  <cols>
    <col min="1" max="1" width="15.54296875" style="62" customWidth="1"/>
    <col min="2" max="2" width="80.54296875" style="65" customWidth="1"/>
    <col min="3" max="3" width="16.54296875" style="65" customWidth="1"/>
    <col min="4" max="5" width="15.7265625" style="65" customWidth="1"/>
    <col min="6" max="15" width="15.7265625" style="62" customWidth="1"/>
    <col min="16" max="16" width="14.90625" style="62" customWidth="1"/>
    <col min="17" max="16384" width="8.81640625" style="62"/>
  </cols>
  <sheetData>
    <row r="1" spans="1:16" ht="20.149999999999999" customHeight="1" x14ac:dyDescent="0.3">
      <c r="A1" s="1" t="str">
        <f>IF('0'!$A$1=1,"до змісту","to title")</f>
        <v>до змісту</v>
      </c>
      <c r="B1" s="50"/>
      <c r="C1" s="50"/>
      <c r="D1" s="50"/>
      <c r="E1" s="50"/>
      <c r="F1" s="17"/>
      <c r="G1" s="17"/>
      <c r="H1" s="17"/>
    </row>
    <row r="2" spans="1:16" ht="45" customHeight="1" x14ac:dyDescent="0.3">
      <c r="A2" s="105" t="str">
        <f>IF('0'!$A$1=1,"Доходи Державного бюджету *
(млн. гривень)","State budget revenue *
(UAH million)")</f>
        <v>Доходи Державного бюджету *
(млн. гривень)</v>
      </c>
      <c r="B2" s="106"/>
      <c r="C2" s="3" t="str">
        <f>IF('0'!$A$1=1,"код бюджетної класифікації","budget classification
code")</f>
        <v>код бюджетної класифікації</v>
      </c>
      <c r="D2" s="73">
        <v>2011</v>
      </c>
      <c r="E2" s="73">
        <v>2012</v>
      </c>
      <c r="F2" s="73">
        <v>2013</v>
      </c>
      <c r="G2" s="73">
        <v>2014</v>
      </c>
      <c r="H2" s="73">
        <v>2015</v>
      </c>
      <c r="I2" s="73">
        <v>2016</v>
      </c>
      <c r="J2" s="73">
        <v>2017</v>
      </c>
      <c r="K2" s="73">
        <v>2018</v>
      </c>
      <c r="L2" s="73">
        <v>2019</v>
      </c>
      <c r="M2" s="73">
        <v>2020</v>
      </c>
      <c r="N2" s="73">
        <v>2021</v>
      </c>
      <c r="O2" s="73">
        <v>2022</v>
      </c>
      <c r="P2" s="73">
        <v>2023</v>
      </c>
    </row>
    <row r="3" spans="1:16" ht="40" customHeight="1" x14ac:dyDescent="0.3">
      <c r="A3" s="102" t="str">
        <f>IF('0'!$A$1=1,"ЗА КЛАСИФІКАЦІЄЮ ДОХОДІВ БЮДЖЕТУ","CLASSIFICATION OF BUDGET REVENUE")</f>
        <v>ЗА КЛАСИФІКАЦІЄЮ ДОХОДІВ БЮДЖЕТУ</v>
      </c>
      <c r="B3" s="51" t="str">
        <f>IF('0'!$A$1=1,"Усього доходів","Total revenue")</f>
        <v>Усього доходів</v>
      </c>
      <c r="C3" s="52" t="s">
        <v>1</v>
      </c>
      <c r="D3" s="21">
        <v>314616.87291147996</v>
      </c>
      <c r="E3" s="21">
        <v>346053.96223937999</v>
      </c>
      <c r="F3" s="21">
        <v>339226.90166772</v>
      </c>
      <c r="G3" s="21">
        <v>357084.24366495002</v>
      </c>
      <c r="H3" s="21">
        <v>534694.81220231007</v>
      </c>
      <c r="I3" s="21">
        <v>616283.21956596989</v>
      </c>
      <c r="J3" s="21">
        <v>793441.85047465004</v>
      </c>
      <c r="K3" s="21">
        <v>928114.94199723983</v>
      </c>
      <c r="L3" s="21">
        <v>998344.87292425986</v>
      </c>
      <c r="M3" s="21">
        <v>1076026.9536024199</v>
      </c>
      <c r="N3" s="21">
        <v>1296896.45532304</v>
      </c>
      <c r="O3" s="21">
        <v>1787711.05593672</v>
      </c>
      <c r="P3" s="21">
        <v>2672481.22159761</v>
      </c>
    </row>
    <row r="4" spans="1:16" ht="20.149999999999999" customHeight="1" x14ac:dyDescent="0.3">
      <c r="A4" s="103"/>
      <c r="B4" s="53" t="str">
        <f>IF('0'!$A$1=1,"Офіційні трансферти","Official transfers (interbudget transfers)")</f>
        <v>Офіційні трансферти</v>
      </c>
      <c r="C4" s="54">
        <v>40000000</v>
      </c>
      <c r="D4" s="55">
        <v>2718.6420774899998</v>
      </c>
      <c r="E4" s="55">
        <v>1342.5171436000001</v>
      </c>
      <c r="F4" s="55">
        <v>1609.2823209899998</v>
      </c>
      <c r="G4" s="55">
        <v>2117.9952232000001</v>
      </c>
      <c r="H4" s="55">
        <v>3144.0481008199999</v>
      </c>
      <c r="I4" s="55">
        <v>4171.5804503600002</v>
      </c>
      <c r="J4" s="55">
        <v>5967.7027880999995</v>
      </c>
      <c r="K4" s="55">
        <v>7306.2820589200001</v>
      </c>
      <c r="L4" s="55">
        <v>8725.0212161499985</v>
      </c>
      <c r="M4" s="55">
        <v>10658.00497783</v>
      </c>
      <c r="N4" s="55">
        <v>12576.114970889999</v>
      </c>
      <c r="O4" s="55">
        <v>9465.6194016000009</v>
      </c>
      <c r="P4" s="55">
        <v>42915.310122660005</v>
      </c>
    </row>
    <row r="5" spans="1:16" ht="40" customHeight="1" x14ac:dyDescent="0.3">
      <c r="A5" s="103"/>
      <c r="B5" s="51" t="str">
        <f>IF('0'!$A$1=1,"Разом доходів (без урахування міжбюджетних трансфертів)","Revenue (less interbudget transfers)")</f>
        <v>Разом доходів (без урахування міжбюджетних трансфертів)</v>
      </c>
      <c r="C5" s="52" t="s">
        <v>1</v>
      </c>
      <c r="D5" s="21">
        <v>311898.23083398998</v>
      </c>
      <c r="E5" s="21">
        <v>344711.44509578001</v>
      </c>
      <c r="F5" s="21">
        <v>337617.61934672995</v>
      </c>
      <c r="G5" s="21">
        <v>354966.24844175007</v>
      </c>
      <c r="H5" s="21">
        <v>531550.76410148991</v>
      </c>
      <c r="I5" s="21">
        <v>612111.63911560993</v>
      </c>
      <c r="J5" s="21">
        <v>787474.14768654993</v>
      </c>
      <c r="K5" s="21">
        <v>920808.65993832005</v>
      </c>
      <c r="L5" s="21">
        <v>989619.85170810984</v>
      </c>
      <c r="M5" s="21">
        <v>1065368.9486245899</v>
      </c>
      <c r="N5" s="21">
        <v>1284320.3403521499</v>
      </c>
      <c r="O5" s="21">
        <v>1778245.43653512</v>
      </c>
      <c r="P5" s="21">
        <v>2629565.9114749501</v>
      </c>
    </row>
    <row r="6" spans="1:16" ht="35.15" customHeight="1" x14ac:dyDescent="0.3">
      <c r="A6" s="103"/>
      <c r="B6" s="56" t="str">
        <f>IF('0'!$A$1=1,"Податкові надходження","Tax revenue")</f>
        <v>Податкові надходження</v>
      </c>
      <c r="C6" s="54">
        <v>10000000</v>
      </c>
      <c r="D6" s="57">
        <v>261604.99096010003</v>
      </c>
      <c r="E6" s="57">
        <v>274715.18506405002</v>
      </c>
      <c r="F6" s="57">
        <v>262777.05160587002</v>
      </c>
      <c r="G6" s="57">
        <v>280178.26146755996</v>
      </c>
      <c r="H6" s="57">
        <v>409417.5391697</v>
      </c>
      <c r="I6" s="57">
        <v>503879.43276343995</v>
      </c>
      <c r="J6" s="57">
        <v>627153.68617780996</v>
      </c>
      <c r="K6" s="57">
        <v>753815.64572343999</v>
      </c>
      <c r="L6" s="57">
        <v>799776.0413752998</v>
      </c>
      <c r="M6" s="57">
        <v>851115.64102431992</v>
      </c>
      <c r="N6" s="57">
        <v>1107090.88730573</v>
      </c>
      <c r="O6" s="57">
        <v>949764.39323279005</v>
      </c>
      <c r="P6" s="57">
        <v>1203544.07621148</v>
      </c>
    </row>
    <row r="7" spans="1:16" ht="15.5" x14ac:dyDescent="0.3">
      <c r="A7" s="103"/>
      <c r="B7" s="58"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23">
        <v>11000000</v>
      </c>
      <c r="D7" s="25">
        <v>60898.898669229995</v>
      </c>
      <c r="E7" s="25">
        <v>62376.117796660001</v>
      </c>
      <c r="F7" s="25">
        <v>61883.452820120008</v>
      </c>
      <c r="G7" s="25">
        <v>52587.713732410004</v>
      </c>
      <c r="H7" s="25">
        <v>79838.319652820006</v>
      </c>
      <c r="I7" s="25">
        <v>114154.59263601003</v>
      </c>
      <c r="J7" s="25">
        <v>141945.33839373</v>
      </c>
      <c r="K7" s="25">
        <v>188624.09525613999</v>
      </c>
      <c r="L7" s="25">
        <v>217040.35708674995</v>
      </c>
      <c r="M7" s="25">
        <v>225976.30939479999</v>
      </c>
      <c r="N7" s="25">
        <v>285306.96774364001</v>
      </c>
      <c r="O7" s="25">
        <v>265477.13614568999</v>
      </c>
      <c r="P7" s="25">
        <v>350781.89853348001</v>
      </c>
    </row>
    <row r="8" spans="1:16" ht="18" customHeight="1" x14ac:dyDescent="0.3">
      <c r="A8" s="103"/>
      <c r="B8" s="26" t="str">
        <f>IF('0'!$A$1=1,"Податок та збір на доходи фізичних осіб","Personal income tax")</f>
        <v>Податок та збір на доходи фізичних осіб</v>
      </c>
      <c r="C8" s="23">
        <v>11010000</v>
      </c>
      <c r="D8" s="25">
        <v>6159.4618592199995</v>
      </c>
      <c r="E8" s="25">
        <v>7026.3722788499999</v>
      </c>
      <c r="F8" s="25">
        <v>7565.0373456399984</v>
      </c>
      <c r="G8" s="25">
        <v>12645.76721299</v>
      </c>
      <c r="H8" s="25">
        <v>45061.993447100002</v>
      </c>
      <c r="I8" s="25">
        <v>59810.465081070004</v>
      </c>
      <c r="J8" s="25">
        <v>75033.403662669982</v>
      </c>
      <c r="K8" s="25">
        <v>91741.785703840011</v>
      </c>
      <c r="L8" s="25">
        <v>109954.03360432999</v>
      </c>
      <c r="M8" s="25">
        <v>117281.26885317</v>
      </c>
      <c r="N8" s="25">
        <v>137555.22032652999</v>
      </c>
      <c r="O8" s="25">
        <v>148427.27204042001</v>
      </c>
      <c r="P8" s="25">
        <v>206944.76552737001</v>
      </c>
    </row>
    <row r="9" spans="1:16" ht="18" customHeight="1" x14ac:dyDescent="0.3">
      <c r="A9" s="103"/>
      <c r="B9" s="26" t="str">
        <f>IF('0'!$A$1=1,"Податок на прибуток підприємств, з них:","Corporate profit tax, inc.:")</f>
        <v>Податок на прибуток підприємств, з них:</v>
      </c>
      <c r="C9" s="23">
        <v>11020000</v>
      </c>
      <c r="D9" s="25">
        <v>54739.436810009996</v>
      </c>
      <c r="E9" s="25">
        <v>55349.745517810006</v>
      </c>
      <c r="F9" s="25">
        <v>54318.415474480003</v>
      </c>
      <c r="G9" s="25">
        <v>39941.946519419995</v>
      </c>
      <c r="H9" s="25">
        <v>34776.32620571999</v>
      </c>
      <c r="I9" s="25">
        <v>54344.127554940009</v>
      </c>
      <c r="J9" s="25">
        <v>66911.934731059999</v>
      </c>
      <c r="K9" s="25">
        <v>96882.309552300008</v>
      </c>
      <c r="L9" s="25">
        <v>107086.32348242</v>
      </c>
      <c r="M9" s="25">
        <v>108695.04054163001</v>
      </c>
      <c r="N9" s="25">
        <v>147751.74741710999</v>
      </c>
      <c r="O9" s="25">
        <v>117049.86410527001</v>
      </c>
      <c r="P9" s="25">
        <v>143837.12426210998</v>
      </c>
    </row>
    <row r="10" spans="1:16" ht="25" customHeight="1" x14ac:dyDescent="0.3">
      <c r="A10" s="103"/>
      <c r="B10" s="58"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23">
        <v>13000000</v>
      </c>
      <c r="D10" s="25">
        <v>1907.37468429</v>
      </c>
      <c r="E10" s="25">
        <v>2293.2466727699998</v>
      </c>
      <c r="F10" s="25">
        <v>13860.041008389997</v>
      </c>
      <c r="G10" s="25">
        <v>19036.130714850002</v>
      </c>
      <c r="H10" s="25">
        <v>39803.820671090005</v>
      </c>
      <c r="I10" s="25">
        <v>44092.213030550003</v>
      </c>
      <c r="J10" s="25">
        <v>48661.125768290003</v>
      </c>
      <c r="K10" s="25">
        <v>45265.692595579996</v>
      </c>
      <c r="L10" s="25">
        <v>46746.866228860003</v>
      </c>
      <c r="M10" s="25">
        <v>52475.720623709996</v>
      </c>
      <c r="N10" s="25">
        <v>80749.392115149996</v>
      </c>
      <c r="O10" s="25">
        <v>85365.031296200003</v>
      </c>
      <c r="P10" s="25">
        <v>60327.686870050005</v>
      </c>
    </row>
    <row r="11" spans="1:16" ht="18" customHeight="1" x14ac:dyDescent="0.3">
      <c r="A11" s="103"/>
      <c r="B11" s="26" t="str">
        <f>IF('0'!$A$1=1,"Рентна плата за користування надрами","Rent on subsoil use")</f>
        <v>Рентна плата за користування надрами</v>
      </c>
      <c r="C11" s="23">
        <v>13030000</v>
      </c>
      <c r="D11" s="25">
        <v>1238.7866237999999</v>
      </c>
      <c r="E11" s="25">
        <v>1520.4609420700001</v>
      </c>
      <c r="F11" s="25">
        <v>13020.224934180002</v>
      </c>
      <c r="G11" s="25">
        <v>18199.074861469999</v>
      </c>
      <c r="H11" s="25">
        <v>36989.606871080003</v>
      </c>
      <c r="I11" s="25">
        <v>39699.139157329999</v>
      </c>
      <c r="J11" s="25">
        <v>43875.532420030002</v>
      </c>
      <c r="K11" s="25">
        <v>39817.431035610003</v>
      </c>
      <c r="L11" s="25">
        <v>41258.481946530002</v>
      </c>
      <c r="M11" s="25">
        <v>47122.10235388</v>
      </c>
      <c r="N11" s="25">
        <v>75569.225210670003</v>
      </c>
      <c r="O11" s="25">
        <v>81011.738395909997</v>
      </c>
      <c r="P11" s="25">
        <v>56056.869883120002</v>
      </c>
    </row>
    <row r="12" spans="1:16" ht="25" customHeight="1" x14ac:dyDescent="0.3">
      <c r="A12" s="103"/>
      <c r="B12" s="58" t="str">
        <f>IF('0'!$A$1=1,"Внутрішні податки на товари та послуги","Domestic taxes on goods and services")</f>
        <v>Внутрішні податки на товари та послуги</v>
      </c>
      <c r="C12" s="23">
        <v>14000000</v>
      </c>
      <c r="D12" s="25">
        <v>163104.93473400996</v>
      </c>
      <c r="E12" s="25">
        <v>176012.46335127999</v>
      </c>
      <c r="F12" s="25">
        <v>163578.79845492999</v>
      </c>
      <c r="G12" s="25">
        <v>183965.10320403002</v>
      </c>
      <c r="H12" s="25">
        <v>241562.98268925003</v>
      </c>
      <c r="I12" s="25">
        <v>325628.50512170995</v>
      </c>
      <c r="J12" s="25">
        <v>422274.05600404995</v>
      </c>
      <c r="K12" s="25">
        <v>493360.60509277007</v>
      </c>
      <c r="L12" s="25">
        <v>502048.11400160997</v>
      </c>
      <c r="M12" s="25">
        <v>538896.20635581005</v>
      </c>
      <c r="N12" s="25">
        <v>698940.35272206995</v>
      </c>
      <c r="O12" s="25">
        <v>569353.78711392009</v>
      </c>
      <c r="P12" s="25">
        <v>748143.93907772994</v>
      </c>
    </row>
    <row r="13" spans="1:16" ht="50.15" customHeight="1" x14ac:dyDescent="0.3">
      <c r="A13" s="103"/>
      <c r="B13" s="26"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3" s="23">
        <v>14020000</v>
      </c>
      <c r="D13" s="25">
        <v>25189.124497119999</v>
      </c>
      <c r="E13" s="25">
        <v>27417.866292129998</v>
      </c>
      <c r="F13" s="25">
        <v>26362.649471490004</v>
      </c>
      <c r="G13" s="25">
        <v>28085.459451489995</v>
      </c>
      <c r="H13" s="25">
        <v>38783.764324440002</v>
      </c>
      <c r="I13" s="25">
        <v>55116.254665389999</v>
      </c>
      <c r="J13" s="25">
        <v>66303.71680622999</v>
      </c>
      <c r="K13" s="25">
        <v>71143.802755070006</v>
      </c>
      <c r="L13" s="25">
        <v>69897.097852520004</v>
      </c>
      <c r="M13" s="25">
        <v>80449.252207390004</v>
      </c>
      <c r="N13" s="25">
        <v>82858.36879434</v>
      </c>
      <c r="O13" s="25">
        <v>60699.106313900003</v>
      </c>
      <c r="P13" s="25">
        <v>92583.934971110008</v>
      </c>
    </row>
    <row r="14" spans="1:16" ht="35.15" customHeight="1" x14ac:dyDescent="0.3">
      <c r="A14" s="103"/>
      <c r="B14" s="26"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23">
        <v>14030000</v>
      </c>
      <c r="D14" s="25">
        <v>7822.0569907400004</v>
      </c>
      <c r="E14" s="25">
        <v>9767.7729882900003</v>
      </c>
      <c r="F14" s="25">
        <v>8946.8410684599985</v>
      </c>
      <c r="G14" s="25">
        <v>16855.384897740001</v>
      </c>
      <c r="H14" s="25">
        <v>24326.833154670006</v>
      </c>
      <c r="I14" s="25">
        <v>35006.220517020003</v>
      </c>
      <c r="J14" s="25">
        <v>41989.744732550003</v>
      </c>
      <c r="K14" s="25">
        <v>47708.615830480005</v>
      </c>
      <c r="L14" s="25">
        <v>53460.794807789993</v>
      </c>
      <c r="M14" s="25">
        <v>57846.85032297</v>
      </c>
      <c r="N14" s="25">
        <v>79592.846052940004</v>
      </c>
      <c r="O14" s="25">
        <v>41653.760112720003</v>
      </c>
      <c r="P14" s="25">
        <v>74762.681964470001</v>
      </c>
    </row>
    <row r="15" spans="1:16" ht="35.15" customHeight="1" x14ac:dyDescent="0.3">
      <c r="A15" s="103"/>
      <c r="B15" s="26"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23">
        <v>14060000</v>
      </c>
      <c r="D15" s="25">
        <v>34068.793578679994</v>
      </c>
      <c r="E15" s="25">
        <v>37222.577769909993</v>
      </c>
      <c r="F15" s="25">
        <v>31725.569202519997</v>
      </c>
      <c r="G15" s="25">
        <v>31736.988525110002</v>
      </c>
      <c r="H15" s="25">
        <v>39688.037333720007</v>
      </c>
      <c r="I15" s="25">
        <v>54052.747130050011</v>
      </c>
      <c r="J15" s="25">
        <v>63450.367970709995</v>
      </c>
      <c r="K15" s="25">
        <v>79130.864126730026</v>
      </c>
      <c r="L15" s="25">
        <v>88929.805257710002</v>
      </c>
      <c r="M15" s="25">
        <v>126486.59882014</v>
      </c>
      <c r="N15" s="25">
        <v>155774.7514942</v>
      </c>
      <c r="O15" s="25">
        <v>213947.95985863</v>
      </c>
      <c r="P15" s="25">
        <v>214639.28722525001</v>
      </c>
    </row>
    <row r="16" spans="1:16" ht="17.149999999999999" customHeight="1" x14ac:dyDescent="0.3">
      <c r="A16" s="103"/>
      <c r="B16" s="68"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67">
        <v>14060100</v>
      </c>
      <c r="D16" s="25">
        <v>76175.472179759992</v>
      </c>
      <c r="E16" s="25">
        <v>82694.177064039992</v>
      </c>
      <c r="F16" s="25">
        <v>84546.854820590001</v>
      </c>
      <c r="G16" s="25">
        <v>81239.481841869987</v>
      </c>
      <c r="H16" s="25">
        <v>108091.20065011999</v>
      </c>
      <c r="I16" s="25">
        <v>139489.35873353999</v>
      </c>
      <c r="J16" s="25">
        <v>180173.00718133998</v>
      </c>
      <c r="K16" s="25">
        <v>210790.84268042006</v>
      </c>
      <c r="L16" s="25">
        <v>240828.57276857999</v>
      </c>
      <c r="M16" s="25">
        <v>269589.65331804001</v>
      </c>
      <c r="N16" s="25">
        <v>315476.47497377003</v>
      </c>
      <c r="O16" s="25">
        <v>298536.97944348998</v>
      </c>
      <c r="P16" s="25">
        <v>347018.33250516996</v>
      </c>
    </row>
    <row r="17" spans="1:16" ht="17.149999999999999" customHeight="1" x14ac:dyDescent="0.3">
      <c r="A17" s="103"/>
      <c r="B17" s="68" t="str">
        <f>IF('0'!$A$1=1,"Бюджетне відшкодування податку на додану вартість","VAT refund from the budget")</f>
        <v>Бюджетне відшкодування податку на додану вартість</v>
      </c>
      <c r="C17" s="67">
        <v>14060200</v>
      </c>
      <c r="D17" s="25">
        <v>-42779.075966890006</v>
      </c>
      <c r="E17" s="25">
        <v>-45958.965314830006</v>
      </c>
      <c r="F17" s="25">
        <v>-53447.57666228</v>
      </c>
      <c r="G17" s="25">
        <v>-50216.250269030003</v>
      </c>
      <c r="H17" s="25">
        <v>-68405.295441559996</v>
      </c>
      <c r="I17" s="25">
        <v>-94405.435048769999</v>
      </c>
      <c r="J17" s="25">
        <v>-120060.59243099998</v>
      </c>
      <c r="K17" s="25">
        <v>-131659.43263977001</v>
      </c>
      <c r="L17" s="25">
        <v>-151901.22537775</v>
      </c>
      <c r="M17" s="25">
        <v>-143108.56710070002</v>
      </c>
      <c r="N17" s="25">
        <v>-159701.07027629</v>
      </c>
      <c r="O17" s="25">
        <v>-84591.886854070006</v>
      </c>
      <c r="P17" s="25">
        <v>-132378.92795215</v>
      </c>
    </row>
    <row r="18" spans="1:16" ht="20.149999999999999" customHeight="1" x14ac:dyDescent="0.3">
      <c r="A18" s="103"/>
      <c r="B18" s="26"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23">
        <v>14070000</v>
      </c>
      <c r="D18" s="25">
        <v>96024.959667470001</v>
      </c>
      <c r="E18" s="25">
        <v>101604.24630094999</v>
      </c>
      <c r="F18" s="25">
        <v>96543.738712460006</v>
      </c>
      <c r="G18" s="25">
        <v>107287.27032969</v>
      </c>
      <c r="H18" s="25">
        <v>138764.34787642001</v>
      </c>
      <c r="I18" s="25">
        <v>181453.28280925</v>
      </c>
      <c r="J18" s="25">
        <v>250530.22649456002</v>
      </c>
      <c r="K18" s="25">
        <v>295377.32238049002</v>
      </c>
      <c r="L18" s="25">
        <v>289760.41608359001</v>
      </c>
      <c r="M18" s="25">
        <v>274113.50500531</v>
      </c>
      <c r="N18" s="25">
        <v>380714.38638059003</v>
      </c>
      <c r="O18" s="25">
        <v>253052.96082867001</v>
      </c>
      <c r="P18" s="25">
        <v>366158.03491690004</v>
      </c>
    </row>
    <row r="19" spans="1:16" ht="25" customHeight="1" x14ac:dyDescent="0.3">
      <c r="A19" s="103"/>
      <c r="B19" s="58" t="str">
        <f>IF('0'!$A$1=1,"Податки на міжнародну торгівлю та зовнішні операції","Tax on international trade")</f>
        <v>Податки на міжнародну торгівлю та зовнішні операції</v>
      </c>
      <c r="C19" s="23">
        <v>15000000</v>
      </c>
      <c r="D19" s="25">
        <v>11774.036184420002</v>
      </c>
      <c r="E19" s="25">
        <v>13186.515615189999</v>
      </c>
      <c r="F19" s="25">
        <v>13342.503209100001</v>
      </c>
      <c r="G19" s="25">
        <v>12608.69601319</v>
      </c>
      <c r="H19" s="25">
        <v>40300.805599590007</v>
      </c>
      <c r="I19" s="25">
        <v>20370.979949910001</v>
      </c>
      <c r="J19" s="25">
        <v>24541.81245256</v>
      </c>
      <c r="K19" s="25">
        <v>27076.620978569994</v>
      </c>
      <c r="L19" s="25">
        <v>30086.000148469997</v>
      </c>
      <c r="M19" s="25">
        <v>30460.508666630001</v>
      </c>
      <c r="N19" s="25">
        <v>38177.153110089996</v>
      </c>
      <c r="O19" s="25">
        <v>26246.017297980001</v>
      </c>
      <c r="P19" s="25">
        <v>40559.40268721</v>
      </c>
    </row>
    <row r="20" spans="1:16" ht="25" customHeight="1" x14ac:dyDescent="0.3">
      <c r="A20" s="103"/>
      <c r="B20" s="58"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23">
        <v>17000000</v>
      </c>
      <c r="D20" s="25">
        <v>21145.591439060001</v>
      </c>
      <c r="E20" s="25">
        <v>17654.293616509996</v>
      </c>
      <c r="F20" s="25">
        <v>5700.2640350499996</v>
      </c>
      <c r="G20" s="25">
        <v>5987.5117886500002</v>
      </c>
      <c r="H20" s="25">
        <v>7245.4288234099995</v>
      </c>
      <c r="I20" s="25">
        <v>278.97488364000003</v>
      </c>
      <c r="J20" s="25">
        <v>-12.143258090000005</v>
      </c>
      <c r="K20" s="25">
        <v>-6.2216324899999993</v>
      </c>
      <c r="L20" s="25">
        <v>-0.2526010999999998</v>
      </c>
      <c r="M20" s="25">
        <v>0.68234955000000008</v>
      </c>
      <c r="N20" s="25">
        <v>0.53996809000000001</v>
      </c>
      <c r="O20" s="25">
        <v>0</v>
      </c>
      <c r="P20" s="25">
        <v>0</v>
      </c>
    </row>
    <row r="21" spans="1:16" ht="25" customHeight="1" x14ac:dyDescent="0.3">
      <c r="A21" s="103"/>
      <c r="B21" s="58" t="str">
        <f>IF('0'!$A$1=1,"Інші податки та збори, з них:","Other tax and fees, inc.:")</f>
        <v>Інші податки та збори, з них:</v>
      </c>
      <c r="C21" s="23">
        <v>19000000</v>
      </c>
      <c r="D21" s="25">
        <v>2774.1552490899999</v>
      </c>
      <c r="E21" s="25">
        <v>3192.5480116399995</v>
      </c>
      <c r="F21" s="25">
        <v>4411.99207828</v>
      </c>
      <c r="G21" s="25">
        <v>5993.1060144300009</v>
      </c>
      <c r="H21" s="25">
        <v>666.18173353999998</v>
      </c>
      <c r="I21" s="25">
        <v>-645.83285838000006</v>
      </c>
      <c r="J21" s="25">
        <v>-10951.637026690001</v>
      </c>
      <c r="K21" s="25">
        <v>-505.14656712999994</v>
      </c>
      <c r="L21" s="25">
        <v>3854.9565107099997</v>
      </c>
      <c r="M21" s="25">
        <v>3306.2136338200003</v>
      </c>
      <c r="N21" s="25">
        <v>3916.4816466900002</v>
      </c>
      <c r="O21" s="25">
        <v>3322.4213789999999</v>
      </c>
      <c r="P21" s="25">
        <v>3731.1490430100002</v>
      </c>
    </row>
    <row r="22" spans="1:16" ht="18" customHeight="1" x14ac:dyDescent="0.3">
      <c r="A22" s="103"/>
      <c r="B22" s="26" t="str">
        <f>IF('0'!$A$1=1,"Екологічний податок","Environmental tax")</f>
        <v>Екологічний податок</v>
      </c>
      <c r="C22" s="23">
        <v>19010000</v>
      </c>
      <c r="D22" s="25">
        <v>1085.38448281</v>
      </c>
      <c r="E22" s="25">
        <v>1263.5661176400001</v>
      </c>
      <c r="F22" s="25">
        <v>2364.9265094199995</v>
      </c>
      <c r="G22" s="25">
        <v>3614.4809841100005</v>
      </c>
      <c r="H22" s="25">
        <v>1105.4138180999998</v>
      </c>
      <c r="I22" s="25">
        <v>1619.17012725</v>
      </c>
      <c r="J22" s="25">
        <v>1720.7890443099998</v>
      </c>
      <c r="K22" s="25">
        <v>2779.61766829</v>
      </c>
      <c r="L22" s="25">
        <v>3854.3837604199998</v>
      </c>
      <c r="M22" s="25">
        <v>3307.2294259699997</v>
      </c>
      <c r="N22" s="25">
        <v>3915.8509904699999</v>
      </c>
      <c r="O22" s="25">
        <v>3322.3682281000001</v>
      </c>
      <c r="P22" s="25">
        <v>3667.8590160200001</v>
      </c>
    </row>
    <row r="23" spans="1:16" ht="18" customHeight="1" x14ac:dyDescent="0.3">
      <c r="A23" s="103"/>
      <c r="B23" s="26"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23">
        <v>19060000</v>
      </c>
      <c r="D23" s="25">
        <v>784.89386435000006</v>
      </c>
      <c r="E23" s="25">
        <v>1075.0363072399998</v>
      </c>
      <c r="F23" s="25">
        <v>1102.9933125800001</v>
      </c>
      <c r="G23" s="25">
        <v>1038.29105579</v>
      </c>
      <c r="H23" s="25">
        <v>104.21127636</v>
      </c>
      <c r="I23" s="25">
        <v>-0.84357238999999995</v>
      </c>
      <c r="J23" s="25">
        <v>-0.54870273999999997</v>
      </c>
      <c r="K23" s="25">
        <v>0.32020234999999997</v>
      </c>
      <c r="L23" s="25">
        <v>6.0177720000000004E-2</v>
      </c>
      <c r="M23" s="25">
        <v>7.8556000000000008E-3</v>
      </c>
      <c r="N23" s="25">
        <v>2.9201660000000001E-2</v>
      </c>
      <c r="O23" s="25">
        <v>1.298121E-2</v>
      </c>
      <c r="P23" s="25">
        <v>9.7774799999999999E-3</v>
      </c>
    </row>
    <row r="24" spans="1:16" ht="35.15" customHeight="1" x14ac:dyDescent="0.3">
      <c r="A24" s="103"/>
      <c r="B24" s="59" t="str">
        <f>IF('0'!$A$1=1,"Неподаткові надходження","Nontax revenue")</f>
        <v>Неподаткові надходження</v>
      </c>
      <c r="C24" s="27">
        <v>20000000</v>
      </c>
      <c r="D24" s="60">
        <v>49087.80129789999</v>
      </c>
      <c r="E24" s="60">
        <v>68287.61731613001</v>
      </c>
      <c r="F24" s="60">
        <v>72853.174209050005</v>
      </c>
      <c r="G24" s="60">
        <v>68355.242477340013</v>
      </c>
      <c r="H24" s="60">
        <v>120006.48542882998</v>
      </c>
      <c r="I24" s="60">
        <v>103643.68244308999</v>
      </c>
      <c r="J24" s="60">
        <v>128579.09049113</v>
      </c>
      <c r="K24" s="60">
        <v>164683.13453033997</v>
      </c>
      <c r="L24" s="60">
        <v>186750.10272126002</v>
      </c>
      <c r="M24" s="60">
        <v>212957.20505612</v>
      </c>
      <c r="N24" s="60">
        <v>175361.43227411999</v>
      </c>
      <c r="O24" s="60">
        <v>346643.16965257999</v>
      </c>
      <c r="P24" s="60">
        <v>991541.59620198002</v>
      </c>
    </row>
    <row r="25" spans="1:16" ht="25" customHeight="1" x14ac:dyDescent="0.3">
      <c r="A25" s="103"/>
      <c r="B25" s="58"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23">
        <v>21000000</v>
      </c>
      <c r="D25" s="25">
        <v>17260.225164410003</v>
      </c>
      <c r="E25" s="25">
        <v>32200.473863010004</v>
      </c>
      <c r="F25" s="25">
        <v>33288.234282210004</v>
      </c>
      <c r="G25" s="25">
        <v>28469.324482579999</v>
      </c>
      <c r="H25" s="25">
        <v>71084.841227419995</v>
      </c>
      <c r="I25" s="25">
        <v>51589.9420665</v>
      </c>
      <c r="J25" s="25">
        <v>71553.74227345</v>
      </c>
      <c r="K25" s="25">
        <v>87170.390631699978</v>
      </c>
      <c r="L25" s="25">
        <v>114414.84524773</v>
      </c>
      <c r="M25" s="25">
        <v>119155.93648794999</v>
      </c>
      <c r="N25" s="25">
        <v>56021.911305760004</v>
      </c>
      <c r="O25" s="25">
        <v>87172.354514120001</v>
      </c>
      <c r="P25" s="25">
        <v>123912.36548066999</v>
      </c>
    </row>
    <row r="26" spans="1:16" ht="65.150000000000006" customHeight="1" x14ac:dyDescent="0.3">
      <c r="A26" s="103"/>
      <c r="B26" s="26"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23">
        <v>21010000</v>
      </c>
      <c r="D26" s="25">
        <v>2590.8201116900004</v>
      </c>
      <c r="E26" s="25">
        <v>6329.2507460299994</v>
      </c>
      <c r="F26" s="25">
        <v>2322.2749796800003</v>
      </c>
      <c r="G26" s="25">
        <v>3267.9524800499998</v>
      </c>
      <c r="H26" s="25">
        <v>7157.7516062699997</v>
      </c>
      <c r="I26" s="25">
        <v>11780.596677110003</v>
      </c>
      <c r="J26" s="25">
        <v>24637.051398540003</v>
      </c>
      <c r="K26" s="25">
        <v>39732.978007099999</v>
      </c>
      <c r="L26" s="25">
        <v>46297.269846020004</v>
      </c>
      <c r="M26" s="25">
        <v>70729.529649610005</v>
      </c>
      <c r="N26" s="25">
        <v>28525.284158300001</v>
      </c>
      <c r="O26" s="25">
        <v>46884.322665389998</v>
      </c>
      <c r="P26" s="25">
        <v>35115.376440449996</v>
      </c>
    </row>
    <row r="27" spans="1:16" ht="35.15" customHeight="1" x14ac:dyDescent="0.3">
      <c r="A27" s="103"/>
      <c r="B27" s="26"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23">
        <v>21020000</v>
      </c>
      <c r="D27" s="25">
        <v>11898.252999999999</v>
      </c>
      <c r="E27" s="25">
        <v>23600</v>
      </c>
      <c r="F27" s="25">
        <v>28308.159800000001</v>
      </c>
      <c r="G27" s="25">
        <v>22807.3344</v>
      </c>
      <c r="H27" s="25">
        <v>61803.593517699999</v>
      </c>
      <c r="I27" s="25">
        <v>38163.777327709999</v>
      </c>
      <c r="J27" s="25">
        <v>44378.828945499998</v>
      </c>
      <c r="K27" s="25">
        <v>44614.318840779997</v>
      </c>
      <c r="L27" s="25">
        <v>64898.456239040002</v>
      </c>
      <c r="M27" s="25">
        <v>42722.482932980005</v>
      </c>
      <c r="N27" s="25">
        <v>24433.996610549999</v>
      </c>
      <c r="O27" s="25">
        <v>18785.918746479998</v>
      </c>
      <c r="P27" s="25">
        <v>71868.362753119989</v>
      </c>
    </row>
    <row r="28" spans="1:16" ht="35.15" customHeight="1" x14ac:dyDescent="0.3">
      <c r="A28" s="103"/>
      <c r="B28" s="58"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23">
        <v>22000000</v>
      </c>
      <c r="D28" s="25">
        <v>2553.2813881499997</v>
      </c>
      <c r="E28" s="25">
        <v>5435.8526568400011</v>
      </c>
      <c r="F28" s="25">
        <v>5163.7871029299995</v>
      </c>
      <c r="G28" s="25">
        <v>5305.6557998399994</v>
      </c>
      <c r="H28" s="25">
        <v>15008.33333514</v>
      </c>
      <c r="I28" s="25">
        <v>8026.6340208399997</v>
      </c>
      <c r="J28" s="25">
        <v>10437.594139550001</v>
      </c>
      <c r="K28" s="25">
        <v>18413.623691560002</v>
      </c>
      <c r="L28" s="25">
        <v>10377.764215709998</v>
      </c>
      <c r="M28" s="25">
        <v>9771.9772752199988</v>
      </c>
      <c r="N28" s="25">
        <v>12975.505395290002</v>
      </c>
      <c r="O28" s="25">
        <v>8166.1058210399997</v>
      </c>
      <c r="P28" s="25">
        <v>14257.60073002</v>
      </c>
    </row>
    <row r="29" spans="1:16" ht="18" customHeight="1" x14ac:dyDescent="0.3">
      <c r="A29" s="103"/>
      <c r="B29" s="26" t="str">
        <f>IF('0'!$A$1=1,"Плата за надання адміністративних послуг","Fees for administrative services")</f>
        <v>Плата за надання адміністративних послуг</v>
      </c>
      <c r="C29" s="23">
        <v>22010000</v>
      </c>
      <c r="D29" s="25">
        <v>155.60051596000002</v>
      </c>
      <c r="E29" s="25">
        <v>2206.4651352800001</v>
      </c>
      <c r="F29" s="25">
        <v>1549.2938820400002</v>
      </c>
      <c r="G29" s="25">
        <v>1619.92619752</v>
      </c>
      <c r="H29" s="25">
        <v>10561.236502090002</v>
      </c>
      <c r="I29" s="25">
        <v>1340.0730929699998</v>
      </c>
      <c r="J29" s="25">
        <v>3327.2177318600006</v>
      </c>
      <c r="K29" s="25">
        <v>10224.773207129996</v>
      </c>
      <c r="L29" s="25">
        <v>2343.5132840399997</v>
      </c>
      <c r="M29" s="25">
        <v>2871.4716775399997</v>
      </c>
      <c r="N29" s="25">
        <v>4517.8325774700006</v>
      </c>
      <c r="O29" s="25">
        <v>1600.5519908900001</v>
      </c>
      <c r="P29" s="25">
        <v>4016.75606685</v>
      </c>
    </row>
    <row r="30" spans="1:16" ht="18" customHeight="1" x14ac:dyDescent="0.3">
      <c r="A30" s="103"/>
      <c r="B30" s="26" t="str">
        <f>IF('0'!$A$1=1,"Судовий збір","Court fees")</f>
        <v>Судовий збір</v>
      </c>
      <c r="C30" s="23">
        <v>22030000</v>
      </c>
      <c r="D30" s="25">
        <v>137.98229971000001</v>
      </c>
      <c r="E30" s="25">
        <v>948.34222913000008</v>
      </c>
      <c r="F30" s="25">
        <v>1013.8947619599998</v>
      </c>
      <c r="G30" s="25">
        <v>1063.4167073000001</v>
      </c>
      <c r="H30" s="25">
        <v>1712.99229425</v>
      </c>
      <c r="I30" s="25">
        <v>3597.6091220699996</v>
      </c>
      <c r="J30" s="25">
        <v>3591.8002516000001</v>
      </c>
      <c r="K30" s="25">
        <v>3638.9889603300003</v>
      </c>
      <c r="L30" s="25">
        <v>3411.6139798299996</v>
      </c>
      <c r="M30" s="25">
        <v>3434.4862910300003</v>
      </c>
      <c r="N30" s="25">
        <v>3950.4321570000002</v>
      </c>
      <c r="O30" s="25">
        <v>2823.6472745599999</v>
      </c>
      <c r="P30" s="25">
        <v>4789.2338318399998</v>
      </c>
    </row>
    <row r="31" spans="1:16" s="66" customFormat="1" ht="35.15" customHeight="1" x14ac:dyDescent="0.3">
      <c r="A31" s="103"/>
      <c r="B31" s="26"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23">
        <v>22080000</v>
      </c>
      <c r="D31" s="25">
        <v>856.19024166999998</v>
      </c>
      <c r="E31" s="25">
        <v>1061.56245468</v>
      </c>
      <c r="F31" s="25">
        <v>1055.4830705000002</v>
      </c>
      <c r="G31" s="25">
        <v>984.89578749000009</v>
      </c>
      <c r="H31" s="25">
        <v>1215.8888584500003</v>
      </c>
      <c r="I31" s="25">
        <v>1028.7131628999998</v>
      </c>
      <c r="J31" s="25">
        <v>1055.9396300200003</v>
      </c>
      <c r="K31" s="25">
        <v>1445.6092790499999</v>
      </c>
      <c r="L31" s="25">
        <v>1554.90572516</v>
      </c>
      <c r="M31" s="25">
        <v>1300.8672249599999</v>
      </c>
      <c r="N31" s="25">
        <v>1623.12289734</v>
      </c>
      <c r="O31" s="25">
        <v>575.05300883000007</v>
      </c>
      <c r="P31" s="25">
        <v>769.06405401999996</v>
      </c>
    </row>
    <row r="32" spans="1:16" ht="18" customHeight="1" x14ac:dyDescent="0.3">
      <c r="A32" s="103"/>
      <c r="B32" s="26" t="str">
        <f>IF('0'!$A$1=1,"Державне мито","State duty")</f>
        <v>Державне мито</v>
      </c>
      <c r="C32" s="23">
        <v>22090000</v>
      </c>
      <c r="D32" s="25">
        <v>447.32596768000008</v>
      </c>
      <c r="E32" s="25">
        <v>221.71209756000005</v>
      </c>
      <c r="F32" s="25">
        <v>587.16788436999991</v>
      </c>
      <c r="G32" s="25">
        <v>658.32360155000003</v>
      </c>
      <c r="H32" s="25">
        <v>0</v>
      </c>
      <c r="I32" s="25">
        <v>0</v>
      </c>
      <c r="J32" s="25">
        <v>0</v>
      </c>
      <c r="K32" s="25">
        <v>0</v>
      </c>
      <c r="L32" s="25">
        <v>0</v>
      </c>
      <c r="M32" s="25">
        <v>0</v>
      </c>
      <c r="N32" s="25">
        <v>0</v>
      </c>
      <c r="O32" s="25">
        <v>0</v>
      </c>
      <c r="P32" s="25">
        <v>0</v>
      </c>
    </row>
    <row r="33" spans="1:16" ht="25" customHeight="1" x14ac:dyDescent="0.3">
      <c r="A33" s="103"/>
      <c r="B33" s="58" t="str">
        <f>IF('0'!$A$1=1,"Інші неподаткові надходження, з них:","Other nontax revenue, inc.:")</f>
        <v>Інші неподаткові надходження, з них:</v>
      </c>
      <c r="C33" s="23">
        <v>24000000</v>
      </c>
      <c r="D33" s="25">
        <v>6017.4148634800003</v>
      </c>
      <c r="E33" s="25">
        <v>5950.11701868</v>
      </c>
      <c r="F33" s="25">
        <v>5369.207734640001</v>
      </c>
      <c r="G33" s="25">
        <v>12496.295631080002</v>
      </c>
      <c r="H33" s="25">
        <v>7507.7031382400019</v>
      </c>
      <c r="I33" s="25">
        <v>9944.3009648700008</v>
      </c>
      <c r="J33" s="25">
        <v>10882.63747471</v>
      </c>
      <c r="K33" s="25">
        <v>12399.905687319999</v>
      </c>
      <c r="L33" s="25">
        <v>15762.60553635</v>
      </c>
      <c r="M33" s="25">
        <v>15038.23294767</v>
      </c>
      <c r="N33" s="25">
        <v>17994.880594210001</v>
      </c>
      <c r="O33" s="25">
        <v>16146.99525735</v>
      </c>
      <c r="P33" s="25">
        <v>41027.29669132</v>
      </c>
    </row>
    <row r="34" spans="1:16" ht="35.15" customHeight="1" x14ac:dyDescent="0.3">
      <c r="A34" s="103"/>
      <c r="B34" s="26"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23">
        <v>24140000</v>
      </c>
      <c r="D34" s="25">
        <v>3658.5947204399995</v>
      </c>
      <c r="E34" s="25">
        <v>3796.29886769</v>
      </c>
      <c r="F34" s="25">
        <v>3605.4699883499998</v>
      </c>
      <c r="G34" s="25">
        <v>9631.6440028000015</v>
      </c>
      <c r="H34" s="25">
        <v>3912.82916583</v>
      </c>
      <c r="I34" s="25">
        <v>5358.5419586400003</v>
      </c>
      <c r="J34" s="25">
        <v>6183.2659894399994</v>
      </c>
      <c r="K34" s="25">
        <v>7161.1030909199999</v>
      </c>
      <c r="L34" s="25">
        <v>9231.6604407400009</v>
      </c>
      <c r="M34" s="25">
        <v>9535.6083571899999</v>
      </c>
      <c r="N34" s="25">
        <v>12414.020246799999</v>
      </c>
      <c r="O34" s="25">
        <v>8585.0156039800004</v>
      </c>
      <c r="P34" s="25">
        <v>12338.735973030001</v>
      </c>
    </row>
    <row r="35" spans="1:16" ht="25" customHeight="1" x14ac:dyDescent="0.3">
      <c r="A35" s="103"/>
      <c r="B35" s="58" t="str">
        <f>IF('0'!$A$1=1,"Власні надходження бюджетних установ","Own revenues of budgetary institutions")</f>
        <v>Власні надходження бюджетних установ</v>
      </c>
      <c r="C35" s="23">
        <v>25000000</v>
      </c>
      <c r="D35" s="25">
        <v>23256.879881859993</v>
      </c>
      <c r="E35" s="25">
        <v>24701.173777600001</v>
      </c>
      <c r="F35" s="25">
        <v>29031.945089269997</v>
      </c>
      <c r="G35" s="25">
        <v>22083.96656384</v>
      </c>
      <c r="H35" s="25">
        <v>26405.607728030005</v>
      </c>
      <c r="I35" s="25">
        <v>34082.805390880007</v>
      </c>
      <c r="J35" s="25">
        <v>35705.11660342</v>
      </c>
      <c r="K35" s="25">
        <v>46699.214519760004</v>
      </c>
      <c r="L35" s="25">
        <v>46194.887721470011</v>
      </c>
      <c r="M35" s="25">
        <v>68991.058345280006</v>
      </c>
      <c r="N35" s="25">
        <v>88369.134978860006</v>
      </c>
      <c r="O35" s="25">
        <v>235157.71406006999</v>
      </c>
      <c r="P35" s="25">
        <v>812344.33329997002</v>
      </c>
    </row>
    <row r="36" spans="1:16" ht="35.15" customHeight="1" x14ac:dyDescent="0.3">
      <c r="A36" s="103"/>
      <c r="B36" s="59" t="str">
        <f>IF('0'!$A$1=1,"Доходи від операцій з капіталом","Income from capital transactions")</f>
        <v>Доходи від операцій з капіталом</v>
      </c>
      <c r="C36" s="27">
        <v>30000000</v>
      </c>
      <c r="D36" s="60">
        <v>517.68956054000012</v>
      </c>
      <c r="E36" s="60">
        <v>1231.4436459900003</v>
      </c>
      <c r="F36" s="60">
        <v>255.40845267</v>
      </c>
      <c r="G36" s="60">
        <v>888.09897590999992</v>
      </c>
      <c r="H36" s="60">
        <v>171.40285927000002</v>
      </c>
      <c r="I36" s="60">
        <v>191.46395738000001</v>
      </c>
      <c r="J36" s="60">
        <v>286.89899163999996</v>
      </c>
      <c r="K36" s="60">
        <v>657.53005642999995</v>
      </c>
      <c r="L36" s="60">
        <v>183.03114088000001</v>
      </c>
      <c r="M36" s="60">
        <v>79.383686389999994</v>
      </c>
      <c r="N36" s="60">
        <v>328.66717208</v>
      </c>
      <c r="O36" s="60">
        <v>610.98311632000002</v>
      </c>
      <c r="P36" s="60">
        <v>100.31634906000001</v>
      </c>
    </row>
    <row r="37" spans="1:16" ht="35.15" customHeight="1" x14ac:dyDescent="0.3">
      <c r="A37" s="103"/>
      <c r="B37" s="59"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7" s="27">
        <v>42000000</v>
      </c>
      <c r="D37" s="60">
        <v>481.35156761999997</v>
      </c>
      <c r="E37" s="60">
        <v>222.64842018000002</v>
      </c>
      <c r="F37" s="60">
        <v>1529.2751301500002</v>
      </c>
      <c r="G37" s="60">
        <v>5382.954781890001</v>
      </c>
      <c r="H37" s="60">
        <v>1800.3196551599997</v>
      </c>
      <c r="I37" s="60">
        <v>4109.3578235300001</v>
      </c>
      <c r="J37" s="60">
        <v>1607.3650275900002</v>
      </c>
      <c r="K37" s="60">
        <v>1464.8460496299999</v>
      </c>
      <c r="L37" s="60">
        <v>1139.8692344399999</v>
      </c>
      <c r="M37" s="60">
        <v>1029.6510144400002</v>
      </c>
      <c r="N37" s="60">
        <v>1329.9287875999999</v>
      </c>
      <c r="O37" s="60">
        <v>481090.72144159995</v>
      </c>
      <c r="P37" s="60">
        <v>433947.8381236</v>
      </c>
    </row>
    <row r="38" spans="1:16" ht="35.15" customHeight="1" x14ac:dyDescent="0.3">
      <c r="A38" s="104"/>
      <c r="B38" s="59" t="str">
        <f>IF('0'!$A$1=1,"Цільові фонди","Targeted  funds")</f>
        <v>Цільові фонди</v>
      </c>
      <c r="C38" s="27">
        <v>50000000</v>
      </c>
      <c r="D38" s="60">
        <v>206.39744783</v>
      </c>
      <c r="E38" s="60">
        <v>254.55064942999999</v>
      </c>
      <c r="F38" s="60">
        <v>202.70994899000002</v>
      </c>
      <c r="G38" s="60">
        <v>161.69073904999999</v>
      </c>
      <c r="H38" s="60">
        <v>155.01698852999999</v>
      </c>
      <c r="I38" s="60">
        <v>287.70212817000004</v>
      </c>
      <c r="J38" s="60">
        <v>29847.106998380004</v>
      </c>
      <c r="K38" s="60">
        <v>187.50357848000002</v>
      </c>
      <c r="L38" s="60">
        <v>1770.8072362300004</v>
      </c>
      <c r="M38" s="60">
        <v>187.06784331999998</v>
      </c>
      <c r="N38" s="60">
        <v>209.42481262000001</v>
      </c>
      <c r="O38" s="60">
        <v>136.16909183000001</v>
      </c>
      <c r="P38" s="60">
        <v>432.08458882999997</v>
      </c>
    </row>
    <row r="39" spans="1:16" x14ac:dyDescent="0.3">
      <c r="A39" s="17"/>
      <c r="B39" s="50"/>
      <c r="C39" s="50"/>
      <c r="D39" s="50"/>
      <c r="E39" s="50"/>
      <c r="F39" s="17"/>
      <c r="G39" s="17"/>
      <c r="H39" s="17"/>
    </row>
    <row r="40" spans="1:16" ht="15" customHeight="1" x14ac:dyDescent="0.3">
      <c r="A40" s="107" t="str">
        <f>IF('0'!$A$1=1,"* Дані наведено згідно із річними звітами Казначейства про виконання бюджету.","* Data according to the annual reports of Treasury.")</f>
        <v>* Дані наведено згідно із річними звітами Казначейства про виконання бюджету.</v>
      </c>
      <c r="B40" s="107"/>
      <c r="C40" s="107"/>
      <c r="D40" s="50"/>
      <c r="E40" s="50"/>
      <c r="F40" s="17"/>
      <c r="G40" s="17"/>
      <c r="H40" s="17"/>
      <c r="L40" s="62" t="s">
        <v>3</v>
      </c>
    </row>
    <row r="41" spans="1:16" x14ac:dyDescent="0.3">
      <c r="A41" s="15"/>
      <c r="B41" s="15"/>
      <c r="C41" s="15"/>
      <c r="D41" s="50"/>
      <c r="E41" s="50"/>
      <c r="F41" s="17"/>
      <c r="G41" s="17"/>
      <c r="H41" s="17"/>
    </row>
  </sheetData>
  <sheetProtection algorithmName="SHA-512" hashValue="MYSsbNfVuI6P4rKQ5Wvv4RCmCC9PMgLYM5yPb5oJ6kbSZGWv3nbd4Q49OjxPj5AqWZJ54MwUVLbq00Zum0CEKA==" saltValue="NgjpKgA1pii+tkbIk9nuxw==" spinCount="100000" sheet="1" objects="1" scenarios="1" formatCells="0"/>
  <mergeCells count="3">
    <mergeCell ref="A3:A38"/>
    <mergeCell ref="A2:B2"/>
    <mergeCell ref="A40:C40"/>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55" zoomScaleNormal="55" workbookViewId="0">
      <pane xSplit="3" ySplit="2" topLeftCell="D3" activePane="bottomRight" state="frozen"/>
      <selection pane="topRight" activeCell="D1" sqref="D1"/>
      <selection pane="bottomLeft" activeCell="A2" sqref="A2"/>
      <selection pane="bottomRight" activeCell="P11" sqref="P11"/>
    </sheetView>
  </sheetViews>
  <sheetFormatPr defaultColWidth="8.81640625" defaultRowHeight="14" x14ac:dyDescent="0.3"/>
  <cols>
    <col min="1" max="1" width="15.54296875" style="64" customWidth="1"/>
    <col min="2" max="2" width="50.54296875" style="63" customWidth="1"/>
    <col min="3" max="3" width="16.54296875" style="63" customWidth="1"/>
    <col min="4" max="16" width="15.7265625" style="63" customWidth="1"/>
    <col min="17" max="16384" width="8.81640625" style="63"/>
  </cols>
  <sheetData>
    <row r="1" spans="1:16" ht="20.149999999999999" customHeight="1" x14ac:dyDescent="0.3">
      <c r="A1" s="1" t="str">
        <f>IF('0'!$A$1=1,"до змісту","to title")</f>
        <v>до змісту</v>
      </c>
      <c r="B1" s="69"/>
      <c r="C1" s="69"/>
      <c r="D1" s="69"/>
      <c r="E1" s="69"/>
      <c r="F1" s="69"/>
      <c r="G1" s="69"/>
      <c r="H1" s="69"/>
      <c r="I1" s="69"/>
    </row>
    <row r="2" spans="1:16" ht="45" customHeight="1" x14ac:dyDescent="0.3">
      <c r="A2" s="110" t="str">
        <f>IF('0'!$A$1=1,"Видатки Державного бюджету *
(млн. гривень)","State budget expenditure *
(UAH million)")</f>
        <v>Видатки Державного бюджету *
(млн. гривень)</v>
      </c>
      <c r="B2" s="105"/>
      <c r="C2" s="70" t="str">
        <f>IF('0'!$A$1=1,"код бюджетної класифікації","budget classification
code")</f>
        <v>код бюджетної класифікації</v>
      </c>
      <c r="D2" s="74">
        <v>2011</v>
      </c>
      <c r="E2" s="75">
        <v>2012</v>
      </c>
      <c r="F2" s="75">
        <v>2013</v>
      </c>
      <c r="G2" s="75">
        <v>2014</v>
      </c>
      <c r="H2" s="75">
        <v>2015</v>
      </c>
      <c r="I2" s="75">
        <v>2016</v>
      </c>
      <c r="J2" s="75">
        <v>2017</v>
      </c>
      <c r="K2" s="75">
        <v>2018</v>
      </c>
      <c r="L2" s="75">
        <v>2019</v>
      </c>
      <c r="M2" s="75">
        <v>2020</v>
      </c>
      <c r="N2" s="75">
        <v>2021</v>
      </c>
      <c r="O2" s="75">
        <v>2022</v>
      </c>
      <c r="P2" s="75">
        <v>2023</v>
      </c>
    </row>
    <row r="3" spans="1:16" ht="30" customHeight="1" x14ac:dyDescent="0.3">
      <c r="A3" s="108" t="str">
        <f>IF('0'!$A$1=1,"ЗА ФУНКЦІОНАЛЬНОЮ КЛАСИФІКАЦІЄЮ ВИДАТКІВ","FUNCTIONAL CLASSIFICATION
OF EXPENDITURE")</f>
        <v>ЗА ФУНКЦІОНАЛЬНОЮ КЛАСИФІКАЦІЄЮ ВИДАТКІВ</v>
      </c>
      <c r="B3" s="4" t="str">
        <f>IF('0'!$A$1=1,"Загальнодержавні функції","State administration")</f>
        <v>Загальнодержавні функції</v>
      </c>
      <c r="C3" s="71">
        <v>100</v>
      </c>
      <c r="D3" s="76">
        <v>39996.56992722</v>
      </c>
      <c r="E3" s="76">
        <v>44010.670558760001</v>
      </c>
      <c r="F3" s="76">
        <v>50101.089251330006</v>
      </c>
      <c r="G3" s="76">
        <v>65825.834755520002</v>
      </c>
      <c r="H3" s="76">
        <v>103116.71702587001</v>
      </c>
      <c r="I3" s="76">
        <v>118049.27205124999</v>
      </c>
      <c r="J3" s="76">
        <v>142492.71304289001</v>
      </c>
      <c r="K3" s="76">
        <v>162958.08772707</v>
      </c>
      <c r="L3" s="76">
        <v>168194.41563765003</v>
      </c>
      <c r="M3" s="76">
        <v>163850.13427042001</v>
      </c>
      <c r="N3" s="76">
        <v>206789.05167064999</v>
      </c>
      <c r="O3" s="76">
        <v>202007.67728571</v>
      </c>
      <c r="P3" s="76">
        <v>296113.76778942998</v>
      </c>
    </row>
    <row r="4" spans="1:16" ht="30" customHeight="1" x14ac:dyDescent="0.3">
      <c r="A4" s="108"/>
      <c r="B4" s="4" t="str">
        <f>IF('0'!$A$1=1,"Оборона","Defence")</f>
        <v>Оборона</v>
      </c>
      <c r="C4" s="71">
        <v>200</v>
      </c>
      <c r="D4" s="76">
        <v>13241.081289889999</v>
      </c>
      <c r="E4" s="76">
        <v>14485.725517460001</v>
      </c>
      <c r="F4" s="76">
        <v>14843.039127740003</v>
      </c>
      <c r="G4" s="76">
        <v>27363.410219699999</v>
      </c>
      <c r="H4" s="76">
        <v>52005.197688260014</v>
      </c>
      <c r="I4" s="76">
        <v>59350.76971551001</v>
      </c>
      <c r="J4" s="76">
        <v>74346.226932620004</v>
      </c>
      <c r="K4" s="76">
        <v>97024.057403199986</v>
      </c>
      <c r="L4" s="76">
        <v>106627.81806327001</v>
      </c>
      <c r="M4" s="76">
        <v>120374.14319452</v>
      </c>
      <c r="N4" s="76">
        <v>127526.97148702001</v>
      </c>
      <c r="O4" s="76">
        <v>1143163.5756928502</v>
      </c>
      <c r="P4" s="76">
        <v>2097621.9102165401</v>
      </c>
    </row>
    <row r="5" spans="1:16" ht="30" customHeight="1" x14ac:dyDescent="0.3">
      <c r="A5" s="108"/>
      <c r="B5" s="4" t="str">
        <f>IF('0'!$A$1=1,"Громадський порядок, безпека та судова влада","Public order, security and judiciary")</f>
        <v>Громадський порядок, безпека та судова влада</v>
      </c>
      <c r="C5" s="71">
        <v>300</v>
      </c>
      <c r="D5" s="76">
        <v>32415.279547670001</v>
      </c>
      <c r="E5" s="76">
        <v>36469.762844110002</v>
      </c>
      <c r="F5" s="76">
        <v>39190.931726899995</v>
      </c>
      <c r="G5" s="76">
        <v>44619.022729169999</v>
      </c>
      <c r="H5" s="76">
        <v>54643.419372489996</v>
      </c>
      <c r="I5" s="76">
        <v>71670.44034144</v>
      </c>
      <c r="J5" s="76">
        <v>87850.489290430007</v>
      </c>
      <c r="K5" s="76">
        <v>116875.92746379999</v>
      </c>
      <c r="L5" s="76">
        <v>142389.76830723</v>
      </c>
      <c r="M5" s="76">
        <v>157675.78571271</v>
      </c>
      <c r="N5" s="76">
        <v>174410.14246217001</v>
      </c>
      <c r="O5" s="76">
        <v>443348.69727786997</v>
      </c>
      <c r="P5" s="76">
        <v>574762.39718903007</v>
      </c>
    </row>
    <row r="6" spans="1:16" ht="30" customHeight="1" x14ac:dyDescent="0.3">
      <c r="A6" s="108"/>
      <c r="B6" s="4" t="str">
        <f>IF('0'!$A$1=1,"Економічна діяльність","Economic activity")</f>
        <v>Економічна діяльність</v>
      </c>
      <c r="C6" s="71">
        <v>400</v>
      </c>
      <c r="D6" s="76">
        <v>44771.575460290005</v>
      </c>
      <c r="E6" s="76">
        <v>49396.037960139998</v>
      </c>
      <c r="F6" s="76">
        <v>41299.218928940005</v>
      </c>
      <c r="G6" s="76">
        <v>34410.723852719995</v>
      </c>
      <c r="H6" s="76">
        <v>37135.411742700002</v>
      </c>
      <c r="I6" s="76">
        <v>31422.323717990002</v>
      </c>
      <c r="J6" s="76">
        <v>47000.120101709996</v>
      </c>
      <c r="K6" s="76">
        <v>63600.866404989996</v>
      </c>
      <c r="L6" s="76">
        <v>72363.727439969996</v>
      </c>
      <c r="M6" s="76">
        <v>168990.02694653001</v>
      </c>
      <c r="N6" s="76">
        <v>181277.23206048002</v>
      </c>
      <c r="O6" s="76">
        <v>95368.612737579999</v>
      </c>
      <c r="P6" s="76">
        <v>134590.59440114998</v>
      </c>
    </row>
    <row r="7" spans="1:16" ht="30" customHeight="1" x14ac:dyDescent="0.3">
      <c r="A7" s="108"/>
      <c r="B7" s="4" t="str">
        <f>IF('0'!$A$1=1,"Охорона навколишнього природного середовища","Environmental protection")</f>
        <v>Охорона навколишнього природного середовища</v>
      </c>
      <c r="C7" s="71">
        <v>500</v>
      </c>
      <c r="D7" s="76">
        <v>3008.4267217900001</v>
      </c>
      <c r="E7" s="76">
        <v>4135.4270736600001</v>
      </c>
      <c r="F7" s="76">
        <v>4595.0171901100002</v>
      </c>
      <c r="G7" s="76">
        <v>2597.0367566899999</v>
      </c>
      <c r="H7" s="76">
        <v>4052.9711228599999</v>
      </c>
      <c r="I7" s="76">
        <v>4771.6210940800001</v>
      </c>
      <c r="J7" s="76">
        <v>4739.9489292400003</v>
      </c>
      <c r="K7" s="76">
        <v>5241.2020367000005</v>
      </c>
      <c r="L7" s="76">
        <v>6317.5898769699998</v>
      </c>
      <c r="M7" s="76">
        <v>6636.8466810800001</v>
      </c>
      <c r="N7" s="76">
        <v>8200.2255120499995</v>
      </c>
      <c r="O7" s="76">
        <v>4714.1932941200002</v>
      </c>
      <c r="P7" s="76">
        <v>5202.5710816000001</v>
      </c>
    </row>
    <row r="8" spans="1:16" ht="30" customHeight="1" x14ac:dyDescent="0.3">
      <c r="A8" s="108"/>
      <c r="B8" s="4" t="str">
        <f>IF('0'!$A$1=1,"Житлово-комунальне господарство","Housing and communal services")</f>
        <v>Житлово-комунальне господарство</v>
      </c>
      <c r="C8" s="71">
        <v>600</v>
      </c>
      <c r="D8" s="76">
        <v>324.24874061000003</v>
      </c>
      <c r="E8" s="76">
        <v>379.64722853999996</v>
      </c>
      <c r="F8" s="76">
        <v>96.860346109999995</v>
      </c>
      <c r="G8" s="76">
        <v>111.53493760000001</v>
      </c>
      <c r="H8" s="76">
        <v>21.493146160000002</v>
      </c>
      <c r="I8" s="76">
        <v>12.51301836</v>
      </c>
      <c r="J8" s="76">
        <v>16.94808192</v>
      </c>
      <c r="K8" s="76">
        <v>296.92959332999999</v>
      </c>
      <c r="L8" s="76">
        <v>107.96957608000001</v>
      </c>
      <c r="M8" s="76">
        <v>88.544975980000004</v>
      </c>
      <c r="N8" s="76">
        <v>164.05331943000002</v>
      </c>
      <c r="O8" s="76">
        <v>528.64677126000004</v>
      </c>
      <c r="P8" s="76">
        <v>8369.3765124199999</v>
      </c>
    </row>
    <row r="9" spans="1:16" ht="30" customHeight="1" x14ac:dyDescent="0.3">
      <c r="A9" s="108"/>
      <c r="B9" s="4" t="str">
        <f>IF('0'!$A$1=1,"Охорона здоров'я","Healthcare")</f>
        <v>Охорона здоров'я</v>
      </c>
      <c r="C9" s="71">
        <v>700</v>
      </c>
      <c r="D9" s="76">
        <v>10223.863091159999</v>
      </c>
      <c r="E9" s="76">
        <v>11358.497275209998</v>
      </c>
      <c r="F9" s="76">
        <v>12879.344794170003</v>
      </c>
      <c r="G9" s="76">
        <v>10580.80715778</v>
      </c>
      <c r="H9" s="76">
        <v>11450.41738244</v>
      </c>
      <c r="I9" s="76">
        <v>12464.610565210001</v>
      </c>
      <c r="J9" s="76">
        <v>16729.38381798</v>
      </c>
      <c r="K9" s="76">
        <v>22618.04723747</v>
      </c>
      <c r="L9" s="76">
        <v>38566.581912419999</v>
      </c>
      <c r="M9" s="76">
        <v>124923.68195662</v>
      </c>
      <c r="N9" s="76">
        <v>171016.51691343999</v>
      </c>
      <c r="O9" s="76">
        <v>184268.04963920999</v>
      </c>
      <c r="P9" s="76">
        <v>179258.12163723001</v>
      </c>
    </row>
    <row r="10" spans="1:16" ht="30" customHeight="1" x14ac:dyDescent="0.3">
      <c r="A10" s="108"/>
      <c r="B10" s="4" t="str">
        <f>IF('0'!$A$1=1,"Духовний та фізичний розвиток","Spiritual and physical development")</f>
        <v>Духовний та фізичний розвиток</v>
      </c>
      <c r="C10" s="71">
        <v>800</v>
      </c>
      <c r="D10" s="76">
        <v>3830.4235497800005</v>
      </c>
      <c r="E10" s="76">
        <v>5488.4726450799999</v>
      </c>
      <c r="F10" s="76">
        <v>5111.8910317099999</v>
      </c>
      <c r="G10" s="76">
        <v>4872.367518510001</v>
      </c>
      <c r="H10" s="76">
        <v>6619.1536474799996</v>
      </c>
      <c r="I10" s="76">
        <v>4958.9491845500006</v>
      </c>
      <c r="J10" s="76">
        <v>7898.0665749799991</v>
      </c>
      <c r="K10" s="76">
        <v>10107.07377216</v>
      </c>
      <c r="L10" s="76">
        <v>9966.973427070001</v>
      </c>
      <c r="M10" s="76">
        <v>9826.3811208099996</v>
      </c>
      <c r="N10" s="76">
        <v>15970.330848200001</v>
      </c>
      <c r="O10" s="76">
        <v>11051.260497180001</v>
      </c>
      <c r="P10" s="76">
        <v>11817.6699556</v>
      </c>
    </row>
    <row r="11" spans="1:16" ht="30" customHeight="1" x14ac:dyDescent="0.3">
      <c r="A11" s="108"/>
      <c r="B11" s="4" t="str">
        <f>IF('0'!$A$1=1,"Освіта","Education")</f>
        <v>Освіта</v>
      </c>
      <c r="C11" s="71">
        <v>900</v>
      </c>
      <c r="D11" s="76">
        <v>27232.746629959998</v>
      </c>
      <c r="E11" s="76">
        <v>30243.233786750003</v>
      </c>
      <c r="F11" s="76">
        <v>30943.0780811</v>
      </c>
      <c r="G11" s="76">
        <v>28677.868445790002</v>
      </c>
      <c r="H11" s="76">
        <v>30185.697775469998</v>
      </c>
      <c r="I11" s="76">
        <v>34826.478584500001</v>
      </c>
      <c r="J11" s="76">
        <v>41297.311380380001</v>
      </c>
      <c r="K11" s="76">
        <v>44324.335081590012</v>
      </c>
      <c r="L11" s="76">
        <v>51656.621445979996</v>
      </c>
      <c r="M11" s="76">
        <v>52857.80442239</v>
      </c>
      <c r="N11" s="76">
        <v>63839.669486669998</v>
      </c>
      <c r="O11" s="76">
        <v>58508.58325068</v>
      </c>
      <c r="P11" s="76">
        <v>60440.127767389997</v>
      </c>
    </row>
    <row r="12" spans="1:16" ht="30" customHeight="1" x14ac:dyDescent="0.3">
      <c r="A12" s="108"/>
      <c r="B12" s="4" t="str">
        <f>IF('0'!$A$1=1,"Соціальний захист та соціальне забезпечення","Social protection and social security")</f>
        <v>Соціальний захист та соціальне забезпечення</v>
      </c>
      <c r="C12" s="71">
        <v>1000</v>
      </c>
      <c r="D12" s="76">
        <v>63540.22077058001</v>
      </c>
      <c r="E12" s="76">
        <v>75254.427069369995</v>
      </c>
      <c r="F12" s="76">
        <v>88547.278726639983</v>
      </c>
      <c r="G12" s="76">
        <v>80558.24177275</v>
      </c>
      <c r="H12" s="76">
        <v>103700.93365886001</v>
      </c>
      <c r="I12" s="76">
        <v>151961.47356073</v>
      </c>
      <c r="J12" s="76">
        <v>144478.87809038002</v>
      </c>
      <c r="K12" s="76">
        <v>163865.58890382998</v>
      </c>
      <c r="L12" s="76">
        <v>218628.59806326995</v>
      </c>
      <c r="M12" s="76">
        <v>322720.94026553002</v>
      </c>
      <c r="N12" s="76">
        <v>339278.87425886001</v>
      </c>
      <c r="O12" s="76">
        <v>425987.0247138</v>
      </c>
      <c r="P12" s="76">
        <v>469251.22456457</v>
      </c>
    </row>
    <row r="13" spans="1:16" ht="35.15" customHeight="1" x14ac:dyDescent="0.3">
      <c r="A13" s="108"/>
      <c r="B13" s="6" t="str">
        <f>IF('0'!$A$1=1,"Разом видатків
(без урахування міжбюджетних трансфертів)","Expenditure (less interbudget transfer)")</f>
        <v>Разом видатків
(без урахування міжбюджетних трансфертів)</v>
      </c>
      <c r="C13" s="72"/>
      <c r="D13" s="77">
        <v>238584.43572895002</v>
      </c>
      <c r="E13" s="77">
        <v>271221.90195908002</v>
      </c>
      <c r="F13" s="77">
        <v>287607.74920474994</v>
      </c>
      <c r="G13" s="77">
        <v>299616.84814622998</v>
      </c>
      <c r="H13" s="77">
        <v>402931.41256258998</v>
      </c>
      <c r="I13" s="77">
        <v>489488.45183362003</v>
      </c>
      <c r="J13" s="77">
        <v>566850.08624253003</v>
      </c>
      <c r="K13" s="77">
        <v>686912.11562414002</v>
      </c>
      <c r="L13" s="77">
        <v>814820.06374990987</v>
      </c>
      <c r="M13" s="77">
        <v>1127944.2895465901</v>
      </c>
      <c r="N13" s="77">
        <v>1288473.0680189701</v>
      </c>
      <c r="O13" s="77">
        <v>2568946.3211602597</v>
      </c>
      <c r="P13" s="77">
        <v>3837427.7611149601</v>
      </c>
    </row>
    <row r="14" spans="1:16" ht="30" customHeight="1" x14ac:dyDescent="0.3">
      <c r="A14" s="108"/>
      <c r="B14" s="7" t="str">
        <f>IF('0'!$A$1=1,"Офіційні трансферти","Official transfers (interbudget transfers)")</f>
        <v>Офіційні трансферти</v>
      </c>
      <c r="C14" s="71">
        <v>180</v>
      </c>
      <c r="D14" s="76">
        <v>94875.022318550007</v>
      </c>
      <c r="E14" s="76">
        <v>124459.62431270999</v>
      </c>
      <c r="F14" s="76">
        <v>115848.32418587001</v>
      </c>
      <c r="G14" s="76">
        <v>130600.93637970003</v>
      </c>
      <c r="H14" s="76">
        <v>173979.99768947999</v>
      </c>
      <c r="I14" s="76">
        <v>195395.27364002998</v>
      </c>
      <c r="J14" s="76">
        <v>272602.94649972004</v>
      </c>
      <c r="K14" s="76">
        <v>298939.70644116995</v>
      </c>
      <c r="L14" s="76">
        <v>260302.02441782007</v>
      </c>
      <c r="M14" s="76">
        <v>160177.05537108998</v>
      </c>
      <c r="N14" s="76">
        <v>202733.29347695</v>
      </c>
      <c r="O14" s="76">
        <v>136803.31239440999</v>
      </c>
      <c r="P14" s="76">
        <v>177385.19684434999</v>
      </c>
    </row>
    <row r="15" spans="1:16" ht="35.15" customHeight="1" x14ac:dyDescent="0.3">
      <c r="A15" s="108"/>
      <c r="B15" s="8" t="str">
        <f>IF('0'!$A$1=1,"Усього видатків","Total expenditure")</f>
        <v>Усього видатків</v>
      </c>
      <c r="C15" s="72"/>
      <c r="D15" s="77">
        <v>333459.4580475</v>
      </c>
      <c r="E15" s="77">
        <v>395681.52627179003</v>
      </c>
      <c r="F15" s="77">
        <v>403456.07339062</v>
      </c>
      <c r="G15" s="77">
        <v>430217.78452593007</v>
      </c>
      <c r="H15" s="77">
        <v>576911.41025207005</v>
      </c>
      <c r="I15" s="77">
        <v>684883.72547365003</v>
      </c>
      <c r="J15" s="77">
        <v>839453.03274225001</v>
      </c>
      <c r="K15" s="77">
        <v>985851.82206531009</v>
      </c>
      <c r="L15" s="77">
        <v>1075122.08816773</v>
      </c>
      <c r="M15" s="77">
        <v>1288121.3449176799</v>
      </c>
      <c r="N15" s="77">
        <v>1491206.36149592</v>
      </c>
      <c r="O15" s="77">
        <v>2705749.63355467</v>
      </c>
      <c r="P15" s="77">
        <v>4014812.9579593102</v>
      </c>
    </row>
    <row r="16" spans="1:16" ht="30" customHeight="1" x14ac:dyDescent="0.3">
      <c r="A16" s="109" t="str">
        <f>IF('0'!$A$1=1,"ЗА ЕКОНОМІЧНОЮ КЛАСИФІКАЦІЄЮ ВИДАТКІВ **","ECONOMIC CLASSIFICATION
OF EXPENDITURE **")</f>
        <v>ЗА ЕКОНОМІЧНОЮ КЛАСИФІКАЦІЄЮ ВИДАТКІВ **</v>
      </c>
      <c r="B16" s="9" t="str">
        <f>IF('0'!$A$1=1,"Поточні видатки","Current expenditure")</f>
        <v>Поточні видатки</v>
      </c>
      <c r="C16" s="71">
        <v>2000</v>
      </c>
      <c r="D16" s="78">
        <v>302177.97423254</v>
      </c>
      <c r="E16" s="78">
        <v>366180.28956165991</v>
      </c>
      <c r="F16" s="76">
        <v>385611.84892011003</v>
      </c>
      <c r="G16" s="76">
        <v>422818.17495086999</v>
      </c>
      <c r="H16" s="76">
        <v>559429.43013795</v>
      </c>
      <c r="I16" s="76">
        <v>658248.64860497008</v>
      </c>
      <c r="J16" s="76">
        <v>798597.73585317004</v>
      </c>
      <c r="K16" s="76">
        <v>916046.33626468992</v>
      </c>
      <c r="L16" s="76">
        <v>998933.45371512009</v>
      </c>
      <c r="M16" s="76">
        <v>1193194.5818832</v>
      </c>
      <c r="N16" s="76">
        <v>1356813.5646921298</v>
      </c>
      <c r="O16" s="76">
        <v>2617351.6546352301</v>
      </c>
      <c r="P16" s="76">
        <v>3805922.1359219798</v>
      </c>
    </row>
    <row r="17" spans="1:16" ht="30" customHeight="1" x14ac:dyDescent="0.3">
      <c r="A17" s="109"/>
      <c r="B17" s="10" t="str">
        <f>IF('0'!$A$1=1,"Оплата праці і нарахування на заробітну плату","Labor remuneration and accrued payments")</f>
        <v>Оплата праці і нарахування на заробітну плату</v>
      </c>
      <c r="C17" s="71">
        <v>2100</v>
      </c>
      <c r="D17" s="78">
        <v>54464.93590882</v>
      </c>
      <c r="E17" s="78">
        <v>59774.282136820002</v>
      </c>
      <c r="F17" s="76">
        <v>64313.706720270027</v>
      </c>
      <c r="G17" s="76">
        <v>69283.765417889983</v>
      </c>
      <c r="H17" s="76">
        <v>79854.642567119998</v>
      </c>
      <c r="I17" s="76">
        <v>105351.42947009999</v>
      </c>
      <c r="J17" s="76">
        <v>134779.85269940001</v>
      </c>
      <c r="K17" s="76">
        <v>171258.49263005002</v>
      </c>
      <c r="L17" s="76">
        <v>210073.12040552005</v>
      </c>
      <c r="M17" s="76">
        <v>240542.30615046</v>
      </c>
      <c r="N17" s="76">
        <v>262777.28867337998</v>
      </c>
      <c r="O17" s="76">
        <v>994440.18854680005</v>
      </c>
      <c r="P17" s="76">
        <v>1235138.6688248501</v>
      </c>
    </row>
    <row r="18" spans="1:16" ht="30" customHeight="1" x14ac:dyDescent="0.3">
      <c r="A18" s="109"/>
      <c r="B18" s="10" t="str">
        <f>IF('0'!$A$1=1,"Використання товарів і послуг","Goods and services usage")</f>
        <v>Використання товарів і послуг</v>
      </c>
      <c r="C18" s="71">
        <v>2200</v>
      </c>
      <c r="D18" s="78">
        <v>55939.203032190002</v>
      </c>
      <c r="E18" s="78">
        <v>64220.991837080001</v>
      </c>
      <c r="F18" s="76">
        <v>61325.810140610003</v>
      </c>
      <c r="G18" s="76">
        <v>65431.560947560007</v>
      </c>
      <c r="H18" s="76">
        <v>87324.119063420003</v>
      </c>
      <c r="I18" s="76">
        <v>95827.683679750015</v>
      </c>
      <c r="J18" s="76">
        <v>122111.90462873</v>
      </c>
      <c r="K18" s="76">
        <v>157552.39373919996</v>
      </c>
      <c r="L18" s="76">
        <v>182058.82509607001</v>
      </c>
      <c r="M18" s="76">
        <v>301689.85378496995</v>
      </c>
      <c r="N18" s="76">
        <v>382593.20364495</v>
      </c>
      <c r="O18" s="76">
        <v>750945.73936991999</v>
      </c>
      <c r="P18" s="76">
        <v>1549966.18363032</v>
      </c>
    </row>
    <row r="19" spans="1:16" ht="30" customHeight="1" x14ac:dyDescent="0.3">
      <c r="A19" s="109"/>
      <c r="B19" s="10" t="str">
        <f>IF('0'!$A$1=1,"Обслуговування боргових зобов'язань","Debt servicing")</f>
        <v>Обслуговування боргових зобов'язань</v>
      </c>
      <c r="C19" s="71">
        <v>2400</v>
      </c>
      <c r="D19" s="78">
        <v>24591.202420549995</v>
      </c>
      <c r="E19" s="78">
        <v>25753.345458669995</v>
      </c>
      <c r="F19" s="76">
        <v>34409.256546229997</v>
      </c>
      <c r="G19" s="76">
        <v>51018.249298519993</v>
      </c>
      <c r="H19" s="76">
        <v>86808.351058750006</v>
      </c>
      <c r="I19" s="76">
        <v>97374.45945486</v>
      </c>
      <c r="J19" s="76">
        <v>111480.15370840003</v>
      </c>
      <c r="K19" s="76">
        <v>116297.33848642001</v>
      </c>
      <c r="L19" s="76">
        <v>119933.79882124002</v>
      </c>
      <c r="M19" s="76">
        <v>120693.35880089999</v>
      </c>
      <c r="N19" s="76">
        <v>153095.72146201</v>
      </c>
      <c r="O19" s="76">
        <v>159722.53419246999</v>
      </c>
      <c r="P19" s="76">
        <v>252187.68723526</v>
      </c>
    </row>
    <row r="20" spans="1:16" ht="30" customHeight="1" x14ac:dyDescent="0.3">
      <c r="A20" s="109"/>
      <c r="B20" s="10" t="str">
        <f>IF('0'!$A$1=1,"Поточні трансферти","Current transfers")</f>
        <v>Поточні трансферти</v>
      </c>
      <c r="C20" s="71">
        <v>2600</v>
      </c>
      <c r="D20" s="78">
        <v>103120.36855035002</v>
      </c>
      <c r="E20" s="78">
        <v>140722.33175128</v>
      </c>
      <c r="F20" s="76">
        <v>132826.81570718001</v>
      </c>
      <c r="G20" s="76">
        <v>146816.68085231</v>
      </c>
      <c r="H20" s="76">
        <v>183093.62223883002</v>
      </c>
      <c r="I20" s="76">
        <v>199606.44754279996</v>
      </c>
      <c r="J20" s="76">
        <v>274740.67961439001</v>
      </c>
      <c r="K20" s="76">
        <v>297695.16062003002</v>
      </c>
      <c r="L20" s="76">
        <v>255326.67212920004</v>
      </c>
      <c r="M20" s="76">
        <v>201281.89582457001</v>
      </c>
      <c r="N20" s="76">
        <v>195849.60534765999</v>
      </c>
      <c r="O20" s="76">
        <v>188543.40158330998</v>
      </c>
      <c r="P20" s="76">
        <v>213848.6520539</v>
      </c>
    </row>
    <row r="21" spans="1:16" ht="30" customHeight="1" x14ac:dyDescent="0.3">
      <c r="A21" s="109"/>
      <c r="B21" s="10" t="str">
        <f>IF('0'!$A$1=1,"Соціальне забезпечення","Social welfare")</f>
        <v>Соціальне забезпечення</v>
      </c>
      <c r="C21" s="71">
        <v>2700</v>
      </c>
      <c r="D21" s="78">
        <v>63175.017563440008</v>
      </c>
      <c r="E21" s="78">
        <v>74283.534946329979</v>
      </c>
      <c r="F21" s="76">
        <v>88404.16588618001</v>
      </c>
      <c r="G21" s="76">
        <v>81491.975285739987</v>
      </c>
      <c r="H21" s="76">
        <v>104051.65576105002</v>
      </c>
      <c r="I21" s="76">
        <v>153282.48995284</v>
      </c>
      <c r="J21" s="76">
        <v>148982.08827814998</v>
      </c>
      <c r="K21" s="76">
        <v>166624.78433229995</v>
      </c>
      <c r="L21" s="76">
        <v>223458.30852272001</v>
      </c>
      <c r="M21" s="76">
        <v>322472.00245228002</v>
      </c>
      <c r="N21" s="76">
        <v>343498.13308015995</v>
      </c>
      <c r="O21" s="76">
        <v>509480.94166179997</v>
      </c>
      <c r="P21" s="76">
        <v>534145.28757418995</v>
      </c>
    </row>
    <row r="22" spans="1:16" ht="30" customHeight="1" x14ac:dyDescent="0.3">
      <c r="A22" s="109"/>
      <c r="B22" s="10" t="str">
        <f>IF('0'!$A$1=1,"Інші поточні видатки","Other current expenditure")</f>
        <v>Інші поточні видатки</v>
      </c>
      <c r="C22" s="71">
        <v>2800</v>
      </c>
      <c r="D22" s="78">
        <v>887.24675718999993</v>
      </c>
      <c r="E22" s="79">
        <v>1425.8034314799997</v>
      </c>
      <c r="F22" s="76">
        <v>4332.0939196400004</v>
      </c>
      <c r="G22" s="76">
        <v>8775.9431488499995</v>
      </c>
      <c r="H22" s="76">
        <v>18297.03944878</v>
      </c>
      <c r="I22" s="76">
        <v>6806.1385046200012</v>
      </c>
      <c r="J22" s="76">
        <v>6503.0569240999994</v>
      </c>
      <c r="K22" s="76">
        <v>6618.1664566899999</v>
      </c>
      <c r="L22" s="76">
        <v>8082.7287403700011</v>
      </c>
      <c r="M22" s="76">
        <v>6515.1648700200003</v>
      </c>
      <c r="N22" s="76">
        <v>18999.612483970002</v>
      </c>
      <c r="O22" s="76">
        <v>14218.849280930001</v>
      </c>
      <c r="P22" s="76">
        <v>20635.65660346</v>
      </c>
    </row>
    <row r="23" spans="1:16" ht="30" customHeight="1" x14ac:dyDescent="0.3">
      <c r="A23" s="109"/>
      <c r="B23" s="9" t="str">
        <f>IF('0'!$A$1=1,"Капітальні видатки","Capital expenditure")</f>
        <v>Капітальні видатки</v>
      </c>
      <c r="C23" s="71">
        <v>3000</v>
      </c>
      <c r="D23" s="76">
        <v>31281.483814960004</v>
      </c>
      <c r="E23" s="76">
        <v>29501.236710130001</v>
      </c>
      <c r="F23" s="76">
        <v>17844.224470510002</v>
      </c>
      <c r="G23" s="76">
        <v>7399.6095750600007</v>
      </c>
      <c r="H23" s="76">
        <v>17481.980114120001</v>
      </c>
      <c r="I23" s="76">
        <v>26635.07686868</v>
      </c>
      <c r="J23" s="76">
        <v>40855.296889080011</v>
      </c>
      <c r="K23" s="76">
        <v>69805.485800620008</v>
      </c>
      <c r="L23" s="76">
        <v>76188.634452609986</v>
      </c>
      <c r="M23" s="76">
        <v>94926.763034479998</v>
      </c>
      <c r="N23" s="76">
        <v>134392.79680379</v>
      </c>
      <c r="O23" s="76">
        <v>88397.978919440007</v>
      </c>
      <c r="P23" s="76">
        <v>208890.82203732998</v>
      </c>
    </row>
    <row r="24" spans="1:16" ht="30" customHeight="1" x14ac:dyDescent="0.3">
      <c r="A24" s="109"/>
      <c r="B24" s="10" t="str">
        <f>IF('0'!$A$1=1,"Придбання основного капіталу","Acquisition of fixed capital")</f>
        <v>Придбання основного капіталу</v>
      </c>
      <c r="C24" s="71">
        <v>3100</v>
      </c>
      <c r="D24" s="76">
        <v>7824.0094683499983</v>
      </c>
      <c r="E24" s="76">
        <v>9528.056384219999</v>
      </c>
      <c r="F24" s="76">
        <v>7124.4980639700007</v>
      </c>
      <c r="G24" s="76">
        <v>4579.6108532899998</v>
      </c>
      <c r="H24" s="76">
        <v>11619.827814600001</v>
      </c>
      <c r="I24" s="76">
        <v>15044.372171919998</v>
      </c>
      <c r="J24" s="76">
        <v>18532.728447780002</v>
      </c>
      <c r="K24" s="76">
        <v>32673.223143080002</v>
      </c>
      <c r="L24" s="76">
        <v>30867.726623549999</v>
      </c>
      <c r="M24" s="76">
        <v>25831.4732343</v>
      </c>
      <c r="N24" s="76">
        <v>32033.526731220001</v>
      </c>
      <c r="O24" s="76">
        <v>57802.566106800004</v>
      </c>
      <c r="P24" s="76">
        <v>104007.21333961999</v>
      </c>
    </row>
    <row r="25" spans="1:16" ht="30" customHeight="1" x14ac:dyDescent="0.3">
      <c r="A25" s="109"/>
      <c r="B25" s="10" t="str">
        <f>IF('0'!$A$1=1,"Капітальні трансферти","Capital transfers")</f>
        <v>Капітальні трансферти</v>
      </c>
      <c r="C25" s="71">
        <v>3200</v>
      </c>
      <c r="D25" s="76">
        <v>23457.474346610001</v>
      </c>
      <c r="E25" s="76">
        <v>19973.180325910002</v>
      </c>
      <c r="F25" s="76">
        <v>10719.726406540001</v>
      </c>
      <c r="G25" s="76">
        <v>2819.9987217700004</v>
      </c>
      <c r="H25" s="76">
        <v>5862.1522995200012</v>
      </c>
      <c r="I25" s="76">
        <v>11590.70469676</v>
      </c>
      <c r="J25" s="76">
        <v>22322.568441299998</v>
      </c>
      <c r="K25" s="76">
        <v>37132.262657540006</v>
      </c>
      <c r="L25" s="76">
        <v>45320.907829059994</v>
      </c>
      <c r="M25" s="76">
        <v>69095.289800179991</v>
      </c>
      <c r="N25" s="76">
        <v>102359.27007257001</v>
      </c>
      <c r="O25" s="76">
        <v>30595.412812639999</v>
      </c>
      <c r="P25" s="76">
        <v>104883.60869771001</v>
      </c>
    </row>
    <row r="26" spans="1:16" ht="35.15" customHeight="1" x14ac:dyDescent="0.3">
      <c r="A26" s="109"/>
      <c r="B26" s="8" t="str">
        <f>IF('0'!$A$1=1,"Усього видатків","Total expenditure")</f>
        <v>Усього видатків</v>
      </c>
      <c r="C26" s="72"/>
      <c r="D26" s="77">
        <v>333459.45804750005</v>
      </c>
      <c r="E26" s="77">
        <v>395681.52627179003</v>
      </c>
      <c r="F26" s="77">
        <v>403456.07339062006</v>
      </c>
      <c r="G26" s="77">
        <v>430217.78452592995</v>
      </c>
      <c r="H26" s="77">
        <v>576911.41025207005</v>
      </c>
      <c r="I26" s="77">
        <v>684883.72547365003</v>
      </c>
      <c r="J26" s="77">
        <v>839453.03274225025</v>
      </c>
      <c r="K26" s="77">
        <v>985851.82206531009</v>
      </c>
      <c r="L26" s="77">
        <v>1075122.0881677303</v>
      </c>
      <c r="M26" s="77">
        <v>1288121.3449176799</v>
      </c>
      <c r="N26" s="77">
        <v>1491206.36149592</v>
      </c>
      <c r="O26" s="77">
        <v>2705749.63355467</v>
      </c>
      <c r="P26" s="77">
        <v>4014812.9579593102</v>
      </c>
    </row>
    <row r="27" spans="1:16" x14ac:dyDescent="0.3">
      <c r="A27" s="11"/>
      <c r="B27" s="12"/>
      <c r="C27" s="12"/>
      <c r="D27" s="12"/>
      <c r="E27" s="5"/>
      <c r="F27" s="5"/>
      <c r="G27" s="13"/>
      <c r="H27" s="2"/>
    </row>
    <row r="28" spans="1:16" ht="14.15" customHeight="1" x14ac:dyDescent="0.3">
      <c r="A28" s="111" t="str">
        <f>'3'!A40</f>
        <v>* Дані наведено згідно із річними звітами Казначейства про виконання бюджету.</v>
      </c>
      <c r="B28" s="111"/>
      <c r="C28" s="111"/>
      <c r="D28" s="14"/>
      <c r="E28" s="14"/>
      <c r="F28" s="14"/>
      <c r="G28" s="14"/>
      <c r="H28" s="2"/>
    </row>
    <row r="29" spans="1:16" x14ac:dyDescent="0.3">
      <c r="A29" s="111"/>
      <c r="B29" s="111"/>
      <c r="C29" s="111"/>
      <c r="D29" s="14"/>
      <c r="E29" s="14"/>
      <c r="F29" s="14"/>
      <c r="G29" s="14"/>
      <c r="H29" s="2"/>
    </row>
    <row r="30" spans="1:16" ht="14.15" customHeight="1" x14ac:dyDescent="0.3">
      <c r="A30" s="107"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07"/>
      <c r="C30" s="107"/>
      <c r="D30" s="15"/>
      <c r="E30" s="15"/>
      <c r="F30" s="15"/>
      <c r="G30" s="15"/>
      <c r="H30" s="2"/>
    </row>
    <row r="31" spans="1:16" x14ac:dyDescent="0.3">
      <c r="A31" s="107"/>
      <c r="B31" s="107"/>
      <c r="C31" s="107"/>
      <c r="D31" s="2"/>
      <c r="E31" s="2"/>
      <c r="F31" s="2"/>
      <c r="G31" s="2"/>
      <c r="H31" s="2"/>
    </row>
  </sheetData>
  <sheetProtection algorithmName="SHA-512" hashValue="VGUzupwDAbnWo4z80J9+HPnUe/xj0VZR+1jJWrYRzyJxW49CYPiXqp3bC1XpbNGlv5XHV3InUFJ0fAnSmS9JcQ==" saltValue="rsgHt6RwVPCRPqo3uly9Hw==" spinCount="100000" sheet="1" objects="1" scenarios="1" formatCells="0"/>
  <mergeCells count="5">
    <mergeCell ref="A3:A15"/>
    <mergeCell ref="A16:A26"/>
    <mergeCell ref="A2:B2"/>
    <mergeCell ref="A28:C29"/>
    <mergeCell ref="A30:C31"/>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zoomScale="55" zoomScaleNormal="55" workbookViewId="0">
      <pane xSplit="3" ySplit="2" topLeftCell="F3" activePane="bottomRight" state="frozen"/>
      <selection pane="topRight" activeCell="D1" sqref="D1"/>
      <selection pane="bottomLeft" activeCell="A2" sqref="A2"/>
      <selection pane="bottomRight" activeCell="P3" sqref="P3"/>
    </sheetView>
  </sheetViews>
  <sheetFormatPr defaultColWidth="8.81640625" defaultRowHeight="14" x14ac:dyDescent="0.3"/>
  <cols>
    <col min="1" max="1" width="20.54296875" style="62" customWidth="1"/>
    <col min="2" max="2" width="70.54296875" style="61" customWidth="1"/>
    <col min="3" max="3" width="16.54296875" style="61" customWidth="1"/>
    <col min="4" max="4" width="15.54296875" style="61" customWidth="1"/>
    <col min="5" max="6" width="15.54296875" style="61" customWidth="1" collapsed="1"/>
    <col min="7" max="7" width="15.54296875" style="62" customWidth="1" collapsed="1"/>
    <col min="8" max="8" width="15.54296875" style="62" customWidth="1"/>
    <col min="9" max="15" width="15.7265625" style="62" customWidth="1"/>
    <col min="16" max="16" width="13.453125" style="62" customWidth="1"/>
    <col min="17" max="16384" width="8.81640625" style="62"/>
  </cols>
  <sheetData>
    <row r="1" spans="1:16" ht="20.149999999999999" customHeight="1" x14ac:dyDescent="0.3">
      <c r="A1" s="1" t="str">
        <f>IF('0'!$A$1=1,"до змісту","to title")</f>
        <v>до змісту</v>
      </c>
      <c r="B1" s="16"/>
      <c r="C1" s="16"/>
      <c r="D1" s="16"/>
      <c r="E1" s="16"/>
      <c r="F1" s="16"/>
      <c r="G1" s="17"/>
      <c r="H1" s="17"/>
    </row>
    <row r="2" spans="1:16" ht="45" customHeight="1" x14ac:dyDescent="0.3">
      <c r="A2" s="110" t="str">
        <f>IF('0'!$A$1=1,"Фінансування Державного бюджету *
(млн. гривень)","State budget financing *
(UAH million)")</f>
        <v>Фінансування Державного бюджету *
(млн. гривень)</v>
      </c>
      <c r="B2" s="105"/>
      <c r="C2" s="3" t="str">
        <f>IF('0'!$A$1=1,"код бюджетної класифікації","budget classification
code")</f>
        <v>код бюджетної класифікації</v>
      </c>
      <c r="D2" s="80">
        <v>2011</v>
      </c>
      <c r="E2" s="73">
        <v>2012</v>
      </c>
      <c r="F2" s="73">
        <v>2013</v>
      </c>
      <c r="G2" s="73">
        <v>2014</v>
      </c>
      <c r="H2" s="73">
        <v>2015</v>
      </c>
      <c r="I2" s="73">
        <v>2016</v>
      </c>
      <c r="J2" s="73">
        <v>2017</v>
      </c>
      <c r="K2" s="73">
        <v>2018</v>
      </c>
      <c r="L2" s="73">
        <v>2019</v>
      </c>
      <c r="M2" s="73">
        <v>2020</v>
      </c>
      <c r="N2" s="73">
        <v>2021</v>
      </c>
      <c r="O2" s="73">
        <v>2022</v>
      </c>
      <c r="P2" s="73">
        <v>2023</v>
      </c>
    </row>
    <row r="3" spans="1:16" ht="35.15" customHeight="1" x14ac:dyDescent="0.3">
      <c r="A3" s="102"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18" t="str">
        <f>IF('0'!$A$1=1,"Фінансування (дефіцит «+» / профіцит «-») **","Total financing (deficit «+» / surplus «-») **")</f>
        <v>Фінансування (дефіцит «+» / профіцит «-») **</v>
      </c>
      <c r="C3" s="19"/>
      <c r="D3" s="20">
        <v>23557.55588358</v>
      </c>
      <c r="E3" s="21">
        <v>53445.220668899994</v>
      </c>
      <c r="F3" s="21">
        <v>64706.668764529997</v>
      </c>
      <c r="G3" s="21">
        <v>78052.805225689997</v>
      </c>
      <c r="H3" s="21">
        <v>45167.521758509974</v>
      </c>
      <c r="I3" s="21">
        <v>70262.056214720025</v>
      </c>
      <c r="J3" s="21">
        <v>47882.086906610049</v>
      </c>
      <c r="K3" s="21">
        <v>59251.149307510037</v>
      </c>
      <c r="L3" s="21">
        <v>80993.697169509978</v>
      </c>
      <c r="M3" s="21">
        <v>217610.99215332</v>
      </c>
      <c r="N3" s="21">
        <v>198843.8175794</v>
      </c>
      <c r="O3" s="21">
        <v>914868.0414783</v>
      </c>
      <c r="P3" s="21">
        <v>1336872.6308269398</v>
      </c>
    </row>
    <row r="4" spans="1:16" ht="25" customHeight="1" x14ac:dyDescent="0.3">
      <c r="A4" s="103"/>
      <c r="B4" s="22" t="str">
        <f>IF('0'!$A$1=1,"Внутрішнє фінансування","Domestic financing")</f>
        <v>Внутрішнє фінансування</v>
      </c>
      <c r="C4" s="23">
        <v>200000</v>
      </c>
      <c r="D4" s="24">
        <v>9852.8006209700034</v>
      </c>
      <c r="E4" s="25">
        <v>40611.050935959989</v>
      </c>
      <c r="F4" s="25">
        <v>50776.977370329994</v>
      </c>
      <c r="G4" s="25">
        <v>35796.388406170001</v>
      </c>
      <c r="H4" s="25">
        <v>-64522.696839390002</v>
      </c>
      <c r="I4" s="25">
        <v>37036.121721189993</v>
      </c>
      <c r="J4" s="25">
        <v>10923.623890970035</v>
      </c>
      <c r="K4" s="25">
        <v>14491.970564560037</v>
      </c>
      <c r="L4" s="25">
        <v>85005.337713439993</v>
      </c>
      <c r="M4" s="25">
        <v>121822.10159278999</v>
      </c>
      <c r="N4" s="25">
        <v>83431.539930660001</v>
      </c>
      <c r="O4" s="25">
        <v>349295.05970003997</v>
      </c>
      <c r="P4" s="25">
        <v>251994.93011917002</v>
      </c>
    </row>
    <row r="5" spans="1:16" ht="20.149999999999999" customHeight="1" x14ac:dyDescent="0.3">
      <c r="A5" s="103"/>
      <c r="B5" s="26" t="str">
        <f>IF('0'!$A$1=1,"Фінансування за рахунок позик банківських установ","Loans from banks")</f>
        <v>Фінансування за рахунок позик банківських установ</v>
      </c>
      <c r="C5" s="23">
        <v>202000</v>
      </c>
      <c r="D5" s="24">
        <v>-132.25252248000001</v>
      </c>
      <c r="E5" s="25">
        <v>-132.25252248000001</v>
      </c>
      <c r="F5" s="25">
        <v>-132.25252248000001</v>
      </c>
      <c r="G5" s="25">
        <v>-132.25252248000001</v>
      </c>
      <c r="H5" s="25">
        <v>-132.25252248000001</v>
      </c>
      <c r="I5" s="25">
        <v>-132.25252248000001</v>
      </c>
      <c r="J5" s="25">
        <v>-132.25252248000001</v>
      </c>
      <c r="K5" s="25">
        <v>-132.25252248000001</v>
      </c>
      <c r="L5" s="25">
        <v>-132.25252248000001</v>
      </c>
      <c r="M5" s="25">
        <v>-132.25252248000001</v>
      </c>
      <c r="N5" s="25">
        <v>-132.25252248000001</v>
      </c>
      <c r="O5" s="25">
        <v>-132.25252248000001</v>
      </c>
      <c r="P5" s="25">
        <v>-132.25252248000001</v>
      </c>
    </row>
    <row r="6" spans="1:16" ht="20.149999999999999" customHeight="1" x14ac:dyDescent="0.3">
      <c r="A6" s="103"/>
      <c r="B6" s="26" t="str">
        <f>IF('0'!$A$1=1,"Інше внутрішнє фінансування","Other domestic financing")</f>
        <v>Інше внутрішнє фінансування</v>
      </c>
      <c r="C6" s="23">
        <v>203000</v>
      </c>
      <c r="D6" s="24">
        <v>21454.535134220001</v>
      </c>
      <c r="E6" s="25">
        <v>29618.228981699995</v>
      </c>
      <c r="F6" s="25">
        <v>67241.374182120009</v>
      </c>
      <c r="G6" s="25">
        <v>159709.48793407998</v>
      </c>
      <c r="H6" s="25">
        <v>7949.3191955500033</v>
      </c>
      <c r="I6" s="25">
        <v>144169.19538725997</v>
      </c>
      <c r="J6" s="25">
        <v>78371.65198003003</v>
      </c>
      <c r="K6" s="25">
        <v>7478.1623914400334</v>
      </c>
      <c r="L6" s="25">
        <v>84627.795733099978</v>
      </c>
      <c r="M6" s="25">
        <v>149444.87012352</v>
      </c>
      <c r="N6" s="25">
        <v>79204.683440979992</v>
      </c>
      <c r="O6" s="25">
        <v>416489.60883808002</v>
      </c>
      <c r="P6" s="25">
        <v>409485.53189721005</v>
      </c>
    </row>
    <row r="7" spans="1:16" ht="20.149999999999999" customHeight="1" x14ac:dyDescent="0.3">
      <c r="A7" s="103"/>
      <c r="B7" s="26" t="str">
        <f>IF('0'!$A$1=1,"Надходження від приватизації державного майна","Privatization")</f>
        <v>Надходження від приватизації державного майна</v>
      </c>
      <c r="C7" s="23">
        <v>204000</v>
      </c>
      <c r="D7" s="24">
        <v>11480.305589670001</v>
      </c>
      <c r="E7" s="25">
        <v>6763.5448938199997</v>
      </c>
      <c r="F7" s="25">
        <v>1479.9686751300001</v>
      </c>
      <c r="G7" s="25">
        <v>466.92072691999999</v>
      </c>
      <c r="H7" s="25">
        <v>151.48868876</v>
      </c>
      <c r="I7" s="25">
        <v>188.92300466999998</v>
      </c>
      <c r="J7" s="25">
        <v>3376.7588557399999</v>
      </c>
      <c r="K7" s="25">
        <v>268.75519880000002</v>
      </c>
      <c r="L7" s="25">
        <v>549.5159867000001</v>
      </c>
      <c r="M7" s="25">
        <v>2248.1777692699998</v>
      </c>
      <c r="N7" s="25">
        <v>5097.8641374899998</v>
      </c>
      <c r="O7" s="25">
        <v>1712.02060168</v>
      </c>
      <c r="P7" s="25">
        <v>3154.4415276499999</v>
      </c>
    </row>
    <row r="8" spans="1:16" ht="35.15" customHeight="1" x14ac:dyDescent="0.3">
      <c r="A8" s="103"/>
      <c r="B8" s="26"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23">
        <v>205000</v>
      </c>
      <c r="D8" s="24">
        <v>225.92636394000039</v>
      </c>
      <c r="E8" s="25">
        <v>-2982.3658560500012</v>
      </c>
      <c r="F8" s="25">
        <v>-4352.2071761199986</v>
      </c>
      <c r="G8" s="25">
        <v>-830.06686535000108</v>
      </c>
      <c r="H8" s="25">
        <v>-1137.086559529999</v>
      </c>
      <c r="I8" s="25">
        <v>182.02760533000026</v>
      </c>
      <c r="J8" s="25">
        <v>322.4527467199992</v>
      </c>
      <c r="K8" s="25">
        <v>-1131.1419773099992</v>
      </c>
      <c r="L8" s="25">
        <v>-437.11231579000162</v>
      </c>
      <c r="M8" s="25">
        <v>-6484.4744527000003</v>
      </c>
      <c r="N8" s="25">
        <v>826.01489549999997</v>
      </c>
      <c r="O8" s="25">
        <v>-31281.23335495</v>
      </c>
      <c r="P8" s="25">
        <v>2141.98631204</v>
      </c>
    </row>
    <row r="9" spans="1:16" ht="35.15" customHeight="1" x14ac:dyDescent="0.3">
      <c r="A9" s="103"/>
      <c r="B9" s="26"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23">
        <v>206000</v>
      </c>
      <c r="D9" s="24">
        <v>-21354.001</v>
      </c>
      <c r="E9" s="25">
        <v>-7000</v>
      </c>
      <c r="F9" s="25">
        <v>-14700</v>
      </c>
      <c r="G9" s="25">
        <v>-123326.046</v>
      </c>
      <c r="H9" s="25">
        <v>-74601.047699999996</v>
      </c>
      <c r="I9" s="25">
        <v>-129215.518</v>
      </c>
      <c r="J9" s="25">
        <v>-70702.997000000003</v>
      </c>
      <c r="K9" s="25">
        <v>1000</v>
      </c>
      <c r="L9" s="25">
        <v>9117.6299999999992</v>
      </c>
      <c r="M9" s="25">
        <v>-4839.8620209000001</v>
      </c>
      <c r="N9" s="25">
        <v>-17728.206153849998</v>
      </c>
      <c r="O9" s="25">
        <v>-30000</v>
      </c>
      <c r="P9" s="25">
        <v>0</v>
      </c>
    </row>
    <row r="10" spans="1:16" ht="18" customHeight="1" x14ac:dyDescent="0.3">
      <c r="A10" s="103"/>
      <c r="B10" s="26" t="str">
        <f>IF('0'!$A$1=1,"Коригування","Adjustments")</f>
        <v>Коригування</v>
      </c>
      <c r="C10" s="23">
        <v>207000</v>
      </c>
      <c r="D10" s="24"/>
      <c r="E10" s="25"/>
      <c r="F10" s="25"/>
      <c r="G10" s="25"/>
      <c r="H10" s="25"/>
      <c r="I10" s="25"/>
      <c r="J10" s="25">
        <v>5238.9077506399999</v>
      </c>
      <c r="K10" s="25">
        <v>0</v>
      </c>
      <c r="L10" s="25">
        <v>0</v>
      </c>
      <c r="M10" s="25">
        <v>-8.3624000000000003E-4</v>
      </c>
      <c r="N10" s="25">
        <v>0</v>
      </c>
      <c r="O10" s="25">
        <v>0</v>
      </c>
      <c r="P10" s="25">
        <v>1138.7650000000001</v>
      </c>
    </row>
    <row r="11" spans="1:16" ht="15.5" x14ac:dyDescent="0.3">
      <c r="A11" s="103"/>
      <c r="B11" s="26"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23">
        <v>208000</v>
      </c>
      <c r="D11" s="24">
        <v>-1821.712944380002</v>
      </c>
      <c r="E11" s="25">
        <v>14343.895438969997</v>
      </c>
      <c r="F11" s="25">
        <v>1240.0942116800015</v>
      </c>
      <c r="G11" s="25">
        <v>-91.654866999998092</v>
      </c>
      <c r="H11" s="25">
        <v>3246.8820583099978</v>
      </c>
      <c r="I11" s="25">
        <v>21843.746246410006</v>
      </c>
      <c r="J11" s="25">
        <v>-5550.8979196799983</v>
      </c>
      <c r="K11" s="25">
        <v>7008.4474741100048</v>
      </c>
      <c r="L11" s="25">
        <v>-8720.2391680899964</v>
      </c>
      <c r="M11" s="25">
        <v>-18414.356467680002</v>
      </c>
      <c r="N11" s="25">
        <v>16163.436133020001</v>
      </c>
      <c r="O11" s="25">
        <v>-7493.0838622900001</v>
      </c>
      <c r="P11" s="25">
        <v>-163793.54209525001</v>
      </c>
    </row>
    <row r="12" spans="1:16" ht="25" customHeight="1" x14ac:dyDescent="0.3">
      <c r="A12" s="103"/>
      <c r="B12" s="22" t="str">
        <f>IF('0'!$A$1=1,"Зовнішнє фінансування","External financing")</f>
        <v>Зовнішнє фінансування</v>
      </c>
      <c r="C12" s="23">
        <v>300000</v>
      </c>
      <c r="D12" s="24">
        <v>13704.75526261</v>
      </c>
      <c r="E12" s="25">
        <v>12834.169732940003</v>
      </c>
      <c r="F12" s="25">
        <v>13929.691394200001</v>
      </c>
      <c r="G12" s="25">
        <v>42256.416819520004</v>
      </c>
      <c r="H12" s="25">
        <v>109690.21859789996</v>
      </c>
      <c r="I12" s="25">
        <v>33225.934493529996</v>
      </c>
      <c r="J12" s="25">
        <v>36958.463015640016</v>
      </c>
      <c r="K12" s="25">
        <v>44759.178742949996</v>
      </c>
      <c r="L12" s="25">
        <v>-4011.6405439299965</v>
      </c>
      <c r="M12" s="25">
        <v>95788.890560529995</v>
      </c>
      <c r="N12" s="25">
        <v>115412.27764874001</v>
      </c>
      <c r="O12" s="25">
        <v>565572.98177825997</v>
      </c>
      <c r="P12" s="25">
        <v>1084877.70070777</v>
      </c>
    </row>
    <row r="13" spans="1:16" ht="20.149999999999999" customHeight="1" x14ac:dyDescent="0.3">
      <c r="A13" s="103"/>
      <c r="B13" s="26"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23">
        <v>301000</v>
      </c>
      <c r="D13" s="24">
        <v>1263.5638654300003</v>
      </c>
      <c r="E13" s="25">
        <v>-4506.798313360001</v>
      </c>
      <c r="F13" s="25">
        <v>-18535.606852239998</v>
      </c>
      <c r="G13" s="25">
        <v>39812.5384318</v>
      </c>
      <c r="H13" s="25">
        <v>80384.837354660005</v>
      </c>
      <c r="I13" s="25">
        <v>-1357.1009842300025</v>
      </c>
      <c r="J13" s="25">
        <v>-652.94872463999559</v>
      </c>
      <c r="K13" s="25">
        <v>-22206.37191596</v>
      </c>
      <c r="L13" s="25">
        <v>-24016.78378378</v>
      </c>
      <c r="M13" s="25">
        <v>72021.895719119988</v>
      </c>
      <c r="N13" s="25">
        <v>50601.189866410001</v>
      </c>
      <c r="O13" s="25">
        <v>455424.67550687998</v>
      </c>
      <c r="P13" s="25">
        <v>1024158.7622888101</v>
      </c>
    </row>
    <row r="14" spans="1:16" ht="20.149999999999999" customHeight="1" x14ac:dyDescent="0.3">
      <c r="A14" s="103"/>
      <c r="B14" s="26" t="str">
        <f>IF('0'!$A$1=1,"Позики, надані органами управління іноземних держав","Loans granted by governments of foreign countries")</f>
        <v>Позики, надані органами управління іноземних держав</v>
      </c>
      <c r="C14" s="23">
        <v>302000</v>
      </c>
      <c r="D14" s="24">
        <v>-661.9836028200001</v>
      </c>
      <c r="E14" s="25">
        <v>-1443.3319537</v>
      </c>
      <c r="F14" s="25">
        <v>-1504.95175356</v>
      </c>
      <c r="G14" s="25">
        <v>2566.2483877200002</v>
      </c>
      <c r="H14" s="25">
        <v>8257.1542432400001</v>
      </c>
      <c r="I14" s="25">
        <v>8671.1564777599997</v>
      </c>
      <c r="J14" s="25">
        <v>143.83292080000001</v>
      </c>
      <c r="K14" s="25">
        <v>-108.79006119000003</v>
      </c>
      <c r="L14" s="25">
        <v>-2622.9772731400003</v>
      </c>
      <c r="M14" s="25">
        <v>-3734.8695889299997</v>
      </c>
      <c r="N14" s="25">
        <v>846.59251500000005</v>
      </c>
      <c r="O14" s="25">
        <v>116364.63650754</v>
      </c>
      <c r="P14" s="25">
        <v>66303.683118800007</v>
      </c>
    </row>
    <row r="15" spans="1:16" ht="35.15" customHeight="1" x14ac:dyDescent="0.3">
      <c r="A15" s="103"/>
      <c r="B15" s="26"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23">
        <v>303000</v>
      </c>
      <c r="D15" s="24">
        <v>0</v>
      </c>
      <c r="E15" s="25">
        <v>-15985.5</v>
      </c>
      <c r="F15" s="25">
        <v>0</v>
      </c>
      <c r="G15" s="25">
        <v>0</v>
      </c>
      <c r="H15" s="25">
        <v>0</v>
      </c>
      <c r="I15" s="25">
        <v>0</v>
      </c>
      <c r="J15" s="25">
        <v>0</v>
      </c>
      <c r="K15" s="25">
        <v>10866.157715430001</v>
      </c>
      <c r="L15" s="25">
        <v>26477.131569870002</v>
      </c>
      <c r="M15" s="25">
        <v>17501.778973419998</v>
      </c>
      <c r="N15" s="25">
        <v>-4878.9727615399997</v>
      </c>
      <c r="O15" s="25">
        <v>-3457.3107824699996</v>
      </c>
      <c r="P15" s="25">
        <v>-5584.7446998400001</v>
      </c>
    </row>
    <row r="16" spans="1:16" ht="20.149999999999999" customHeight="1" x14ac:dyDescent="0.3">
      <c r="A16" s="103"/>
      <c r="B16" s="26" t="str">
        <f>IF('0'!$A$1=1,"Позики, надані постачальниками","Loans granted by suppliers")</f>
        <v>Позики, надані постачальниками</v>
      </c>
      <c r="C16" s="23">
        <v>304000</v>
      </c>
      <c r="D16" s="24">
        <v>0</v>
      </c>
      <c r="E16" s="25">
        <v>0</v>
      </c>
      <c r="F16" s="25">
        <v>0</v>
      </c>
      <c r="G16" s="25">
        <v>-122.37</v>
      </c>
      <c r="H16" s="25">
        <v>1049.8338419099732</v>
      </c>
      <c r="I16" s="25">
        <v>44903.819336280001</v>
      </c>
      <c r="J16" s="25">
        <v>37467.578819480012</v>
      </c>
      <c r="K16" s="25">
        <v>56208.183004669998</v>
      </c>
      <c r="L16" s="25">
        <v>-3849.0110568799973</v>
      </c>
      <c r="M16" s="25">
        <v>19004.547484919996</v>
      </c>
      <c r="N16" s="25">
        <v>-4589.5635487999998</v>
      </c>
      <c r="O16" s="25">
        <v>-2759.0194536899999</v>
      </c>
      <c r="P16" s="25">
        <v>0</v>
      </c>
    </row>
    <row r="17" spans="1:16" ht="20.149999999999999" customHeight="1" x14ac:dyDescent="0.3">
      <c r="A17" s="103"/>
      <c r="B17" s="26" t="str">
        <f>IF('0'!$A$1=1,"Інше зовнішнє фінансування","Other external financing")</f>
        <v>Інше зовнішнє фінансування</v>
      </c>
      <c r="C17" s="23">
        <v>305000</v>
      </c>
      <c r="D17" s="24">
        <v>13103.174999999999</v>
      </c>
      <c r="E17" s="25">
        <v>34769.800000000003</v>
      </c>
      <c r="F17" s="25">
        <v>33970.25</v>
      </c>
      <c r="G17" s="25">
        <v>0</v>
      </c>
      <c r="H17" s="25">
        <v>0</v>
      </c>
      <c r="I17" s="25">
        <v>0</v>
      </c>
      <c r="J17" s="25">
        <v>0</v>
      </c>
      <c r="K17" s="25">
        <v>0</v>
      </c>
      <c r="L17" s="25">
        <v>0</v>
      </c>
      <c r="M17" s="25">
        <v>0</v>
      </c>
      <c r="N17" s="25">
        <v>73433.031577670001</v>
      </c>
      <c r="O17" s="25">
        <v>0</v>
      </c>
      <c r="P17" s="25">
        <v>0</v>
      </c>
    </row>
    <row r="18" spans="1:16" ht="20.149999999999999" customHeight="1" x14ac:dyDescent="0.3">
      <c r="A18" s="104"/>
      <c r="B18" s="26" t="str">
        <f>IF('0'!$A$1=1,"Коригування","Adjustments")</f>
        <v>Коригування</v>
      </c>
      <c r="C18" s="27">
        <v>307000</v>
      </c>
      <c r="D18" s="28"/>
      <c r="E18" s="29"/>
      <c r="F18" s="29"/>
      <c r="G18" s="29"/>
      <c r="H18" s="29">
        <v>19998.393158089999</v>
      </c>
      <c r="I18" s="29">
        <v>-18991.94033628</v>
      </c>
      <c r="J18" s="29">
        <v>0</v>
      </c>
      <c r="K18" s="29">
        <v>0</v>
      </c>
      <c r="L18" s="29">
        <v>0</v>
      </c>
      <c r="M18" s="29">
        <v>-9004.4620279999999</v>
      </c>
      <c r="N18" s="29">
        <v>0</v>
      </c>
      <c r="O18" s="29">
        <v>0</v>
      </c>
      <c r="P18" s="29">
        <v>0</v>
      </c>
    </row>
    <row r="19" spans="1:16" ht="35.15" customHeight="1" x14ac:dyDescent="0.3">
      <c r="A19" s="114"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18" t="str">
        <f>IF('0'!$A$1=1,"Фінансування (дефіцит «+» / профіцит «-») **","Total financing (deficit «+» / surplus «-») **")</f>
        <v>Фінансування (дефіцит «+» / профіцит «-») **</v>
      </c>
      <c r="C19" s="30"/>
      <c r="D19" s="31">
        <v>23557.555883580004</v>
      </c>
      <c r="E19" s="32">
        <v>53445.220668900009</v>
      </c>
      <c r="F19" s="32">
        <v>64706.668764529997</v>
      </c>
      <c r="G19" s="32">
        <v>78052.805225690012</v>
      </c>
      <c r="H19" s="32">
        <v>45167.521758510004</v>
      </c>
      <c r="I19" s="32">
        <v>70262.056214719996</v>
      </c>
      <c r="J19" s="32">
        <v>47882.086906614008</v>
      </c>
      <c r="K19" s="32">
        <v>59251.149307510059</v>
      </c>
      <c r="L19" s="32">
        <v>80993.697169510007</v>
      </c>
      <c r="M19" s="32">
        <v>217610.99215332</v>
      </c>
      <c r="N19" s="32">
        <v>198843.8175794</v>
      </c>
      <c r="O19" s="32">
        <v>914868.0414783</v>
      </c>
      <c r="P19" s="32">
        <v>1336872.6308269398</v>
      </c>
    </row>
    <row r="20" spans="1:16" ht="25" customHeight="1" x14ac:dyDescent="0.3">
      <c r="A20" s="114"/>
      <c r="B20" s="33" t="str">
        <f>IF('0'!$A$1=1,"Фінансування за борговими операціями","Financing under debt transactions")</f>
        <v>Фінансування за борговими операціями</v>
      </c>
      <c r="C20" s="23">
        <v>400000</v>
      </c>
      <c r="D20" s="24">
        <v>35027.037874350004</v>
      </c>
      <c r="E20" s="25">
        <v>41716.191863720014</v>
      </c>
      <c r="F20" s="25">
        <v>81038.81305384</v>
      </c>
      <c r="G20" s="25">
        <v>201833.65223112001</v>
      </c>
      <c r="H20" s="25">
        <v>117507.28527097001</v>
      </c>
      <c r="I20" s="25">
        <v>177262.87735831004</v>
      </c>
      <c r="J20" s="25">
        <v>120436.770223834</v>
      </c>
      <c r="K20" s="25">
        <v>52105.088611910047</v>
      </c>
      <c r="L20" s="25">
        <v>80483.902666690003</v>
      </c>
      <c r="M20" s="25">
        <v>245101.50732532999</v>
      </c>
      <c r="N20" s="25">
        <v>181977.27806535998</v>
      </c>
      <c r="O20" s="25">
        <v>860539.26126469998</v>
      </c>
      <c r="P20" s="25">
        <v>1268817.2254230301</v>
      </c>
    </row>
    <row r="21" spans="1:16" ht="20.149999999999999" customHeight="1" x14ac:dyDescent="0.3">
      <c r="A21" s="114"/>
      <c r="B21" s="34" t="str">
        <f>IF('0'!$A$1=1,"Запозичення","Borrowing")</f>
        <v>Запозичення</v>
      </c>
      <c r="C21" s="23">
        <v>401000</v>
      </c>
      <c r="D21" s="24">
        <v>80654.541364329998</v>
      </c>
      <c r="E21" s="25">
        <v>109798.91494837998</v>
      </c>
      <c r="F21" s="25">
        <v>160875.81306484999</v>
      </c>
      <c r="G21" s="25">
        <v>322653.43653757003</v>
      </c>
      <c r="H21" s="25">
        <v>514094.45990501996</v>
      </c>
      <c r="I21" s="25">
        <v>307664.86208710005</v>
      </c>
      <c r="J21" s="25">
        <v>478699.11873385002</v>
      </c>
      <c r="K21" s="25">
        <v>286572.89429117006</v>
      </c>
      <c r="L21" s="25">
        <v>425696.48076399998</v>
      </c>
      <c r="M21" s="25">
        <v>639615.30564756994</v>
      </c>
      <c r="N21" s="25">
        <v>623062.55589040008</v>
      </c>
      <c r="O21" s="25">
        <v>1309103.6250799999</v>
      </c>
      <c r="P21" s="25">
        <v>1704173.0388866202</v>
      </c>
    </row>
    <row r="22" spans="1:16" ht="20.149999999999999" customHeight="1" x14ac:dyDescent="0.3">
      <c r="A22" s="114"/>
      <c r="B22" s="34" t="str">
        <f>IF('0'!$A$1=1,"Погашення","Repayment")</f>
        <v>Погашення</v>
      </c>
      <c r="C22" s="23">
        <v>402000</v>
      </c>
      <c r="D22" s="24">
        <v>-45627.503489980008</v>
      </c>
      <c r="E22" s="25">
        <v>-68082.72308466</v>
      </c>
      <c r="F22" s="25">
        <v>-79837.000011009994</v>
      </c>
      <c r="G22" s="25">
        <v>-120819.78430645</v>
      </c>
      <c r="H22" s="25">
        <v>-416585.56779214001</v>
      </c>
      <c r="I22" s="25">
        <v>-111410.04439251</v>
      </c>
      <c r="J22" s="25">
        <v>-363501.25626065599</v>
      </c>
      <c r="K22" s="25">
        <v>-234467.80567925994</v>
      </c>
      <c r="L22" s="25">
        <v>-345212.57809731003</v>
      </c>
      <c r="M22" s="25">
        <v>-385509.33545800002</v>
      </c>
      <c r="N22" s="25">
        <v>-441085.27782503999</v>
      </c>
      <c r="O22" s="25">
        <v>-448564.36381529999</v>
      </c>
      <c r="P22" s="25">
        <v>-436494.57846359001</v>
      </c>
    </row>
    <row r="23" spans="1:16" ht="20.149999999999999" customHeight="1" x14ac:dyDescent="0.3">
      <c r="A23" s="114"/>
      <c r="B23" s="34" t="str">
        <f>IF('0'!$A$1=1,"Коригування","Adjustments")</f>
        <v>Коригування</v>
      </c>
      <c r="C23" s="23">
        <v>403000</v>
      </c>
      <c r="D23" s="24">
        <v>0</v>
      </c>
      <c r="E23" s="25">
        <v>0</v>
      </c>
      <c r="F23" s="25">
        <v>0</v>
      </c>
      <c r="G23" s="25">
        <v>0</v>
      </c>
      <c r="H23" s="25">
        <v>19998.393158090003</v>
      </c>
      <c r="I23" s="25">
        <v>-18991.94033628</v>
      </c>
      <c r="J23" s="25">
        <v>5238.9077506399999</v>
      </c>
      <c r="K23" s="25">
        <v>0</v>
      </c>
      <c r="L23" s="25">
        <v>0</v>
      </c>
      <c r="M23" s="25">
        <v>-9004.4628642400003</v>
      </c>
      <c r="N23" s="25">
        <v>0</v>
      </c>
      <c r="O23" s="25">
        <v>0</v>
      </c>
      <c r="P23" s="25">
        <v>1138.7650000000001</v>
      </c>
    </row>
    <row r="24" spans="1:16" ht="25" customHeight="1" x14ac:dyDescent="0.3">
      <c r="A24" s="114"/>
      <c r="B24" s="33" t="str">
        <f>IF('0'!$A$1=1,"Фінансування за рахунок надходжень від приватизації","Privatization")</f>
        <v>Фінансування за рахунок надходжень від приватизації</v>
      </c>
      <c r="C24" s="23">
        <v>500000</v>
      </c>
      <c r="D24" s="24">
        <v>11480.305589670001</v>
      </c>
      <c r="E24" s="25">
        <v>6763.5448938199988</v>
      </c>
      <c r="F24" s="25">
        <v>1479.9686751300001</v>
      </c>
      <c r="G24" s="25">
        <v>466.92072691999999</v>
      </c>
      <c r="H24" s="25">
        <v>151.48868876000003</v>
      </c>
      <c r="I24" s="25">
        <v>188.92300467000001</v>
      </c>
      <c r="J24" s="25">
        <v>3376.7588557399999</v>
      </c>
      <c r="K24" s="25">
        <v>268.75519880000002</v>
      </c>
      <c r="L24" s="25">
        <v>549.5159867000001</v>
      </c>
      <c r="M24" s="25">
        <v>2248.1777692699998</v>
      </c>
      <c r="N24" s="25">
        <v>5097.8641374899998</v>
      </c>
      <c r="O24" s="25">
        <v>1712.02060168</v>
      </c>
      <c r="P24" s="25">
        <v>3154.4415276499999</v>
      </c>
    </row>
    <row r="25" spans="1:16" ht="25" customHeight="1" x14ac:dyDescent="0.3">
      <c r="A25" s="114"/>
      <c r="B25" s="33" t="str">
        <f>IF('0'!$A$1=1,"Фінансування за активними операціями","Financing under asset-side transactions")</f>
        <v>Фінансування за активними операціями</v>
      </c>
      <c r="C25" s="23">
        <v>600000</v>
      </c>
      <c r="D25" s="24">
        <v>-22949.787580439996</v>
      </c>
      <c r="E25" s="25">
        <v>4965.4839113599992</v>
      </c>
      <c r="F25" s="25">
        <v>-17812.112964440003</v>
      </c>
      <c r="G25" s="25">
        <v>-124247.76773235001</v>
      </c>
      <c r="H25" s="25">
        <v>-72491.252201220035</v>
      </c>
      <c r="I25" s="25">
        <v>-107189.74414826001</v>
      </c>
      <c r="J25" s="25">
        <v>-75931.442172959985</v>
      </c>
      <c r="K25" s="25">
        <v>6877.3054967999997</v>
      </c>
      <c r="L25" s="25">
        <v>-39.721483879988227</v>
      </c>
      <c r="M25" s="25">
        <v>-29738.692941279998</v>
      </c>
      <c r="N25" s="25">
        <v>11768.67537655</v>
      </c>
      <c r="O25" s="25">
        <v>52616.759611919995</v>
      </c>
      <c r="P25" s="25">
        <v>64900.963876260001</v>
      </c>
    </row>
    <row r="26" spans="1:16" ht="35.15" customHeight="1" x14ac:dyDescent="0.3">
      <c r="A26" s="114"/>
      <c r="B26" s="34"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23">
        <v>601000</v>
      </c>
      <c r="D26" s="24">
        <v>-21354.001</v>
      </c>
      <c r="E26" s="25">
        <v>-7000</v>
      </c>
      <c r="F26" s="25">
        <v>-14700</v>
      </c>
      <c r="G26" s="25">
        <v>-123326.046</v>
      </c>
      <c r="H26" s="25">
        <v>-74601.04770000001</v>
      </c>
      <c r="I26" s="25">
        <v>-129215.51800000001</v>
      </c>
      <c r="J26" s="25">
        <v>-70702.996999999988</v>
      </c>
      <c r="K26" s="25">
        <v>1000</v>
      </c>
      <c r="L26" s="25">
        <v>9117.630000000001</v>
      </c>
      <c r="M26" s="25">
        <v>-4839.8620209000001</v>
      </c>
      <c r="N26" s="25">
        <v>-17728.206153849998</v>
      </c>
      <c r="O26" s="25">
        <v>-30000</v>
      </c>
      <c r="P26" s="25">
        <v>0</v>
      </c>
    </row>
    <row r="27" spans="1:16" ht="20.149999999999999" customHeight="1" x14ac:dyDescent="0.3">
      <c r="A27" s="114"/>
      <c r="B27" s="34" t="str">
        <f>IF('0'!$A$1=1,"Зміни обсягів  готівкових коштів","Change in cash volumes")</f>
        <v>Зміни обсягів  готівкових коштів</v>
      </c>
      <c r="C27" s="23">
        <v>602000</v>
      </c>
      <c r="D27" s="24">
        <v>-1595.7865804399989</v>
      </c>
      <c r="E27" s="25">
        <v>11361.52958292</v>
      </c>
      <c r="F27" s="25">
        <v>-3112.1129644399971</v>
      </c>
      <c r="G27" s="25">
        <v>-921.72173234999673</v>
      </c>
      <c r="H27" s="25">
        <v>2109.7954987799894</v>
      </c>
      <c r="I27" s="25">
        <v>22025.773851739999</v>
      </c>
      <c r="J27" s="25">
        <v>-5228.4451729599969</v>
      </c>
      <c r="K27" s="25">
        <v>5877.3054968000069</v>
      </c>
      <c r="L27" s="25">
        <v>-9157.3514838800074</v>
      </c>
      <c r="M27" s="25">
        <v>-24898.830920380002</v>
      </c>
      <c r="N27" s="25">
        <v>16989.451028520001</v>
      </c>
      <c r="O27" s="25">
        <v>-38774.317217240001</v>
      </c>
      <c r="P27" s="25">
        <v>-161651.55578321</v>
      </c>
    </row>
    <row r="28" spans="1:16" ht="20.149999999999999" customHeight="1" x14ac:dyDescent="0.3">
      <c r="A28" s="114"/>
      <c r="B28" s="35"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27">
        <v>603000</v>
      </c>
      <c r="D28" s="28">
        <v>2.5766491533723429E-14</v>
      </c>
      <c r="E28" s="29">
        <v>603.95432843999993</v>
      </c>
      <c r="F28" s="29">
        <v>0</v>
      </c>
      <c r="G28" s="29">
        <v>-7.1054273576010019E-15</v>
      </c>
      <c r="H28" s="29">
        <v>-2.8421709430404007E-14</v>
      </c>
      <c r="I28" s="29">
        <v>0</v>
      </c>
      <c r="J28" s="29">
        <v>0</v>
      </c>
      <c r="K28" s="29">
        <v>0</v>
      </c>
      <c r="L28" s="29">
        <v>0</v>
      </c>
      <c r="M28" s="29">
        <v>0</v>
      </c>
      <c r="N28" s="29">
        <v>12507.430501879999</v>
      </c>
      <c r="O28" s="29">
        <v>121391.07682916001</v>
      </c>
      <c r="P28" s="29">
        <v>226552.51965947001</v>
      </c>
    </row>
    <row r="29" spans="1:16" x14ac:dyDescent="0.3">
      <c r="A29" s="36"/>
      <c r="B29" s="16"/>
      <c r="C29" s="16"/>
      <c r="D29" s="37"/>
      <c r="E29" s="25"/>
      <c r="F29" s="25"/>
      <c r="G29" s="25"/>
      <c r="H29" s="25"/>
      <c r="I29" s="25"/>
      <c r="J29" s="25"/>
      <c r="K29" s="25"/>
    </row>
    <row r="30" spans="1:16" ht="45" customHeight="1" x14ac:dyDescent="0.3">
      <c r="A30" s="110" t="str">
        <f>IF('0'!$A$1=1,"Кредитування Державного бюджету *
(млн. гривень)","Lending from the State budget *
(UAH million)")</f>
        <v>Кредитування Державного бюджету *
(млн. гривень)</v>
      </c>
      <c r="B30" s="105"/>
      <c r="C30" s="38" t="str">
        <f>IF('0'!$A$1=1,"код бюджетної класифікації","budget code
classification")</f>
        <v>код бюджетної класифікації</v>
      </c>
      <c r="D30" s="80">
        <v>2011</v>
      </c>
      <c r="E30" s="73">
        <v>2012</v>
      </c>
      <c r="F30" s="73">
        <v>2013</v>
      </c>
      <c r="G30" s="73">
        <v>2014</v>
      </c>
      <c r="H30" s="73">
        <v>2015</v>
      </c>
      <c r="I30" s="73">
        <v>2016</v>
      </c>
      <c r="J30" s="73">
        <v>2017</v>
      </c>
      <c r="K30" s="73">
        <v>2018</v>
      </c>
      <c r="L30" s="73">
        <v>2019</v>
      </c>
      <c r="M30" s="73">
        <v>2020</v>
      </c>
      <c r="N30" s="73">
        <v>2021</v>
      </c>
      <c r="O30" s="73">
        <v>2022</v>
      </c>
      <c r="P30" s="73">
        <v>2023</v>
      </c>
    </row>
    <row r="31" spans="1:16" ht="55" customHeight="1" x14ac:dyDescent="0.3">
      <c r="A31" s="115" t="str">
        <f>IF('0'!$A$1=1,"ЗА КЛАСИФІКАЦІЄЮ КРЕДИТУВАННЯ БЮДЖЕТУ","CLASSIFICATION OF BUDGET LENDING")</f>
        <v>ЗА КЛАСИФІКАЦІЄЮ КРЕДИТУВАННЯ БЮДЖЕТУ</v>
      </c>
      <c r="B31" s="18" t="str">
        <f>IF('0'!$A$1=1,"Усього кредитування","Total lending")</f>
        <v>Усього кредитування</v>
      </c>
      <c r="C31" s="19">
        <v>4000</v>
      </c>
      <c r="D31" s="20">
        <v>4714.9707475599998</v>
      </c>
      <c r="E31" s="21">
        <v>3817.6566364899995</v>
      </c>
      <c r="F31" s="21">
        <v>477.49704163000001</v>
      </c>
      <c r="G31" s="21">
        <v>4919.2643647099994</v>
      </c>
      <c r="H31" s="21">
        <v>2950.9237087500014</v>
      </c>
      <c r="I31" s="21">
        <v>1661.5503070399977</v>
      </c>
      <c r="J31" s="21">
        <v>1870.9046390099993</v>
      </c>
      <c r="K31" s="21">
        <v>1514.2692394399999</v>
      </c>
      <c r="L31" s="21">
        <v>4216.4819260399991</v>
      </c>
      <c r="M31" s="21">
        <v>5516.6008380600006</v>
      </c>
      <c r="N31" s="21">
        <v>4533.9114065200001</v>
      </c>
      <c r="O31" s="21">
        <v>-3170.5361396500002</v>
      </c>
      <c r="P31" s="21">
        <v>-5459.1055347600004</v>
      </c>
    </row>
    <row r="32" spans="1:16" ht="55" customHeight="1" x14ac:dyDescent="0.3">
      <c r="A32" s="116"/>
      <c r="B32" s="39" t="str">
        <f>IF('0'!$A$1=1,"Надання кредитів","Loans extended")</f>
        <v>Надання кредитів</v>
      </c>
      <c r="C32" s="23">
        <v>4110</v>
      </c>
      <c r="D32" s="24">
        <v>7003.6260350000002</v>
      </c>
      <c r="E32" s="25">
        <v>6094.4618970099991</v>
      </c>
      <c r="F32" s="25">
        <v>6000.0476983700009</v>
      </c>
      <c r="G32" s="25">
        <v>6717.3892255999999</v>
      </c>
      <c r="H32" s="25">
        <v>7248.0000978800008</v>
      </c>
      <c r="I32" s="25">
        <v>7116.6052362099981</v>
      </c>
      <c r="J32" s="25">
        <v>7859.2898544599993</v>
      </c>
      <c r="K32" s="25">
        <v>8312.1743250100008</v>
      </c>
      <c r="L32" s="25">
        <v>11519.896587149999</v>
      </c>
      <c r="M32" s="25">
        <v>15033.85191519</v>
      </c>
      <c r="N32" s="25">
        <v>13643.49111485</v>
      </c>
      <c r="O32" s="25">
        <v>9163.1716003700003</v>
      </c>
      <c r="P32" s="25">
        <v>9340.5117688799983</v>
      </c>
    </row>
    <row r="33" spans="1:16" ht="55" customHeight="1" x14ac:dyDescent="0.3">
      <c r="A33" s="117"/>
      <c r="B33" s="40" t="str">
        <f>IF('0'!$A$1=1,"Повернення кредитів","Loans returned")</f>
        <v>Повернення кредитів</v>
      </c>
      <c r="C33" s="27">
        <v>4120</v>
      </c>
      <c r="D33" s="28">
        <v>-2288.6552874399999</v>
      </c>
      <c r="E33" s="29">
        <v>-2276.80526052</v>
      </c>
      <c r="F33" s="29">
        <v>-5522.5506567399998</v>
      </c>
      <c r="G33" s="29">
        <v>-1798.1248608899996</v>
      </c>
      <c r="H33" s="29">
        <v>-4297.0763891299994</v>
      </c>
      <c r="I33" s="29">
        <v>-5455.0549291699999</v>
      </c>
      <c r="J33" s="29">
        <v>-5988.3852154500019</v>
      </c>
      <c r="K33" s="29">
        <v>-6797.9050855700007</v>
      </c>
      <c r="L33" s="29">
        <v>-7303.4146611099986</v>
      </c>
      <c r="M33" s="29">
        <v>-9517.2510771299985</v>
      </c>
      <c r="N33" s="29">
        <v>-9109.5797083300004</v>
      </c>
      <c r="O33" s="29">
        <v>-12333.70774002</v>
      </c>
      <c r="P33" s="29">
        <v>-14799.61730364</v>
      </c>
    </row>
    <row r="34" spans="1:16" x14ac:dyDescent="0.3">
      <c r="A34" s="17"/>
      <c r="B34" s="16"/>
      <c r="C34" s="16"/>
      <c r="D34" s="16"/>
      <c r="E34" s="16"/>
      <c r="F34" s="16"/>
      <c r="G34" s="17"/>
      <c r="H34" s="17"/>
    </row>
    <row r="35" spans="1:16" x14ac:dyDescent="0.3">
      <c r="A35" s="112" t="str">
        <f>'3'!A40</f>
        <v>* Дані наведено згідно із річними звітами Казначейства про виконання бюджету.</v>
      </c>
      <c r="B35" s="112"/>
      <c r="C35" s="16"/>
      <c r="D35" s="16"/>
      <c r="E35" s="16"/>
      <c r="F35" s="16"/>
      <c r="G35" s="17"/>
      <c r="H35" s="17"/>
    </row>
    <row r="36" spans="1:16" x14ac:dyDescent="0.3">
      <c r="A36" s="112"/>
      <c r="B36" s="112"/>
      <c r="C36" s="16"/>
      <c r="D36" s="16"/>
      <c r="E36" s="16"/>
      <c r="F36" s="16"/>
      <c r="G36" s="17"/>
      <c r="H36" s="17"/>
    </row>
    <row r="37" spans="1:16" x14ac:dyDescent="0.3">
      <c r="A37" s="113"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7" s="113"/>
      <c r="C37" s="113"/>
      <c r="D37" s="16"/>
      <c r="E37" s="16"/>
      <c r="F37" s="16"/>
      <c r="G37" s="17"/>
      <c r="H37" s="17"/>
    </row>
  </sheetData>
  <sheetProtection algorithmName="SHA-512" hashValue="6aVFoX5OVFUTz1T1md94hR6lLhv8Oix/rxewxTJnvthiEa34qdme1ECU+wEm/q5hVBL3nF0oVLryO3ito0zeng==" saltValue="qnuR7N5JK6Hmt9SdIMgoYA==" spinCount="100000" sheet="1" objects="1" scenarios="1" formatCells="0"/>
  <mergeCells count="7">
    <mergeCell ref="A35:B36"/>
    <mergeCell ref="A37:C37"/>
    <mergeCell ref="A19:A28"/>
    <mergeCell ref="A31:A33"/>
    <mergeCell ref="A2:B2"/>
    <mergeCell ref="A30:B30"/>
    <mergeCell ref="A3:A18"/>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J1" zoomScaleNormal="100" workbookViewId="0">
      <selection activeCell="S12" sqref="S12"/>
    </sheetView>
  </sheetViews>
  <sheetFormatPr defaultRowHeight="14.5" x14ac:dyDescent="0.35"/>
  <cols>
    <col min="1" max="1" width="59.7265625" bestFit="1" customWidth="1"/>
    <col min="12" max="12" width="9.1796875" customWidth="1"/>
    <col min="13" max="13" width="10.54296875" customWidth="1"/>
    <col min="14" max="14" width="10.54296875" bestFit="1" customWidth="1"/>
    <col min="15" max="18" width="10.54296875" customWidth="1"/>
    <col min="19" max="19" width="10.6328125" customWidth="1"/>
  </cols>
  <sheetData>
    <row r="1" spans="1:18" ht="19.5" customHeight="1" x14ac:dyDescent="0.35">
      <c r="A1" s="92" t="str">
        <f>IF('0'!$A$1=1,"до змісту","to title")</f>
        <v>до змісту</v>
      </c>
    </row>
    <row r="2" spans="1:18" ht="35" x14ac:dyDescent="0.35">
      <c r="A2" s="90" t="str">
        <f>IF('0'!$A$1=1,"Річні показники* Зведеного бюджету за період 2007-2022 роки, (млн. гривень)","Annual indicators* of Consolidated budget 2007-2023, (UAH million)")</f>
        <v>Річні показники* Зведеного бюджету за період 2007-2022 роки, (млн. гривень)</v>
      </c>
      <c r="B2" s="119">
        <v>2007</v>
      </c>
      <c r="C2" s="118">
        <v>2008</v>
      </c>
      <c r="D2" s="118">
        <v>2009</v>
      </c>
      <c r="E2" s="118">
        <v>2010</v>
      </c>
      <c r="F2" s="118">
        <v>2011</v>
      </c>
      <c r="G2" s="118">
        <v>2012</v>
      </c>
      <c r="H2" s="118">
        <v>2013</v>
      </c>
      <c r="I2" s="118">
        <v>2014</v>
      </c>
      <c r="J2" s="118">
        <v>2015</v>
      </c>
      <c r="K2" s="118">
        <v>2016</v>
      </c>
      <c r="L2" s="118">
        <v>2017</v>
      </c>
      <c r="M2" s="118">
        <v>2018</v>
      </c>
      <c r="N2" s="118">
        <v>2019</v>
      </c>
      <c r="O2" s="118">
        <v>2020</v>
      </c>
      <c r="P2" s="118">
        <v>2021</v>
      </c>
      <c r="Q2" s="118">
        <v>2022</v>
      </c>
      <c r="R2" s="95">
        <v>2023</v>
      </c>
    </row>
    <row r="3" spans="1:18" ht="30" customHeight="1" x14ac:dyDescent="0.35">
      <c r="A3" s="81" t="str">
        <f>IF('0'!$A$1=1,"ДОХОДИ ","REVENUE")</f>
        <v xml:space="preserve">ДОХОДИ </v>
      </c>
      <c r="B3" s="84">
        <v>165939.18455354997</v>
      </c>
      <c r="C3" s="85">
        <v>231722.88852154001</v>
      </c>
      <c r="D3" s="85">
        <v>209700.32904814999</v>
      </c>
      <c r="E3" s="85">
        <v>240615.24108060001</v>
      </c>
      <c r="F3" s="85">
        <v>314616.87291147996</v>
      </c>
      <c r="G3" s="85">
        <v>346053.96223937999</v>
      </c>
      <c r="H3" s="85">
        <v>339226.90166772</v>
      </c>
      <c r="I3" s="85">
        <v>357084.24366495002</v>
      </c>
      <c r="J3" s="85">
        <v>534694.81220231007</v>
      </c>
      <c r="K3" s="85">
        <v>616283.21956596989</v>
      </c>
      <c r="L3" s="85">
        <v>793441.85047465004</v>
      </c>
      <c r="M3" s="85">
        <v>928114.94199724018</v>
      </c>
      <c r="N3" s="85">
        <v>998344.87292425986</v>
      </c>
      <c r="O3" s="85">
        <v>1076026.9536024199</v>
      </c>
      <c r="P3" s="85">
        <v>1296896.45532304</v>
      </c>
      <c r="Q3" s="85">
        <v>1787711.05593672</v>
      </c>
      <c r="R3" s="86">
        <v>2672481.22159761</v>
      </c>
    </row>
    <row r="4" spans="1:18" ht="30" customHeight="1" x14ac:dyDescent="0.35">
      <c r="A4" s="81" t="str">
        <f>IF('0'!$A$1=1,"ВИДАТКИ","EXPENDITURE")</f>
        <v>ВИДАТКИ</v>
      </c>
      <c r="B4" s="87">
        <v>174254.30367569</v>
      </c>
      <c r="C4" s="88">
        <v>241490.07669282999</v>
      </c>
      <c r="D4" s="88">
        <v>242437.21748579</v>
      </c>
      <c r="E4" s="88">
        <v>303588.74832940003</v>
      </c>
      <c r="F4" s="88">
        <v>333459.4580475</v>
      </c>
      <c r="G4" s="88">
        <v>395681.52627179003</v>
      </c>
      <c r="H4" s="88">
        <v>403456.07339062</v>
      </c>
      <c r="I4" s="88">
        <v>430217.78452593007</v>
      </c>
      <c r="J4" s="88">
        <v>576911.41025207005</v>
      </c>
      <c r="K4" s="88">
        <v>684883.72547365003</v>
      </c>
      <c r="L4" s="88">
        <v>839453.03274225001</v>
      </c>
      <c r="M4" s="88">
        <v>985851.82206530985</v>
      </c>
      <c r="N4" s="88">
        <v>1075122.08816773</v>
      </c>
      <c r="O4" s="88">
        <v>1288121.3449176799</v>
      </c>
      <c r="P4" s="88">
        <v>1491206.36149592</v>
      </c>
      <c r="Q4" s="88">
        <v>2705749.63355467</v>
      </c>
      <c r="R4" s="89">
        <v>4014812.9579593102</v>
      </c>
    </row>
    <row r="5" spans="1:18" ht="30" customHeight="1" x14ac:dyDescent="0.35">
      <c r="A5" s="81" t="str">
        <f>IF('0'!$A$1=1,"КРЕДИТУВАННЯ","LENDING")</f>
        <v>КРЕДИТУВАННЯ</v>
      </c>
      <c r="B5" s="84">
        <v>1527.7429947799999</v>
      </c>
      <c r="C5" s="85">
        <v>2734.8360402800004</v>
      </c>
      <c r="D5" s="85">
        <v>2780.31056618</v>
      </c>
      <c r="E5" s="85">
        <v>1291.9866797300001</v>
      </c>
      <c r="F5" s="85">
        <v>4714.9707475599998</v>
      </c>
      <c r="G5" s="85">
        <v>3817.6566364899995</v>
      </c>
      <c r="H5" s="85">
        <v>477.49704163000001</v>
      </c>
      <c r="I5" s="85">
        <v>4919.2643647099994</v>
      </c>
      <c r="J5" s="85">
        <v>2950.9237087500014</v>
      </c>
      <c r="K5" s="85">
        <v>1661.5503070399977</v>
      </c>
      <c r="L5" s="85">
        <v>1870.9046390099993</v>
      </c>
      <c r="M5" s="85">
        <v>1514.2692394399999</v>
      </c>
      <c r="N5" s="85">
        <v>4216.4819260399991</v>
      </c>
      <c r="O5" s="85">
        <v>5516.6008380600006</v>
      </c>
      <c r="P5" s="85">
        <v>4533.9114065200001</v>
      </c>
      <c r="Q5" s="85">
        <v>-3170.5361396500002</v>
      </c>
      <c r="R5" s="86">
        <v>-5459.1055347600004</v>
      </c>
    </row>
    <row r="6" spans="1:18" ht="30" customHeight="1" x14ac:dyDescent="0.35">
      <c r="A6" s="81" t="str">
        <f>IF('0'!$A$1=1,"ФІНАНСУВАННЯ (дефіцит «+» / профіцит «-»)","FINANCING (deficit «+» / surplus «-»)")</f>
        <v>ФІНАНСУВАННЯ (дефіцит «+» / профіцит «-»)</v>
      </c>
      <c r="B6" s="87">
        <v>9842.8621169199996</v>
      </c>
      <c r="C6" s="88">
        <v>12502.02421157</v>
      </c>
      <c r="D6" s="88">
        <v>35517.199003820002</v>
      </c>
      <c r="E6" s="88">
        <v>64265.493928529999</v>
      </c>
      <c r="F6" s="88">
        <v>23557.55588358</v>
      </c>
      <c r="G6" s="88">
        <v>53445.220668899994</v>
      </c>
      <c r="H6" s="88">
        <v>64706.668764529997</v>
      </c>
      <c r="I6" s="88">
        <v>78052.805225689997</v>
      </c>
      <c r="J6" s="88">
        <v>45167.521758509974</v>
      </c>
      <c r="K6" s="88">
        <v>70262.056214720025</v>
      </c>
      <c r="L6" s="88">
        <v>47882.086906610049</v>
      </c>
      <c r="M6" s="88">
        <v>59251.149307510081</v>
      </c>
      <c r="N6" s="88">
        <v>80993.697169510007</v>
      </c>
      <c r="O6" s="88">
        <v>217610.99215332</v>
      </c>
      <c r="P6" s="88">
        <v>198843.8175794</v>
      </c>
      <c r="Q6" s="88">
        <v>914868.0414783</v>
      </c>
      <c r="R6" s="89">
        <v>1336872.6308269398</v>
      </c>
    </row>
    <row r="7" spans="1:18" x14ac:dyDescent="0.35">
      <c r="A7" s="82"/>
      <c r="B7" s="83"/>
      <c r="C7" s="83"/>
      <c r="D7" s="83"/>
      <c r="E7" s="83"/>
      <c r="F7" s="83"/>
      <c r="G7" s="83"/>
      <c r="H7" s="83"/>
      <c r="I7" s="83"/>
      <c r="J7" s="83"/>
      <c r="K7" s="83"/>
      <c r="L7" s="83"/>
      <c r="M7" s="83"/>
      <c r="N7" s="83"/>
      <c r="O7" s="83"/>
      <c r="P7" s="83"/>
      <c r="Q7" s="83"/>
      <c r="R7" s="83"/>
    </row>
    <row r="8" spans="1:18" x14ac:dyDescent="0.35">
      <c r="A8" s="82" t="str">
        <f>'3'!A40:C40</f>
        <v>* Дані наведено згідно із річними звітами Казначейства про виконання бюджету.</v>
      </c>
      <c r="B8" s="83"/>
      <c r="C8" s="83"/>
      <c r="D8" s="83"/>
      <c r="E8" s="83"/>
      <c r="F8" s="83"/>
      <c r="G8" s="83"/>
      <c r="H8" s="83"/>
      <c r="I8" s="83"/>
      <c r="J8" s="83"/>
      <c r="K8" s="83"/>
      <c r="L8" s="83"/>
      <c r="M8" s="83"/>
      <c r="N8" s="83"/>
      <c r="O8" s="83"/>
      <c r="P8" s="83"/>
      <c r="Q8" s="83"/>
      <c r="R8" s="83"/>
    </row>
    <row r="9" spans="1:18" x14ac:dyDescent="0.35">
      <c r="A9" s="91"/>
    </row>
  </sheetData>
  <sheetProtection algorithmName="SHA-512" hashValue="0sS4RW9FQF+h6/DMLUO9yPqHY7LwF/soq1gDX45uExoOudRFcdwwtTkkfL5rvzQ77lCzRT7gJICCSGvn3mqqMA==" saltValue="WfC1PsYT7263c5+2c8g7mA==" spinCount="100000" sheet="1" objects="1" scenarios="1"/>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0</vt:lpstr>
      <vt:lpstr>3</vt:lpstr>
      <vt:lpstr>6</vt:lpstr>
      <vt:lpstr>9</vt:lpstr>
      <vt:lpstr>10</vt:lpstr>
      <vt:lpstr>'6'!Заголовки_для_друку</vt:lpstr>
      <vt:lpstr>'9'!Заголовки_для_друку</vt:lpstr>
      <vt:lpstr>'0'!Область_друку</vt:lpstr>
      <vt:lpstr>'9'!Область_друку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Рускевич Іван Петрович</dc:creator>
  <cp:lastModifiedBy>Гарагон Юлія Володимирівна</cp:lastModifiedBy>
  <cp:lastPrinted>2016-06-29T08:18:11Z</cp:lastPrinted>
  <dcterms:created xsi:type="dcterms:W3CDTF">2015-10-21T06:22:09Z</dcterms:created>
  <dcterms:modified xsi:type="dcterms:W3CDTF">2024-05-30T08:28:00Z</dcterms:modified>
</cp:coreProperties>
</file>