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513\Desktop\to site\"/>
    </mc:Choice>
  </mc:AlternateContent>
  <bookViews>
    <workbookView xWindow="-105" yWindow="-105" windowWidth="23250" windowHeight="12570" tabRatio="693"/>
  </bookViews>
  <sheets>
    <sheet name="0" sheetId="54" r:id="rId1"/>
    <sheet name="1" sheetId="85" r:id="rId2"/>
    <sheet name="2" sheetId="86" r:id="rId3"/>
    <sheet name="3" sheetId="87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A95" i="85" l="1"/>
  <c r="G16" i="54" l="1"/>
  <c r="G14" i="54"/>
  <c r="G12" i="54"/>
  <c r="A1" i="87"/>
  <c r="A12" i="87"/>
  <c r="A11" i="87"/>
  <c r="A10" i="87"/>
  <c r="A9" i="87"/>
  <c r="A8" i="87"/>
  <c r="A7" i="87"/>
  <c r="A6" i="87"/>
  <c r="A5" i="87"/>
  <c r="A4" i="87"/>
  <c r="A3" i="87"/>
  <c r="A8" i="85" l="1"/>
  <c r="B8" i="85"/>
  <c r="B34" i="85"/>
  <c r="A33" i="86" l="1"/>
  <c r="A3" i="86"/>
  <c r="A63" i="86"/>
  <c r="B62" i="86"/>
  <c r="B61" i="86"/>
  <c r="B60" i="86"/>
  <c r="B59" i="86"/>
  <c r="B58" i="86"/>
  <c r="B57" i="86"/>
  <c r="B56" i="86"/>
  <c r="B55" i="86"/>
  <c r="B54" i="86"/>
  <c r="B53" i="86"/>
  <c r="B52" i="86"/>
  <c r="B51" i="86"/>
  <c r="B50" i="86"/>
  <c r="B49" i="86"/>
  <c r="B48" i="86"/>
  <c r="B47" i="86"/>
  <c r="B46" i="86"/>
  <c r="B45" i="86"/>
  <c r="B44" i="86"/>
  <c r="B43" i="86"/>
  <c r="B42" i="86"/>
  <c r="B41" i="86"/>
  <c r="B40" i="86"/>
  <c r="B39" i="86"/>
  <c r="B38" i="86"/>
  <c r="A38" i="86"/>
  <c r="B37" i="86"/>
  <c r="B36" i="86"/>
  <c r="B35" i="86"/>
  <c r="B34" i="86"/>
  <c r="B32" i="86"/>
  <c r="B31" i="86"/>
  <c r="B30" i="86"/>
  <c r="B29" i="86"/>
  <c r="B28" i="86"/>
  <c r="B27" i="86"/>
  <c r="B26" i="86"/>
  <c r="B25" i="86"/>
  <c r="B24" i="86"/>
  <c r="B23" i="86"/>
  <c r="B22" i="86"/>
  <c r="B21" i="86"/>
  <c r="B20" i="86"/>
  <c r="B19" i="86"/>
  <c r="B18" i="86"/>
  <c r="B17" i="86"/>
  <c r="B16" i="86"/>
  <c r="B15" i="86"/>
  <c r="B14" i="86"/>
  <c r="B13" i="86"/>
  <c r="B12" i="86"/>
  <c r="B11" i="86"/>
  <c r="B10" i="86"/>
  <c r="B9" i="86"/>
  <c r="B8" i="86"/>
  <c r="A8" i="86"/>
  <c r="B7" i="86"/>
  <c r="B6" i="86"/>
  <c r="B5" i="86"/>
  <c r="B4" i="86"/>
  <c r="A1" i="86"/>
  <c r="A109" i="85" l="1"/>
  <c r="B94" i="85"/>
  <c r="B79" i="85"/>
  <c r="B72" i="85"/>
  <c r="B66" i="85"/>
  <c r="B51" i="85"/>
  <c r="B44" i="85"/>
  <c r="B19" i="85"/>
  <c r="B12" i="85"/>
  <c r="A40" i="85"/>
  <c r="A68" i="85"/>
  <c r="A106" i="85"/>
  <c r="A35" i="85" l="1"/>
  <c r="B43" i="85" l="1"/>
  <c r="B73" i="85" l="1"/>
  <c r="B39" i="85" l="1"/>
  <c r="B38" i="85"/>
  <c r="B37" i="85"/>
  <c r="B36" i="85"/>
  <c r="B7" i="85"/>
  <c r="B6" i="85"/>
  <c r="B5" i="85"/>
  <c r="B4" i="85"/>
  <c r="A3" i="85"/>
  <c r="B65" i="85" l="1"/>
  <c r="B64" i="85"/>
  <c r="B63" i="85"/>
  <c r="B62" i="85"/>
  <c r="B61" i="85"/>
  <c r="B60" i="85"/>
  <c r="B59" i="85"/>
  <c r="B58" i="85"/>
  <c r="B57" i="85"/>
  <c r="B56" i="85"/>
  <c r="B55" i="85"/>
  <c r="B54" i="85"/>
  <c r="B53" i="85"/>
  <c r="B52" i="85"/>
  <c r="B50" i="85"/>
  <c r="B49" i="85"/>
  <c r="B48" i="85"/>
  <c r="B47" i="85"/>
  <c r="B46" i="85"/>
  <c r="B45" i="85"/>
  <c r="B42" i="85"/>
  <c r="B41" i="85"/>
  <c r="B40" i="85"/>
  <c r="B33" i="85"/>
  <c r="B32" i="85"/>
  <c r="B31" i="85"/>
  <c r="B30" i="85"/>
  <c r="B29" i="85"/>
  <c r="B28" i="85"/>
  <c r="B27" i="85"/>
  <c r="B26" i="85"/>
  <c r="B25" i="85"/>
  <c r="B24" i="85"/>
  <c r="B23" i="85"/>
  <c r="B22" i="85"/>
  <c r="B21" i="85"/>
  <c r="B20" i="85"/>
  <c r="B18" i="85"/>
  <c r="B17" i="85"/>
  <c r="B16" i="85"/>
  <c r="B15" i="85"/>
  <c r="B14" i="85"/>
  <c r="B13" i="85"/>
  <c r="B11" i="85"/>
  <c r="B10" i="85"/>
  <c r="B9" i="85"/>
  <c r="B93" i="85"/>
  <c r="B92" i="85"/>
  <c r="B91" i="85"/>
  <c r="B90" i="85"/>
  <c r="B89" i="85"/>
  <c r="B88" i="85"/>
  <c r="B87" i="85"/>
  <c r="B86" i="85"/>
  <c r="B85" i="85"/>
  <c r="B84" i="85"/>
  <c r="B83" i="85"/>
  <c r="B82" i="85"/>
  <c r="B81" i="85"/>
  <c r="B80" i="85"/>
  <c r="B78" i="85"/>
  <c r="B77" i="85"/>
  <c r="B76" i="85"/>
  <c r="B75" i="85"/>
  <c r="B74" i="85"/>
  <c r="B71" i="85"/>
  <c r="B70" i="85"/>
  <c r="B69" i="85"/>
  <c r="B68" i="85"/>
  <c r="G19" i="54" l="1"/>
  <c r="J8" i="54"/>
  <c r="J7" i="54"/>
  <c r="F7" i="54"/>
  <c r="B4" i="54" l="1"/>
  <c r="B100" i="85"/>
  <c r="B104" i="85"/>
  <c r="B103" i="85"/>
  <c r="B102" i="85"/>
  <c r="B101" i="85"/>
  <c r="B98" i="85"/>
  <c r="B99" i="85"/>
  <c r="B97" i="85"/>
  <c r="B96" i="85"/>
  <c r="A67" i="85"/>
  <c r="A1" i="85"/>
  <c r="D8" i="54" l="1"/>
</calcChain>
</file>

<file path=xl/sharedStrings.xml><?xml version="1.0" encoding="utf-8"?>
<sst xmlns="http://schemas.openxmlformats.org/spreadsheetml/2006/main" count="2265" uniqueCount="93">
  <si>
    <t>…</t>
  </si>
  <si>
    <t>УКР</t>
  </si>
  <si>
    <t>ENG</t>
  </si>
  <si>
    <t>3 місяці 
2004</t>
  </si>
  <si>
    <t>6 місяців 
2004</t>
  </si>
  <si>
    <t>9 місяців 
2004</t>
  </si>
  <si>
    <t>12 місяців 
2004</t>
  </si>
  <si>
    <t>3 місяці 
2005</t>
  </si>
  <si>
    <t>6 місяців 
2005</t>
  </si>
  <si>
    <t>9 місяців 
2005</t>
  </si>
  <si>
    <t>12 місяців 
2005</t>
  </si>
  <si>
    <t>3 місяці 
2006</t>
  </si>
  <si>
    <t>6 місяців 
2006</t>
  </si>
  <si>
    <t>9 місяців 
2006</t>
  </si>
  <si>
    <t>12 місяців 
2006</t>
  </si>
  <si>
    <t>3 місяці 
2007</t>
  </si>
  <si>
    <t>6 місяців 
2007</t>
  </si>
  <si>
    <t>9 місяців 
2007</t>
  </si>
  <si>
    <t>12 місяців 
2007</t>
  </si>
  <si>
    <t>3 місяці 
2008</t>
  </si>
  <si>
    <t>6 місяців 
2008</t>
  </si>
  <si>
    <t>9 місяців 
2008</t>
  </si>
  <si>
    <t>12 місяців 
2008</t>
  </si>
  <si>
    <t>3 місяці 
2009</t>
  </si>
  <si>
    <t>6 місяців 
2009</t>
  </si>
  <si>
    <t>9 місяців 
2009</t>
  </si>
  <si>
    <t>12 місяців 
2009</t>
  </si>
  <si>
    <t>3 місяці 
2010</t>
  </si>
  <si>
    <t>6 місяців 
2010</t>
  </si>
  <si>
    <t>9 місяців 
2010</t>
  </si>
  <si>
    <t>12 місяців 
2010</t>
  </si>
  <si>
    <t>3 місяці 
2011</t>
  </si>
  <si>
    <t>6 місяців 
2011</t>
  </si>
  <si>
    <t>9 місяців 
2011</t>
  </si>
  <si>
    <t>12 місяців 
2011</t>
  </si>
  <si>
    <t>3 місяці 
2012</t>
  </si>
  <si>
    <t>6 місяців 
2012</t>
  </si>
  <si>
    <t>9 місяців 
2012</t>
  </si>
  <si>
    <t>12 місяців 
2012</t>
  </si>
  <si>
    <t>3 місяці 
2013</t>
  </si>
  <si>
    <t>6 місяців 
2013</t>
  </si>
  <si>
    <t>9 місяців 
2013</t>
  </si>
  <si>
    <t>12 місяців 
2013</t>
  </si>
  <si>
    <t>3 місяці 
2014</t>
  </si>
  <si>
    <t>6 місяців 
2014</t>
  </si>
  <si>
    <t>9 місяців 
2014</t>
  </si>
  <si>
    <t>12 місяців 
2014</t>
  </si>
  <si>
    <t>3 місяці 
2015</t>
  </si>
  <si>
    <t>6 місяців 
2015</t>
  </si>
  <si>
    <t>9 місяців 
2015</t>
  </si>
  <si>
    <t>12 місяців 
2015</t>
  </si>
  <si>
    <t>3 місяці 
2016</t>
  </si>
  <si>
    <t>6 місяців 
2016</t>
  </si>
  <si>
    <t>6 місяців 
2003</t>
  </si>
  <si>
    <t>9 місяців 
2003</t>
  </si>
  <si>
    <t>12 місяців 
2003</t>
  </si>
  <si>
    <t>9 місяців 
2016</t>
  </si>
  <si>
    <t>12 місяців 
2016</t>
  </si>
  <si>
    <t>3 місяці 
2017</t>
  </si>
  <si>
    <t>6 місяців 
2017</t>
  </si>
  <si>
    <t>9 місяців 
2017</t>
  </si>
  <si>
    <t>12 місяців 
2017</t>
  </si>
  <si>
    <t>3 місяці 
2018</t>
  </si>
  <si>
    <t>6 місяців 
2018</t>
  </si>
  <si>
    <t>9 місяців 
2018</t>
  </si>
  <si>
    <t>12 місяців 
2018</t>
  </si>
  <si>
    <t>3 місяці 
2019</t>
  </si>
  <si>
    <r>
      <rPr>
        <b/>
        <u/>
        <sz val="12"/>
        <rFont val="Times New Roman"/>
        <family val="1"/>
        <charset val="204"/>
      </rPr>
      <t>Примітка:</t>
    </r>
    <r>
      <rPr>
        <sz val="12"/>
        <rFont val="Times New Roman"/>
        <family val="1"/>
        <charset val="204"/>
      </rPr>
      <t xml:space="preserve"> З І кварталу 2019 року з метою гармонізації статистики зайнятості та безробіття відповідно до Резолюції щодо статистики трудової діяльності, зайнятості та недовикористання робочої сили, яка прийнята 19-ю Міжнародною конференцією статистики праці у жовтні 2013 року, та Регламенту ЄС № 577/98 про організацію обстеження робочої сили у Співтоваристві, обстеження робочої сили охоплює населення віком 15 років і старше. </t>
    </r>
    <r>
      <rPr>
        <b/>
        <sz val="12"/>
        <rFont val="Times New Roman"/>
        <family val="1"/>
        <charset val="204"/>
      </rPr>
      <t xml:space="preserve">Для забезпечення порівняння показників у динаміці Держстат також продовжує публікувати інформацію щодо робочої сили віком 15-70 років.
</t>
    </r>
    <r>
      <rPr>
        <b/>
        <sz val="12"/>
        <color theme="3" tint="0.39997558519241921"/>
        <rFont val="Times New Roman"/>
        <family val="1"/>
        <charset val="204"/>
      </rPr>
      <t>http://www.ukrstat.gov.ua/operativ/operativ2006/rp/met_u.htm</t>
    </r>
    <r>
      <rPr>
        <b/>
        <sz val="12"/>
        <rFont val="Times New Roman"/>
        <family val="1"/>
        <charset val="204"/>
      </rPr>
      <t xml:space="preserve">
</t>
    </r>
  </si>
  <si>
    <r>
      <rPr>
        <b/>
        <u/>
        <sz val="12"/>
        <rFont val="Times New Roman"/>
        <family val="1"/>
        <charset val="204"/>
      </rPr>
      <t>Примітка:</t>
    </r>
    <r>
      <rPr>
        <sz val="12"/>
        <rFont val="Times New Roman"/>
        <family val="1"/>
        <charset val="204"/>
      </rPr>
      <t xml:space="preserve"> З І кварталу 2019 року з метою гармонізації статистики зайнятості та безробіття відповідно до Резолюції щодо статистики трудової діяльності, зайнятості та недовикористання робочої сили, яка прийнята 19-ю Міжнародною конференцією статистики праці у жовтні 2013 року, та Регламенту ЄС № 577/98 про організацію обстеження робочої сили у Співтоваристві, обстеження робочої сили охоплює населення віком 15 років і старше. 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theme="3" tint="0.39997558519241921"/>
        <rFont val="Times New Roman"/>
        <family val="1"/>
        <charset val="204"/>
      </rPr>
      <t>http://www.ukrstat.gov.ua/operativ/operativ2006/rp/met_u.htm</t>
    </r>
    <r>
      <rPr>
        <b/>
        <sz val="12"/>
        <rFont val="Times New Roman"/>
        <family val="1"/>
        <charset val="204"/>
      </rPr>
      <t xml:space="preserve">
</t>
    </r>
  </si>
  <si>
    <t>6 місяців 
2019</t>
  </si>
  <si>
    <t>9 місяців 
2019</t>
  </si>
  <si>
    <t>12 місяців 
2019</t>
  </si>
  <si>
    <t>3 місяці 
2020</t>
  </si>
  <si>
    <t>I.2019</t>
  </si>
  <si>
    <t>II.2019</t>
  </si>
  <si>
    <t>III.2019</t>
  </si>
  <si>
    <t>IV.2019</t>
  </si>
  <si>
    <t xml:space="preserve"> Дані наведено без урахування тимчасово окупованої території Автономної Республіки Крим, м.Севастополя та частини тимчасово окупованих територій у Донецькій та Луганській областях.</t>
  </si>
  <si>
    <t>I.2020</t>
  </si>
  <si>
    <t>6 місяців 
2020</t>
  </si>
  <si>
    <t>II.2020</t>
  </si>
  <si>
    <t>9 місяців 
2020</t>
  </si>
  <si>
    <t>III.2020</t>
  </si>
  <si>
    <t>IV.2020</t>
  </si>
  <si>
    <t>12 місяців 
2020</t>
  </si>
  <si>
    <t>I.2021</t>
  </si>
  <si>
    <t>3 місяці 
2021</t>
  </si>
  <si>
    <t>6 місяців 
2021</t>
  </si>
  <si>
    <t>II.2021</t>
  </si>
  <si>
    <t>9 місяців 
2021</t>
  </si>
  <si>
    <t>III.2021</t>
  </si>
  <si>
    <t>12 місяців 
2021</t>
  </si>
  <si>
    <t>IV.2021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</si>
</sst>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.00\ _₴_-;\-* #,##0.00\ _₴_-;_-* &quot;-&quot;??\ 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0.0"/>
    <numFmt numFmtId="173" formatCode="&quot;$&quot;#,##0_);[Red]\(&quot;$&quot;#,##0\)"/>
    <numFmt numFmtId="174" formatCode="_(* #,##0.00_);_(* \(#,##0.00\);_(* &quot;-&quot;??_);_(@_)"/>
    <numFmt numFmtId="175" formatCode="#,##0.0"/>
    <numFmt numFmtId="176" formatCode="#."/>
    <numFmt numFmtId="177" formatCode="&quot;Ј&quot;#,##0.00;[Red]\-&quot;Ј&quot;#,##0.00"/>
    <numFmt numFmtId="178" formatCode="General_)"/>
    <numFmt numFmtId="179" formatCode="#,##0.000"/>
    <numFmt numFmtId="180" formatCode="&quot;   &quot;@"/>
    <numFmt numFmtId="181" formatCode="&quot;      &quot;@"/>
    <numFmt numFmtId="182" formatCode="&quot;         &quot;@"/>
    <numFmt numFmtId="183" formatCode="&quot;            &quot;@"/>
    <numFmt numFmtId="184" formatCode="&quot;               &quot;@"/>
    <numFmt numFmtId="185" formatCode="0.000_)"/>
    <numFmt numFmtId="186" formatCode="_(* #,##0_);_(* \(#,##0\);_(* &quot;-&quot;_);_(@_)"/>
    <numFmt numFmtId="187" formatCode="_-&quot;$&quot;* #,##0_-;\-&quot;$&quot;* #,##0_-;_-&quot;$&quot;* &quot;-&quot;_-;_-@_-"/>
    <numFmt numFmtId="188" formatCode="_([$€-2]* #,##0.00_);_([$€-2]* \(#,##0.00\);_([$€-2]* &quot;-&quot;??_)"/>
    <numFmt numFmtId="189" formatCode="_-* #,##0\ _F_t_-;\-* #,##0\ _F_t_-;_-* &quot;-&quot;\ _F_t_-;_-@_-"/>
    <numFmt numFmtId="190" formatCode="_-* #,##0.00\ _F_t_-;\-* #,##0.00\ _F_t_-;_-* &quot;-&quot;??\ _F_t_-;_-@_-"/>
    <numFmt numFmtId="191" formatCode="[&gt;0.05]#,##0.0;[&lt;-0.05]\-#,##0.0;\-\-&quot; &quot;;"/>
    <numFmt numFmtId="192" formatCode="[&gt;0.5]#,##0;[&lt;-0.5]\-#,##0;\-\-&quot; &quot;;"/>
    <numFmt numFmtId="193" formatCode="#,##0\ &quot;Kč&quot;;\-#,##0\ &quot;Kč&quot;"/>
    <numFmt numFmtId="194" formatCode="&quot;$&quot;#,##0_);\(&quot;$&quot;#,##0\)"/>
    <numFmt numFmtId="195" formatCode="_(&quot;$&quot;* #,##0_);_(&quot;$&quot;* \(#,##0\);_(&quot;$&quot;* &quot;-&quot;_);_(@_)"/>
    <numFmt numFmtId="196" formatCode="_(&quot;$&quot;* #,##0.00_);_(&quot;$&quot;* \(#,##0.00\);_(&quot;$&quot;* &quot;-&quot;??_);_(@_)"/>
    <numFmt numFmtId="197" formatCode="[&gt;=0.05]#,##0.0;[&lt;=-0.05]\-#,##0.0;?0.0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_-* #,##0\ _р_._-;\-* #,##0\ _р_._-;_-* &quot;-&quot;\ _р_._-;_-@_-"/>
    <numFmt numFmtId="205" formatCode="_-* #,##0.00\ &quot;р.&quot;_-;\-* #,##0.00\ &quot;р.&quot;_-;_-* &quot;-&quot;??\ &quot;р.&quot;_-;_-@_-"/>
    <numFmt numFmtId="206" formatCode="_-* #,##0.00\ _р_._-;\-* #,##0.00\ _р_._-;_-* &quot;-&quot;??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_-* #,##0.00&quot;р.&quot;_-;\-* #,##0.00&quot;р.&quot;_-;_-* &quot;-&quot;??&quot;р.&quot;_-;_-@_-"/>
    <numFmt numFmtId="231" formatCode="##0"/>
    <numFmt numFmtId="232" formatCode="dd\.mm\.yyyy"/>
    <numFmt numFmtId="233" formatCode="mm/yyyy"/>
  </numFmts>
  <fonts count="235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0FEE6"/>
      <name val="Arial Cyr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indexed="10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u/>
      <sz val="9.35"/>
      <color indexed="12"/>
      <name val="Times New Roman Cyr"/>
      <charset val="204"/>
    </font>
    <font>
      <sz val="10"/>
      <name val="SimSun"/>
      <family val="2"/>
      <charset val="204"/>
    </font>
    <font>
      <sz val="14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1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name val="Times New Roman Cyr"/>
      <charset val="204"/>
    </font>
    <font>
      <sz val="9"/>
      <color theme="1"/>
      <name val="Calibri"/>
      <family val="2"/>
      <charset val="204"/>
      <scheme val="minor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EE6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rgb="FF005B2B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/>
      <right/>
      <top/>
      <bottom style="thin">
        <color theme="6" tint="-0.499984740745262"/>
      </bottom>
      <diagonal/>
    </border>
    <border>
      <left/>
      <right/>
      <top/>
      <bottom style="thick">
        <color rgb="FF005B2B"/>
      </bottom>
      <diagonal/>
    </border>
    <border>
      <left style="medium">
        <color rgb="FF005B2B"/>
      </left>
      <right style="thin">
        <color theme="6" tint="-0.499984740745262"/>
      </right>
      <top/>
      <bottom/>
      <diagonal/>
    </border>
    <border>
      <left style="medium">
        <color rgb="FF005B2B"/>
      </left>
      <right style="thin">
        <color theme="6" tint="-0.499984740745262"/>
      </right>
      <top/>
      <bottom style="thick">
        <color rgb="FF005B2B"/>
      </bottom>
      <diagonal/>
    </border>
    <border>
      <left style="thin">
        <color theme="6" tint="-0.499984740745262"/>
      </left>
      <right style="thin">
        <color indexed="64"/>
      </right>
      <top/>
      <bottom/>
      <diagonal/>
    </border>
    <border>
      <left style="thin">
        <color theme="6" tint="-0.499984740745262"/>
      </left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/>
      <top/>
      <bottom style="thick">
        <color rgb="FF005B2B"/>
      </bottom>
      <diagonal/>
    </border>
    <border>
      <left style="thin">
        <color indexed="64"/>
      </left>
      <right/>
      <top style="thick">
        <color rgb="FF005B2B"/>
      </top>
      <bottom/>
      <diagonal/>
    </border>
    <border>
      <left style="thick">
        <color rgb="FF005B2B"/>
      </left>
      <right/>
      <top style="thick">
        <color rgb="FF005B2B"/>
      </top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/>
      <top style="thick">
        <color rgb="FF005B2B"/>
      </top>
      <bottom style="thick">
        <color rgb="FF005B2B"/>
      </bottom>
      <diagonal/>
    </border>
    <border>
      <left/>
      <right/>
      <top/>
      <bottom style="thick">
        <color rgb="FF005D29"/>
      </bottom>
      <diagonal/>
    </border>
    <border>
      <left style="thick">
        <color rgb="FF005B2B"/>
      </left>
      <right style="thick">
        <color rgb="FF005D29"/>
      </right>
      <top/>
      <bottom style="thick">
        <color rgb="FF005D29"/>
      </bottom>
      <diagonal/>
    </border>
    <border>
      <left style="thick">
        <color rgb="FF005B2B"/>
      </left>
      <right style="thick">
        <color theme="6" tint="-0.499984740745262"/>
      </right>
      <top style="thick">
        <color rgb="FF005B2B"/>
      </top>
      <bottom/>
      <diagonal/>
    </border>
    <border>
      <left style="thick">
        <color rgb="FF005B2B"/>
      </left>
      <right style="thick">
        <color theme="6" tint="-0.499984740745262"/>
      </right>
      <top/>
      <bottom style="thick">
        <color rgb="FF005B2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theme="6" tint="-0.499984740745262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005B2B"/>
      </left>
      <right style="thick">
        <color theme="6" tint="-0.499984740745262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D29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ck">
        <color rgb="FF005B2B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rgb="FF005D29"/>
      </top>
      <bottom/>
      <diagonal/>
    </border>
    <border>
      <left style="thin">
        <color indexed="64"/>
      </left>
      <right style="thin">
        <color theme="1"/>
      </right>
      <top/>
      <bottom style="thick">
        <color rgb="FF005D29"/>
      </bottom>
      <diagonal/>
    </border>
    <border>
      <left style="thin">
        <color indexed="64"/>
      </left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/>
      <bottom style="thick">
        <color rgb="FF005B2B"/>
      </bottom>
      <diagonal/>
    </border>
    <border>
      <left/>
      <right style="thin">
        <color indexed="64"/>
      </right>
      <top/>
      <bottom style="thick">
        <color rgb="FF005B2B"/>
      </bottom>
      <diagonal/>
    </border>
  </borders>
  <cellStyleXfs count="2325">
    <xf numFmtId="0" fontId="0" fillId="0" borderId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49" fontId="34" fillId="0" borderId="0">
      <alignment horizontal="centerContinuous" vertical="top" wrapText="1"/>
    </xf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0" fontId="46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6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6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6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6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6" borderId="0" applyNumberFormat="0" applyBorder="0" applyAlignment="0" applyProtection="0"/>
    <xf numFmtId="0" fontId="46" fillId="10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182" fontId="65" fillId="0" borderId="0" applyFont="0" applyFill="0" applyBorder="0" applyAlignment="0" applyProtection="0"/>
    <xf numFmtId="183" fontId="65" fillId="0" borderId="0" applyFont="0" applyFill="0" applyBorder="0" applyAlignment="0" applyProtection="0"/>
    <xf numFmtId="0" fontId="46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6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6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6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6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6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6" fillId="6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3" borderId="0" applyNumberFormat="0" applyBorder="0" applyAlignment="0" applyProtection="0"/>
    <xf numFmtId="0" fontId="46" fillId="6" borderId="0" applyNumberFormat="0" applyBorder="0" applyAlignment="0" applyProtection="0"/>
    <xf numFmtId="0" fontId="46" fillId="10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1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2" borderId="0" applyNumberFormat="0" applyBorder="0" applyAlignment="0" applyProtection="0"/>
    <xf numFmtId="184" fontId="64" fillId="0" borderId="0" applyFont="0" applyFill="0" applyBorder="0" applyAlignment="0" applyProtection="0"/>
    <xf numFmtId="0" fontId="47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47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47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47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47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47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6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11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47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47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47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47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47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67" fillId="0" borderId="1">
      <protection hidden="1"/>
    </xf>
    <xf numFmtId="0" fontId="68" fillId="22" borderId="1" applyNumberFormat="0" applyFont="0" applyBorder="0" applyAlignment="0" applyProtection="0">
      <protection hidden="1"/>
    </xf>
    <xf numFmtId="0" fontId="69" fillId="0" borderId="1">
      <protection hidden="1"/>
    </xf>
    <xf numFmtId="0" fontId="58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50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2" fillId="0" borderId="3" applyNumberFormat="0" applyFont="0" applyFill="0" applyAlignment="0" applyProtection="0"/>
    <xf numFmtId="0" fontId="55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1" fontId="74" fillId="24" borderId="5">
      <alignment horizontal="right" vertical="center"/>
    </xf>
    <xf numFmtId="0" fontId="75" fillId="24" borderId="5">
      <alignment horizontal="right" vertical="center"/>
    </xf>
    <xf numFmtId="0" fontId="65" fillId="24" borderId="6"/>
    <xf numFmtId="0" fontId="74" fillId="25" borderId="5">
      <alignment horizontal="center" vertical="center"/>
    </xf>
    <xf numFmtId="1" fontId="74" fillId="24" borderId="5">
      <alignment horizontal="right" vertical="center"/>
    </xf>
    <xf numFmtId="0" fontId="65" fillId="24" borderId="0"/>
    <xf numFmtId="0" fontId="65" fillId="24" borderId="0"/>
    <xf numFmtId="0" fontId="76" fillId="24" borderId="5">
      <alignment horizontal="left" vertical="center"/>
    </xf>
    <xf numFmtId="0" fontId="76" fillId="24" borderId="7">
      <alignment vertical="center"/>
    </xf>
    <xf numFmtId="0" fontId="77" fillId="24" borderId="8">
      <alignment vertical="center"/>
    </xf>
    <xf numFmtId="0" fontId="76" fillId="24" borderId="5"/>
    <xf numFmtId="0" fontId="75" fillId="24" borderId="5">
      <alignment horizontal="right" vertical="center"/>
    </xf>
    <xf numFmtId="0" fontId="78" fillId="26" borderId="5">
      <alignment horizontal="left" vertical="center"/>
    </xf>
    <xf numFmtId="0" fontId="78" fillId="26" borderId="5">
      <alignment horizontal="left" vertical="center"/>
    </xf>
    <xf numFmtId="0" fontId="21" fillId="24" borderId="5">
      <alignment horizontal="left" vertical="center"/>
    </xf>
    <xf numFmtId="0" fontId="79" fillId="24" borderId="6"/>
    <xf numFmtId="0" fontId="74" fillId="25" borderId="5">
      <alignment horizontal="left" vertical="center"/>
    </xf>
    <xf numFmtId="185" fontId="80" fillId="0" borderId="0"/>
    <xf numFmtId="185" fontId="80" fillId="0" borderId="0"/>
    <xf numFmtId="185" fontId="80" fillId="0" borderId="0"/>
    <xf numFmtId="185" fontId="80" fillId="0" borderId="0"/>
    <xf numFmtId="185" fontId="80" fillId="0" borderId="0"/>
    <xf numFmtId="185" fontId="80" fillId="0" borderId="0"/>
    <xf numFmtId="185" fontId="80" fillId="0" borderId="0"/>
    <xf numFmtId="185" fontId="80" fillId="0" borderId="0"/>
    <xf numFmtId="38" fontId="15" fillId="0" borderId="0" applyFont="0" applyFill="0" applyBorder="0" applyAlignment="0" applyProtection="0"/>
    <xf numFmtId="186" fontId="81" fillId="0" borderId="0" applyFont="0" applyFill="0" applyBorder="0" applyAlignment="0" applyProtection="0"/>
    <xf numFmtId="170" fontId="21" fillId="0" borderId="0" applyFont="0" applyFill="0" applyBorder="0" applyAlignment="0" applyProtection="0"/>
    <xf numFmtId="204" fontId="127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65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69" fontId="81" fillId="0" borderId="0" applyFont="0" applyFill="0" applyBorder="0" applyAlignment="0" applyProtection="0"/>
    <xf numFmtId="179" fontId="82" fillId="0" borderId="0">
      <alignment horizontal="right" vertical="top"/>
    </xf>
    <xf numFmtId="206" fontId="127" fillId="0" borderId="0" applyFont="0" applyFill="0" applyBorder="0" applyAlignment="0" applyProtection="0"/>
    <xf numFmtId="3" fontId="83" fillId="0" borderId="0" applyFont="0" applyFill="0" applyBorder="0" applyAlignment="0" applyProtection="0"/>
    <xf numFmtId="0" fontId="84" fillId="0" borderId="0"/>
    <xf numFmtId="3" fontId="65" fillId="0" borderId="0" applyFill="0" applyBorder="0" applyAlignment="0" applyProtection="0"/>
    <xf numFmtId="0" fontId="85" fillId="0" borderId="0"/>
    <xf numFmtId="0" fontId="85" fillId="0" borderId="0"/>
    <xf numFmtId="173" fontId="15" fillId="0" borderId="0" applyFont="0" applyFill="0" applyBorder="0" applyAlignment="0" applyProtection="0"/>
    <xf numFmtId="205" fontId="127" fillId="0" borderId="0" applyFont="0" applyFill="0" applyBorder="0" applyAlignment="0" applyProtection="0"/>
    <xf numFmtId="187" fontId="83" fillId="0" borderId="0" applyFont="0" applyFill="0" applyBorder="0" applyAlignment="0" applyProtection="0"/>
    <xf numFmtId="176" fontId="16" fillId="0" borderId="0">
      <protection locked="0"/>
    </xf>
    <xf numFmtId="0" fontId="72" fillId="0" borderId="0" applyFont="0" applyFill="0" applyBorder="0" applyAlignment="0" applyProtection="0"/>
    <xf numFmtId="188" fontId="8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89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90" fillId="0" borderId="0">
      <protection locked="0"/>
    </xf>
    <xf numFmtId="0" fontId="89" fillId="0" borderId="0">
      <protection locked="0"/>
    </xf>
    <xf numFmtId="0" fontId="91" fillId="0" borderId="0"/>
    <xf numFmtId="0" fontId="89" fillId="0" borderId="0">
      <protection locked="0"/>
    </xf>
    <xf numFmtId="0" fontId="92" fillId="0" borderId="0"/>
    <xf numFmtId="0" fontId="89" fillId="0" borderId="0">
      <protection locked="0"/>
    </xf>
    <xf numFmtId="0" fontId="92" fillId="0" borderId="0"/>
    <xf numFmtId="0" fontId="90" fillId="0" borderId="0">
      <protection locked="0"/>
    </xf>
    <xf numFmtId="0" fontId="92" fillId="0" borderId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176" fontId="16" fillId="0" borderId="0">
      <protection locked="0"/>
    </xf>
    <xf numFmtId="0" fontId="92" fillId="0" borderId="0"/>
    <xf numFmtId="0" fontId="93" fillId="0" borderId="0"/>
    <xf numFmtId="0" fontId="92" fillId="0" borderId="0"/>
    <xf numFmtId="0" fontId="84" fillId="0" borderId="0"/>
    <xf numFmtId="0" fontId="62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38" fontId="95" fillId="25" borderId="0" applyNumberFormat="0" applyBorder="0" applyAlignment="0" applyProtection="0"/>
    <xf numFmtId="0" fontId="51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52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53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6" fontId="17" fillId="0" borderId="0">
      <protection locked="0"/>
    </xf>
    <xf numFmtId="176" fontId="17" fillId="0" borderId="0"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/>
    <xf numFmtId="0" fontId="18" fillId="0" borderId="0"/>
    <xf numFmtId="0" fontId="21" fillId="0" borderId="0"/>
    <xf numFmtId="191" fontId="65" fillId="0" borderId="0" applyFont="0" applyFill="0" applyBorder="0" applyAlignment="0" applyProtection="0"/>
    <xf numFmtId="192" fontId="65" fillId="0" borderId="0" applyFont="0" applyFill="0" applyBorder="0" applyAlignment="0" applyProtection="0"/>
    <xf numFmtId="0" fontId="48" fillId="7" borderId="2" applyNumberFormat="0" applyAlignment="0" applyProtection="0"/>
    <xf numFmtId="10" fontId="95" fillId="24" borderId="5" applyNumberFormat="0" applyBorder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75" fontId="103" fillId="0" borderId="0"/>
    <xf numFmtId="0" fontId="92" fillId="0" borderId="12"/>
    <xf numFmtId="0" fontId="60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5" fillId="0" borderId="1">
      <alignment horizontal="left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193" fontId="72" fillId="0" borderId="0" applyFont="0" applyFill="0" applyBorder="0" applyAlignment="0" applyProtection="0"/>
    <xf numFmtId="186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94" fontId="72" fillId="0" borderId="0" applyFont="0" applyFill="0" applyBorder="0" applyAlignment="0" applyProtection="0"/>
    <xf numFmtId="195" fontId="81" fillId="0" borderId="0" applyFont="0" applyFill="0" applyBorder="0" applyAlignment="0" applyProtection="0"/>
    <xf numFmtId="196" fontId="81" fillId="0" borderId="0" applyFont="0" applyFill="0" applyBorder="0" applyAlignment="0" applyProtection="0"/>
    <xf numFmtId="0" fontId="107" fillId="0" borderId="0"/>
    <xf numFmtId="0" fontId="57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35" fillId="0" borderId="0" applyNumberFormat="0" applyFill="0" applyBorder="0" applyAlignment="0" applyProtection="0"/>
    <xf numFmtId="0" fontId="109" fillId="0" borderId="0"/>
    <xf numFmtId="0" fontId="29" fillId="0" borderId="0"/>
    <xf numFmtId="0" fontId="29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5" fillId="0" borderId="0"/>
    <xf numFmtId="0" fontId="6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65" fillId="0" borderId="0"/>
    <xf numFmtId="0" fontId="64" fillId="0" borderId="0"/>
    <xf numFmtId="0" fontId="2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5" fillId="0" borderId="0"/>
    <xf numFmtId="197" fontId="81" fillId="0" borderId="0" applyFill="0" applyBorder="0" applyAlignment="0" applyProtection="0">
      <alignment horizontal="right"/>
    </xf>
    <xf numFmtId="0" fontId="88" fillId="0" borderId="0"/>
    <xf numFmtId="178" fontId="42" fillId="0" borderId="0"/>
    <xf numFmtId="178" fontId="29" fillId="0" borderId="0"/>
    <xf numFmtId="0" fontId="110" fillId="0" borderId="0"/>
    <xf numFmtId="0" fontId="21" fillId="10" borderId="14" applyNumberFormat="0" applyFont="0" applyAlignment="0" applyProtection="0"/>
    <xf numFmtId="0" fontId="29" fillId="10" borderId="14" applyNumberFormat="0" applyFont="0" applyAlignment="0" applyProtection="0"/>
    <xf numFmtId="0" fontId="40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49" fontId="111" fillId="0" borderId="0"/>
    <xf numFmtId="174" fontId="19" fillId="0" borderId="0" applyFont="0" applyFill="0" applyBorder="0" applyAlignment="0" applyProtection="0"/>
    <xf numFmtId="0" fontId="49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198" fontId="88" fillId="0" borderId="0" applyFont="0" applyFill="0" applyBorder="0" applyAlignment="0" applyProtection="0"/>
    <xf numFmtId="199" fontId="88" fillId="0" borderId="0" applyFont="0" applyFill="0" applyBorder="0" applyAlignment="0" applyProtection="0"/>
    <xf numFmtId="0" fontId="84" fillId="0" borderId="0"/>
    <xf numFmtId="10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200" fontId="65" fillId="0" borderId="0" applyFont="0" applyFill="0" applyBorder="0" applyAlignment="0" applyProtection="0"/>
    <xf numFmtId="201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" fontId="72" fillId="0" borderId="0" applyFont="0" applyFill="0" applyBorder="0" applyAlignment="0" applyProtection="0"/>
    <xf numFmtId="203" fontId="81" fillId="0" borderId="0" applyFill="0" applyBorder="0" applyAlignment="0">
      <alignment horizontal="centerContinuous"/>
    </xf>
    <xf numFmtId="0" fontId="64" fillId="0" borderId="0"/>
    <xf numFmtId="0" fontId="113" fillId="0" borderId="1" applyNumberFormat="0" applyFill="0" applyBorder="0" applyAlignment="0" applyProtection="0">
      <protection hidden="1"/>
    </xf>
    <xf numFmtId="172" fontId="114" fillId="0" borderId="0"/>
    <xf numFmtId="0" fontId="115" fillId="0" borderId="0"/>
    <xf numFmtId="0" fontId="65" fillId="0" borderId="0" applyNumberFormat="0"/>
    <xf numFmtId="0" fontId="5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4" fillId="22" borderId="1"/>
    <xf numFmtId="176" fontId="16" fillId="0" borderId="16">
      <protection locked="0"/>
    </xf>
    <xf numFmtId="0" fontId="117" fillId="0" borderId="17" applyNumberFormat="0" applyFill="0" applyAlignment="0" applyProtection="0"/>
    <xf numFmtId="0" fontId="89" fillId="0" borderId="16">
      <protection locked="0"/>
    </xf>
    <xf numFmtId="0" fontId="107" fillId="0" borderId="0"/>
    <xf numFmtId="0" fontId="61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72" fontId="121" fillId="0" borderId="0">
      <alignment horizontal="right"/>
    </xf>
    <xf numFmtId="0" fontId="47" fillId="27" borderId="0" applyNumberFormat="0" applyBorder="0" applyAlignment="0" applyProtection="0"/>
    <xf numFmtId="0" fontId="47" fillId="18" borderId="0" applyNumberFormat="0" applyBorder="0" applyAlignment="0" applyProtection="0"/>
    <xf numFmtId="0" fontId="47" fillId="12" borderId="0" applyNumberFormat="0" applyBorder="0" applyAlignment="0" applyProtection="0"/>
    <xf numFmtId="0" fontId="47" fillId="28" borderId="0" applyNumberFormat="0" applyBorder="0" applyAlignment="0" applyProtection="0"/>
    <xf numFmtId="0" fontId="47" fillId="16" borderId="0" applyNumberFormat="0" applyBorder="0" applyAlignment="0" applyProtection="0"/>
    <xf numFmtId="0" fontId="47" fillId="20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8" borderId="0" applyNumberFormat="0" applyBorder="0" applyAlignment="0" applyProtection="0"/>
    <xf numFmtId="0" fontId="48" fillId="7" borderId="2" applyNumberFormat="0" applyAlignment="0" applyProtection="0"/>
    <xf numFmtId="0" fontId="48" fillId="13" borderId="2" applyNumberFormat="0" applyAlignment="0" applyProtection="0"/>
    <xf numFmtId="0" fontId="49" fillId="29" borderId="15" applyNumberFormat="0" applyAlignment="0" applyProtection="0"/>
    <xf numFmtId="0" fontId="128" fillId="29" borderId="2" applyNumberFormat="0" applyAlignment="0" applyProtection="0"/>
    <xf numFmtId="0" fontId="122" fillId="0" borderId="0" applyProtection="0"/>
    <xf numFmtId="177" fontId="36" fillId="0" borderId="0" applyFont="0" applyFill="0" applyBorder="0" applyAlignment="0" applyProtection="0"/>
    <xf numFmtId="0" fontId="62" fillId="4" borderId="0" applyNumberFormat="0" applyBorder="0" applyAlignment="0" applyProtection="0"/>
    <xf numFmtId="0" fontId="34" fillId="0" borderId="18">
      <alignment horizontal="centerContinuous" vertical="top" wrapText="1"/>
    </xf>
    <xf numFmtId="0" fontId="129" fillId="0" borderId="19" applyNumberFormat="0" applyFill="0" applyAlignment="0" applyProtection="0"/>
    <xf numFmtId="0" fontId="130" fillId="0" borderId="20" applyNumberFormat="0" applyFill="0" applyAlignment="0" applyProtection="0"/>
    <xf numFmtId="0" fontId="131" fillId="0" borderId="21" applyNumberFormat="0" applyFill="0" applyAlignment="0" applyProtection="0"/>
    <xf numFmtId="0" fontId="131" fillId="0" borderId="0" applyNumberFormat="0" applyFill="0" applyBorder="0" applyAlignment="0" applyProtection="0"/>
    <xf numFmtId="0" fontId="123" fillId="0" borderId="0" applyProtection="0"/>
    <xf numFmtId="0" fontId="124" fillId="0" borderId="0" applyProtection="0"/>
    <xf numFmtId="0" fontId="35" fillId="0" borderId="0">
      <alignment wrapText="1"/>
    </xf>
    <xf numFmtId="0" fontId="60" fillId="0" borderId="13" applyNumberFormat="0" applyFill="0" applyAlignment="0" applyProtection="0"/>
    <xf numFmtId="0" fontId="54" fillId="0" borderId="22" applyNumberFormat="0" applyFill="0" applyAlignment="0" applyProtection="0"/>
    <xf numFmtId="0" fontId="122" fillId="0" borderId="16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6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13" borderId="0" applyNumberFormat="0" applyBorder="0" applyAlignment="0" applyProtection="0"/>
    <xf numFmtId="0" fontId="50" fillId="22" borderId="2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27" fillId="0" borderId="0"/>
    <xf numFmtId="0" fontId="46" fillId="0" borderId="0"/>
    <xf numFmtId="0" fontId="35" fillId="0" borderId="0"/>
    <xf numFmtId="0" fontId="46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21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63" fillId="0" borderId="0"/>
    <xf numFmtId="0" fontId="27" fillId="0" borderId="0"/>
    <xf numFmtId="0" fontId="35" fillId="0" borderId="0"/>
    <xf numFmtId="0" fontId="21" fillId="0" borderId="0"/>
    <xf numFmtId="0" fontId="21" fillId="0" borderId="0"/>
    <xf numFmtId="0" fontId="46" fillId="0" borderId="0"/>
    <xf numFmtId="0" fontId="63" fillId="0" borderId="0"/>
    <xf numFmtId="0" fontId="63" fillId="0" borderId="0"/>
    <xf numFmtId="0" fontId="21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/>
    <xf numFmtId="0" fontId="21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46" fillId="0" borderId="0"/>
    <xf numFmtId="0" fontId="35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21" fillId="0" borderId="0"/>
    <xf numFmtId="0" fontId="54" fillId="0" borderId="17" applyNumberFormat="0" applyFill="0" applyAlignment="0" applyProtection="0"/>
    <xf numFmtId="0" fontId="58" fillId="5" borderId="0" applyNumberFormat="0" applyBorder="0" applyAlignment="0" applyProtection="0"/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127" fillId="10" borderId="14" applyNumberFormat="0" applyFont="0" applyAlignment="0" applyProtection="0"/>
    <xf numFmtId="0" fontId="46" fillId="10" borderId="14" applyNumberFormat="0" applyFont="0" applyAlignment="0" applyProtection="0"/>
    <xf numFmtId="0" fontId="21" fillId="10" borderId="1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9" fillId="22" borderId="15" applyNumberFormat="0" applyAlignment="0" applyProtection="0"/>
    <xf numFmtId="0" fontId="61" fillId="0" borderId="23" applyNumberFormat="0" applyFill="0" applyAlignment="0" applyProtection="0"/>
    <xf numFmtId="0" fontId="57" fillId="13" borderId="0" applyNumberFormat="0" applyBorder="0" applyAlignment="0" applyProtection="0"/>
    <xf numFmtId="0" fontId="42" fillId="0" borderId="0"/>
    <xf numFmtId="0" fontId="122" fillId="0" borderId="0"/>
    <xf numFmtId="0" fontId="6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" fontId="122" fillId="0" borderId="0" applyProtection="0"/>
    <xf numFmtId="171" fontId="46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62" fillId="6" borderId="0" applyNumberFormat="0" applyBorder="0" applyAlignment="0" applyProtection="0"/>
    <xf numFmtId="49" fontId="34" fillId="0" borderId="5">
      <alignment horizontal="center" vertical="center" wrapText="1"/>
    </xf>
    <xf numFmtId="169" fontId="21" fillId="0" borderId="0" applyFont="0" applyFill="0" applyBorder="0" applyAlignment="0" applyProtection="0"/>
    <xf numFmtId="0" fontId="21" fillId="0" borderId="0"/>
    <xf numFmtId="0" fontId="12" fillId="0" borderId="0"/>
    <xf numFmtId="9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5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182" fontId="64" fillId="0" borderId="0" applyFont="0" applyFill="0" applyBorder="0" applyAlignment="0" applyProtection="0"/>
    <xf numFmtId="182" fontId="81" fillId="0" borderId="0" applyFont="0" applyFill="0" applyBorder="0" applyAlignment="0" applyProtection="0"/>
    <xf numFmtId="183" fontId="64" fillId="0" borderId="0" applyFont="0" applyFill="0" applyBorder="0" applyAlignment="0" applyProtection="0"/>
    <xf numFmtId="183" fontId="81" fillId="0" borderId="0" applyFont="0" applyFill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1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1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2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11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11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2" fontId="89" fillId="0" borderId="0">
      <protection locked="0"/>
    </xf>
    <xf numFmtId="2" fontId="90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1" fillId="22" borderId="2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0" fontId="73" fillId="23" borderId="4" applyNumberFormat="0" applyAlignment="0" applyProtection="0"/>
    <xf numFmtId="208" fontId="65" fillId="0" borderId="0"/>
    <xf numFmtId="0" fontId="139" fillId="24" borderId="5">
      <alignment horizontal="right" vertical="center"/>
    </xf>
    <xf numFmtId="0" fontId="75" fillId="24" borderId="5">
      <alignment horizontal="right" vertical="center"/>
    </xf>
    <xf numFmtId="0" fontId="65" fillId="24" borderId="6"/>
    <xf numFmtId="0" fontId="74" fillId="32" borderId="5">
      <alignment horizontal="center" vertical="center"/>
    </xf>
    <xf numFmtId="0" fontId="139" fillId="24" borderId="5">
      <alignment horizontal="right" vertical="center"/>
    </xf>
    <xf numFmtId="0" fontId="76" fillId="24" borderId="5">
      <alignment horizontal="left" vertical="center"/>
    </xf>
    <xf numFmtId="0" fontId="76" fillId="24" borderId="7">
      <alignment vertical="center"/>
    </xf>
    <xf numFmtId="0" fontId="77" fillId="24" borderId="8">
      <alignment vertical="center"/>
    </xf>
    <xf numFmtId="0" fontId="76" fillId="24" borderId="5"/>
    <xf numFmtId="0" fontId="75" fillId="24" borderId="5">
      <alignment horizontal="right" vertical="center"/>
    </xf>
    <xf numFmtId="0" fontId="78" fillId="26" borderId="5">
      <alignment horizontal="left" vertical="center"/>
    </xf>
    <xf numFmtId="0" fontId="78" fillId="26" borderId="5">
      <alignment horizontal="left" vertical="center"/>
    </xf>
    <xf numFmtId="0" fontId="140" fillId="24" borderId="5">
      <alignment horizontal="left" vertical="center"/>
    </xf>
    <xf numFmtId="0" fontId="79" fillId="24" borderId="6"/>
    <xf numFmtId="0" fontId="74" fillId="25" borderId="5">
      <alignment horizontal="left" vertical="center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49" fontId="141" fillId="0" borderId="5">
      <alignment horizontal="center" vertical="center"/>
      <protection locked="0"/>
    </xf>
    <xf numFmtId="174" fontId="40" fillId="0" borderId="0" applyFont="0" applyFill="0" applyBorder="0" applyAlignment="0" applyProtection="0"/>
    <xf numFmtId="171" fontId="2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194" fontId="65" fillId="0" borderId="0" applyFont="0" applyFill="0" applyBorder="0" applyAlignment="0" applyProtection="0"/>
    <xf numFmtId="2" fontId="89" fillId="0" borderId="0">
      <protection locked="0"/>
    </xf>
    <xf numFmtId="0" fontId="65" fillId="0" borderId="0" applyFont="0" applyFill="0" applyBorder="0" applyAlignment="0" applyProtection="0"/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49" fontId="35" fillId="0" borderId="5">
      <alignment horizontal="left" vertical="center"/>
      <protection locked="0"/>
    </xf>
    <xf numFmtId="172" fontId="142" fillId="0" borderId="0"/>
    <xf numFmtId="209" fontId="65" fillId="0" borderId="0" applyFont="0" applyFill="0" applyBorder="0" applyAlignment="0" applyProtection="0"/>
    <xf numFmtId="178" fontId="93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65" fillId="0" borderId="0" applyFont="0" applyFill="0" applyBorder="0" applyAlignment="0" applyProtection="0"/>
    <xf numFmtId="175" fontId="65" fillId="0" borderId="0" applyFont="0" applyFill="0" applyBorder="0" applyAlignment="0" applyProtection="0"/>
    <xf numFmtId="175" fontId="65" fillId="0" borderId="0" applyFont="0" applyFill="0" applyBorder="0" applyAlignment="0" applyProtection="0"/>
    <xf numFmtId="0" fontId="91" fillId="0" borderId="0"/>
    <xf numFmtId="175" fontId="65" fillId="0" borderId="0" applyFont="0" applyFill="0" applyBorder="0" applyAlignment="0" applyProtection="0"/>
    <xf numFmtId="0" fontId="92" fillId="0" borderId="0"/>
    <xf numFmtId="175" fontId="65" fillId="0" borderId="0" applyFont="0" applyFill="0" applyBorder="0" applyAlignment="0" applyProtection="0"/>
    <xf numFmtId="0" fontId="92" fillId="0" borderId="0"/>
    <xf numFmtId="175" fontId="65" fillId="0" borderId="0" applyFont="0" applyFill="0" applyBorder="0" applyAlignment="0" applyProtection="0"/>
    <xf numFmtId="0" fontId="92" fillId="0" borderId="0"/>
    <xf numFmtId="175" fontId="65" fillId="0" borderId="0" applyFont="0" applyFill="0" applyBorder="0" applyAlignment="0" applyProtection="0"/>
    <xf numFmtId="0" fontId="88" fillId="0" borderId="0"/>
    <xf numFmtId="0" fontId="89" fillId="0" borderId="0">
      <protection locked="0"/>
    </xf>
    <xf numFmtId="210" fontId="89" fillId="0" borderId="0">
      <protection locked="0"/>
    </xf>
    <xf numFmtId="2" fontId="65" fillId="0" borderId="0" applyFont="0" applyFill="0" applyBorder="0" applyAlignment="0" applyProtection="0"/>
    <xf numFmtId="0" fontId="92" fillId="0" borderId="0"/>
    <xf numFmtId="0" fontId="93" fillId="0" borderId="0"/>
    <xf numFmtId="0" fontId="92" fillId="0" borderId="0"/>
    <xf numFmtId="210" fontId="89" fillId="0" borderId="0">
      <protection locked="0"/>
    </xf>
    <xf numFmtId="211" fontId="143" fillId="0" borderId="0" applyAlignment="0">
      <alignment wrapText="1"/>
    </xf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6" fillId="0" borderId="9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7" fillId="0" borderId="10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11" applyNumberFormat="0" applyFill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12" fontId="144" fillId="0" borderId="0">
      <protection locked="0"/>
    </xf>
    <xf numFmtId="212" fontId="144" fillId="0" borderId="0"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175" fontId="64" fillId="0" borderId="0" applyFont="0" applyFill="0" applyBorder="0" applyAlignment="0" applyProtection="0"/>
    <xf numFmtId="175" fontId="81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81" fillId="0" borderId="0" applyFont="0" applyFill="0" applyBorder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102" fillId="7" borderId="2" applyNumberForma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5" fontId="65" fillId="0" borderId="0"/>
    <xf numFmtId="0" fontId="92" fillId="0" borderId="12"/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</xf>
    <xf numFmtId="49" fontId="35" fillId="0" borderId="0" applyNumberFormat="0" applyFont="0" applyAlignment="0">
      <alignment vertical="top" wrapText="1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35" fillId="0" borderId="0" applyNumberFormat="0" applyFont="0" applyAlignment="0">
      <alignment vertical="top" wrapText="1"/>
      <protection locked="0"/>
    </xf>
    <xf numFmtId="49" fontId="151" fillId="24" borderId="30">
      <alignment horizontal="left" vertical="center"/>
      <protection locked="0"/>
    </xf>
    <xf numFmtId="49" fontId="151" fillId="24" borderId="30">
      <alignment horizontal="left" vertical="center"/>
    </xf>
    <xf numFmtId="4" fontId="151" fillId="24" borderId="30">
      <alignment horizontal="right" vertical="center"/>
      <protection locked="0"/>
    </xf>
    <xf numFmtId="4" fontId="151" fillId="24" borderId="30">
      <alignment horizontal="right" vertical="center"/>
    </xf>
    <xf numFmtId="4" fontId="152" fillId="24" borderId="30">
      <alignment horizontal="right" vertical="center"/>
      <protection locked="0"/>
    </xf>
    <xf numFmtId="49" fontId="153" fillId="24" borderId="5">
      <alignment horizontal="left" vertical="center"/>
      <protection locked="0"/>
    </xf>
    <xf numFmtId="49" fontId="153" fillId="24" borderId="5">
      <alignment horizontal="left" vertical="center"/>
    </xf>
    <xf numFmtId="49" fontId="154" fillId="24" borderId="5">
      <alignment horizontal="left" vertical="center"/>
      <protection locked="0"/>
    </xf>
    <xf numFmtId="49" fontId="154" fillId="24" borderId="5">
      <alignment horizontal="left" vertical="center"/>
    </xf>
    <xf numFmtId="4" fontId="153" fillId="24" borderId="5">
      <alignment horizontal="right" vertical="center"/>
      <protection locked="0"/>
    </xf>
    <xf numFmtId="4" fontId="153" fillId="24" borderId="5">
      <alignment horizontal="right" vertical="center"/>
    </xf>
    <xf numFmtId="4" fontId="155" fillId="24" borderId="5">
      <alignment horizontal="right" vertical="center"/>
      <protection locked="0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9" fontId="141" fillId="24" borderId="5">
      <alignment horizontal="left" vertical="center"/>
    </xf>
    <xf numFmtId="49" fontId="152" fillId="24" borderId="5">
      <alignment horizontal="left" vertical="center"/>
      <protection locked="0"/>
    </xf>
    <xf numFmtId="49" fontId="152" fillId="24" borderId="5">
      <alignment horizontal="left" vertical="center"/>
    </xf>
    <xf numFmtId="4" fontId="141" fillId="24" borderId="5">
      <alignment horizontal="right" vertical="center"/>
      <protection locked="0"/>
    </xf>
    <xf numFmtId="4" fontId="141" fillId="24" borderId="5">
      <alignment horizontal="right" vertical="center"/>
      <protection locked="0"/>
    </xf>
    <xf numFmtId="4" fontId="141" fillId="24" borderId="5">
      <alignment horizontal="right" vertical="center"/>
    </xf>
    <xf numFmtId="4" fontId="141" fillId="24" borderId="5">
      <alignment horizontal="right" vertical="center"/>
    </xf>
    <xf numFmtId="4" fontId="152" fillId="24" borderId="5">
      <alignment horizontal="right" vertical="center"/>
      <protection locked="0"/>
    </xf>
    <xf numFmtId="49" fontId="156" fillId="24" borderId="5">
      <alignment horizontal="left" vertical="center"/>
      <protection locked="0"/>
    </xf>
    <xf numFmtId="49" fontId="156" fillId="24" borderId="5">
      <alignment horizontal="left" vertical="center"/>
    </xf>
    <xf numFmtId="49" fontId="157" fillId="24" borderId="5">
      <alignment horizontal="left" vertical="center"/>
      <protection locked="0"/>
    </xf>
    <xf numFmtId="49" fontId="157" fillId="24" borderId="5">
      <alignment horizontal="left" vertical="center"/>
    </xf>
    <xf numFmtId="4" fontId="156" fillId="24" borderId="5">
      <alignment horizontal="right" vertical="center"/>
      <protection locked="0"/>
    </xf>
    <xf numFmtId="4" fontId="156" fillId="24" borderId="5">
      <alignment horizontal="right" vertical="center"/>
    </xf>
    <xf numFmtId="4" fontId="158" fillId="24" borderId="5">
      <alignment horizontal="right" vertical="center"/>
      <protection locked="0"/>
    </xf>
    <xf numFmtId="49" fontId="159" fillId="0" borderId="5">
      <alignment horizontal="left" vertical="center"/>
      <protection locked="0"/>
    </xf>
    <xf numFmtId="49" fontId="159" fillId="0" borderId="5">
      <alignment horizontal="left" vertical="center"/>
    </xf>
    <xf numFmtId="49" fontId="160" fillId="0" borderId="5">
      <alignment horizontal="left" vertical="center"/>
      <protection locked="0"/>
    </xf>
    <xf numFmtId="49" fontId="160" fillId="0" borderId="5">
      <alignment horizontal="left" vertical="center"/>
    </xf>
    <xf numFmtId="4" fontId="159" fillId="0" borderId="5">
      <alignment horizontal="right" vertical="center"/>
      <protection locked="0"/>
    </xf>
    <xf numFmtId="4" fontId="159" fillId="0" borderId="5">
      <alignment horizontal="right" vertical="center"/>
    </xf>
    <xf numFmtId="4" fontId="160" fillId="0" borderId="5">
      <alignment horizontal="right" vertical="center"/>
      <protection locked="0"/>
    </xf>
    <xf numFmtId="49" fontId="161" fillId="0" borderId="5">
      <alignment horizontal="left" vertical="center"/>
      <protection locked="0"/>
    </xf>
    <xf numFmtId="49" fontId="161" fillId="0" borderId="5">
      <alignment horizontal="left" vertical="center"/>
    </xf>
    <xf numFmtId="49" fontId="162" fillId="0" borderId="5">
      <alignment horizontal="left" vertical="center"/>
      <protection locked="0"/>
    </xf>
    <xf numFmtId="49" fontId="162" fillId="0" borderId="5">
      <alignment horizontal="left" vertical="center"/>
    </xf>
    <xf numFmtId="4" fontId="161" fillId="0" borderId="5">
      <alignment horizontal="right" vertical="center"/>
      <protection locked="0"/>
    </xf>
    <xf numFmtId="4" fontId="161" fillId="0" borderId="5">
      <alignment horizontal="right" vertical="center"/>
    </xf>
    <xf numFmtId="49" fontId="159" fillId="0" borderId="5">
      <alignment horizontal="left" vertical="center"/>
      <protection locked="0"/>
    </xf>
    <xf numFmtId="49" fontId="160" fillId="0" borderId="5">
      <alignment horizontal="left" vertical="center"/>
      <protection locked="0"/>
    </xf>
    <xf numFmtId="4" fontId="159" fillId="0" borderId="5">
      <alignment horizontal="right" vertical="center"/>
      <protection locked="0"/>
    </xf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1" fontId="81" fillId="0" borderId="0" applyNumberFormat="0" applyAlignment="0">
      <alignment horizontal="center"/>
    </xf>
    <xf numFmtId="213" fontId="163" fillId="0" borderId="0" applyNumberFormat="0">
      <alignment horizontal="centerContinuous"/>
    </xf>
    <xf numFmtId="186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14" fontId="88" fillId="0" borderId="0" applyFont="0" applyFill="0" applyBorder="0" applyAlignment="0" applyProtection="0"/>
    <xf numFmtId="215" fontId="88" fillId="0" borderId="0" applyFont="0" applyFill="0" applyBorder="0" applyAlignment="0" applyProtection="0"/>
    <xf numFmtId="216" fontId="89" fillId="0" borderId="0">
      <protection locked="0"/>
    </xf>
    <xf numFmtId="195" fontId="81" fillId="0" borderId="0" applyFont="0" applyFill="0" applyBorder="0" applyAlignment="0" applyProtection="0"/>
    <xf numFmtId="196" fontId="81" fillId="0" borderId="0" applyFont="0" applyFill="0" applyBorder="0" applyAlignment="0" applyProtection="0"/>
    <xf numFmtId="217" fontId="89" fillId="0" borderId="0">
      <protection locked="0"/>
    </xf>
    <xf numFmtId="218" fontId="89" fillId="0" borderId="0">
      <protection locked="0"/>
    </xf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08" fillId="13" borderId="0" applyNumberFormat="0" applyBorder="0" applyAlignment="0" applyProtection="0"/>
    <xf numFmtId="0" fontId="164" fillId="0" borderId="0"/>
    <xf numFmtId="0" fontId="29" fillId="0" borderId="0"/>
    <xf numFmtId="0" fontId="165" fillId="0" borderId="0"/>
    <xf numFmtId="0" fontId="29" fillId="0" borderId="0"/>
    <xf numFmtId="0" fontId="93" fillId="0" borderId="0"/>
    <xf numFmtId="0" fontId="93" fillId="0" borderId="0"/>
    <xf numFmtId="0" fontId="40" fillId="0" borderId="0"/>
    <xf numFmtId="0" fontId="40" fillId="0" borderId="0"/>
    <xf numFmtId="0" fontId="81" fillId="0" borderId="0"/>
    <xf numFmtId="0" fontId="121" fillId="0" borderId="0"/>
    <xf numFmtId="0" fontId="65" fillId="0" borderId="0"/>
    <xf numFmtId="0" fontId="40" fillId="0" borderId="0"/>
    <xf numFmtId="0" fontId="13" fillId="0" borderId="0"/>
    <xf numFmtId="0" fontId="81" fillId="0" borderId="0"/>
    <xf numFmtId="0" fontId="81" fillId="0" borderId="0"/>
    <xf numFmtId="0" fontId="65" fillId="0" borderId="0"/>
    <xf numFmtId="0" fontId="16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 applyBorder="0"/>
    <xf numFmtId="0" fontId="65" fillId="0" borderId="0"/>
    <xf numFmtId="0" fontId="65" fillId="0" borderId="0"/>
    <xf numFmtId="0" fontId="81" fillId="0" borderId="0"/>
    <xf numFmtId="0" fontId="81" fillId="0" borderId="0"/>
    <xf numFmtId="0" fontId="21" fillId="0" borderId="0"/>
    <xf numFmtId="0" fontId="81" fillId="0" borderId="0"/>
    <xf numFmtId="0" fontId="167" fillId="0" borderId="0"/>
    <xf numFmtId="0" fontId="65" fillId="0" borderId="0"/>
    <xf numFmtId="0" fontId="81" fillId="0" borderId="0" applyBorder="0"/>
    <xf numFmtId="0" fontId="21" fillId="0" borderId="0"/>
    <xf numFmtId="0" fontId="40" fillId="0" borderId="0"/>
    <xf numFmtId="0" fontId="40" fillId="0" borderId="0"/>
    <xf numFmtId="219" fontId="168" fillId="0" borderId="0"/>
    <xf numFmtId="0" fontId="81" fillId="0" borderId="0"/>
    <xf numFmtId="0" fontId="46" fillId="0" borderId="0"/>
    <xf numFmtId="0" fontId="169" fillId="0" borderId="0"/>
    <xf numFmtId="0" fontId="169" fillId="0" borderId="0"/>
    <xf numFmtId="0" fontId="169" fillId="0" borderId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0" fontId="29" fillId="10" borderId="14" applyNumberFormat="0" applyFont="0" applyAlignment="0" applyProtection="0"/>
    <xf numFmtId="4" fontId="135" fillId="32" borderId="5">
      <alignment horizontal="right" vertical="center"/>
      <protection locked="0"/>
    </xf>
    <xf numFmtId="4" fontId="135" fillId="30" borderId="5">
      <alignment horizontal="right" vertical="center"/>
      <protection locked="0"/>
    </xf>
    <xf numFmtId="4" fontId="135" fillId="25" borderId="5">
      <alignment horizontal="right" vertical="center"/>
      <protection locked="0"/>
    </xf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9" fontId="81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40" fillId="0" borderId="0" applyFont="0" applyFill="0" applyBorder="0" applyAlignment="0" applyProtection="0"/>
    <xf numFmtId="200" fontId="81" fillId="0" borderId="0" applyFont="0" applyFill="0" applyBorder="0" applyAlignment="0" applyProtection="0"/>
    <xf numFmtId="220" fontId="89" fillId="0" borderId="0">
      <protection locked="0"/>
    </xf>
    <xf numFmtId="221" fontId="89" fillId="0" borderId="0">
      <protection locked="0"/>
    </xf>
    <xf numFmtId="222" fontId="65" fillId="0" borderId="0" applyFont="0" applyFill="0" applyBorder="0" applyAlignment="0" applyProtection="0"/>
    <xf numFmtId="220" fontId="89" fillId="0" borderId="0">
      <protection locked="0"/>
    </xf>
    <xf numFmtId="203" fontId="81" fillId="0" borderId="0" applyFill="0" applyBorder="0" applyAlignment="0">
      <alignment horizontal="centerContinuous"/>
    </xf>
    <xf numFmtId="221" fontId="89" fillId="0" borderId="0">
      <protection locked="0"/>
    </xf>
    <xf numFmtId="223" fontId="89" fillId="0" borderId="0">
      <protection locked="0"/>
    </xf>
    <xf numFmtId="49" fontId="141" fillId="0" borderId="5">
      <alignment horizontal="left" vertical="center" wrapText="1"/>
      <protection locked="0"/>
    </xf>
    <xf numFmtId="49" fontId="141" fillId="0" borderId="5">
      <alignment horizontal="left" vertical="center" wrapText="1"/>
      <protection locked="0"/>
    </xf>
    <xf numFmtId="4" fontId="170" fillId="33" borderId="31" applyNumberFormat="0" applyProtection="0">
      <alignment vertical="center"/>
    </xf>
    <xf numFmtId="4" fontId="171" fillId="33" borderId="31" applyNumberFormat="0" applyProtection="0">
      <alignment vertical="center"/>
    </xf>
    <xf numFmtId="4" fontId="172" fillId="0" borderId="0" applyNumberFormat="0" applyProtection="0">
      <alignment horizontal="left" vertical="center" indent="1"/>
    </xf>
    <xf numFmtId="4" fontId="173" fillId="34" borderId="31" applyNumberFormat="0" applyProtection="0">
      <alignment horizontal="left" vertical="center" indent="1"/>
    </xf>
    <xf numFmtId="4" fontId="174" fillId="35" borderId="31" applyNumberFormat="0" applyProtection="0">
      <alignment vertical="center"/>
    </xf>
    <xf numFmtId="4" fontId="175" fillId="32" borderId="31" applyNumberFormat="0" applyProtection="0">
      <alignment vertical="center"/>
    </xf>
    <xf numFmtId="4" fontId="174" fillId="36" borderId="31" applyNumberFormat="0" applyProtection="0">
      <alignment vertical="center"/>
    </xf>
    <xf numFmtId="4" fontId="176" fillId="35" borderId="31" applyNumberFormat="0" applyProtection="0">
      <alignment vertical="center"/>
    </xf>
    <xf numFmtId="4" fontId="177" fillId="37" borderId="31" applyNumberFormat="0" applyProtection="0">
      <alignment horizontal="left" vertical="center" indent="1"/>
    </xf>
    <xf numFmtId="4" fontId="177" fillId="30" borderId="31" applyNumberFormat="0" applyProtection="0">
      <alignment horizontal="left" vertical="center" indent="1"/>
    </xf>
    <xf numFmtId="4" fontId="178" fillId="34" borderId="31" applyNumberFormat="0" applyProtection="0">
      <alignment horizontal="left" vertical="center" indent="1"/>
    </xf>
    <xf numFmtId="4" fontId="179" fillId="31" borderId="31" applyNumberFormat="0" applyProtection="0">
      <alignment vertical="center"/>
    </xf>
    <xf numFmtId="4" fontId="180" fillId="24" borderId="31" applyNumberFormat="0" applyProtection="0">
      <alignment horizontal="left" vertical="center" indent="1"/>
    </xf>
    <xf numFmtId="4" fontId="181" fillId="30" borderId="31" applyNumberFormat="0" applyProtection="0">
      <alignment horizontal="left" vertical="center" indent="1"/>
    </xf>
    <xf numFmtId="4" fontId="182" fillId="34" borderId="31" applyNumberFormat="0" applyProtection="0">
      <alignment horizontal="left" vertical="center" indent="1"/>
    </xf>
    <xf numFmtId="4" fontId="183" fillId="24" borderId="31" applyNumberFormat="0" applyProtection="0">
      <alignment vertical="center"/>
    </xf>
    <xf numFmtId="4" fontId="184" fillId="24" borderId="31" applyNumberFormat="0" applyProtection="0">
      <alignment vertical="center"/>
    </xf>
    <xf numFmtId="4" fontId="177" fillId="30" borderId="31" applyNumberFormat="0" applyProtection="0">
      <alignment horizontal="left" vertical="center" indent="1"/>
    </xf>
    <xf numFmtId="4" fontId="185" fillId="24" borderId="31" applyNumberFormat="0" applyProtection="0">
      <alignment vertical="center"/>
    </xf>
    <xf numFmtId="4" fontId="186" fillId="24" borderId="31" applyNumberFormat="0" applyProtection="0">
      <alignment vertical="center"/>
    </xf>
    <xf numFmtId="4" fontId="95" fillId="0" borderId="0" applyNumberFormat="0" applyProtection="0">
      <alignment horizontal="left" vertical="center" indent="1"/>
    </xf>
    <xf numFmtId="4" fontId="187" fillId="24" borderId="31" applyNumberFormat="0" applyProtection="0">
      <alignment vertical="center"/>
    </xf>
    <xf numFmtId="4" fontId="188" fillId="24" borderId="31" applyNumberFormat="0" applyProtection="0">
      <alignment vertical="center"/>
    </xf>
    <xf numFmtId="4" fontId="177" fillId="38" borderId="31" applyNumberFormat="0" applyProtection="0">
      <alignment horizontal="left" vertical="center" indent="1"/>
    </xf>
    <xf numFmtId="4" fontId="189" fillId="31" borderId="31" applyNumberFormat="0" applyProtection="0">
      <alignment horizontal="left" indent="1"/>
    </xf>
    <xf numFmtId="4" fontId="190" fillId="24" borderId="31" applyNumberFormat="0" applyProtection="0">
      <alignment vertical="center"/>
    </xf>
    <xf numFmtId="38" fontId="88" fillId="0" borderId="28"/>
    <xf numFmtId="224" fontId="65" fillId="0" borderId="0">
      <protection locked="0"/>
    </xf>
    <xf numFmtId="38" fontId="88" fillId="0" borderId="0" applyFont="0" applyFill="0" applyBorder="0" applyAlignment="0" applyProtection="0"/>
    <xf numFmtId="40" fontId="88" fillId="0" borderId="0" applyFont="0" applyFill="0" applyBorder="0" applyAlignment="0" applyProtection="0"/>
    <xf numFmtId="0" fontId="191" fillId="0" borderId="0" applyNumberFormat="0" applyFill="0" applyBorder="0" applyAlignment="0" applyProtection="0"/>
    <xf numFmtId="0" fontId="65" fillId="0" borderId="0" applyNumberFormat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2" fontId="144" fillId="0" borderId="0">
      <protection locked="0"/>
    </xf>
    <xf numFmtId="2" fontId="144" fillId="0" borderId="0">
      <protection locked="0"/>
    </xf>
    <xf numFmtId="221" fontId="89" fillId="0" borderId="0">
      <protection locked="0"/>
    </xf>
    <xf numFmtId="223" fontId="89" fillId="0" borderId="0">
      <protection locked="0"/>
    </xf>
    <xf numFmtId="0" fontId="88" fillId="0" borderId="0"/>
    <xf numFmtId="4" fontId="65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92" fillId="0" borderId="0" applyNumberFormat="0" applyFont="0" applyFill="0" applyBorder="0" applyAlignment="0" applyProtection="0">
      <alignment vertical="top"/>
    </xf>
    <xf numFmtId="0" fontId="193" fillId="0" borderId="0" applyNumberFormat="0" applyFont="0" applyFill="0" applyBorder="0" applyAlignment="0" applyProtection="0">
      <alignment vertical="top"/>
    </xf>
    <xf numFmtId="0" fontId="193" fillId="0" borderId="0" applyNumberFormat="0" applyFont="0" applyFill="0" applyBorder="0" applyAlignment="0" applyProtection="0">
      <alignment vertical="top"/>
    </xf>
    <xf numFmtId="0" fontId="192" fillId="0" borderId="0" applyNumberFormat="0" applyFont="0" applyFill="0" applyBorder="0" applyAlignment="0" applyProtection="0"/>
    <xf numFmtId="0" fontId="192" fillId="0" borderId="0" applyNumberFormat="0" applyFont="0" applyFill="0" applyBorder="0" applyAlignment="0" applyProtection="0">
      <alignment horizontal="left" vertical="top"/>
    </xf>
    <xf numFmtId="0" fontId="192" fillId="0" borderId="0" applyNumberFormat="0" applyFont="0" applyFill="0" applyBorder="0" applyAlignment="0" applyProtection="0">
      <alignment horizontal="left" vertical="top"/>
    </xf>
    <xf numFmtId="0" fontId="192" fillId="0" borderId="0" applyNumberFormat="0" applyFont="0" applyFill="0" applyBorder="0" applyAlignment="0" applyProtection="0">
      <alignment horizontal="left" vertical="top"/>
    </xf>
    <xf numFmtId="0" fontId="81" fillId="0" borderId="0"/>
    <xf numFmtId="0" fontId="194" fillId="0" borderId="0">
      <alignment horizontal="left" wrapText="1"/>
    </xf>
    <xf numFmtId="0" fontId="195" fillId="0" borderId="18" applyNumberFormat="0" applyFont="0" applyFill="0" applyBorder="0" applyAlignment="0" applyProtection="0">
      <alignment horizontal="center" wrapText="1"/>
    </xf>
    <xf numFmtId="225" fontId="64" fillId="0" borderId="0" applyNumberFormat="0" applyFont="0" applyFill="0" applyBorder="0" applyAlignment="0" applyProtection="0">
      <alignment horizontal="right"/>
    </xf>
    <xf numFmtId="0" fontId="195" fillId="0" borderId="0" applyNumberFormat="0" applyFont="0" applyFill="0" applyBorder="0" applyAlignment="0" applyProtection="0">
      <alignment horizontal="left" indent="1"/>
    </xf>
    <xf numFmtId="226" fontId="195" fillId="0" borderId="0" applyNumberFormat="0" applyFont="0" applyFill="0" applyBorder="0" applyAlignment="0" applyProtection="0"/>
    <xf numFmtId="0" fontId="81" fillId="0" borderId="18" applyNumberFormat="0" applyFont="0" applyFill="0" applyAlignment="0" applyProtection="0">
      <alignment horizontal="center"/>
    </xf>
    <xf numFmtId="0" fontId="81" fillId="0" borderId="0" applyNumberFormat="0" applyFont="0" applyFill="0" applyBorder="0" applyAlignment="0" applyProtection="0">
      <alignment horizontal="left" wrapText="1" indent="1"/>
    </xf>
    <xf numFmtId="0" fontId="195" fillId="0" borderId="0" applyNumberFormat="0" applyFont="0" applyFill="0" applyBorder="0" applyAlignment="0" applyProtection="0">
      <alignment horizontal="left" indent="1"/>
    </xf>
    <xf numFmtId="0" fontId="81" fillId="0" borderId="0" applyNumberFormat="0" applyFont="0" applyFill="0" applyBorder="0" applyAlignment="0" applyProtection="0">
      <alignment horizontal="left" wrapText="1" indent="2"/>
    </xf>
    <xf numFmtId="227" fontId="81" fillId="0" borderId="0">
      <alignment horizontal="right"/>
    </xf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8" borderId="0" applyNumberFormat="0" applyBorder="0" applyAlignment="0" applyProtection="0"/>
    <xf numFmtId="0" fontId="48" fillId="7" borderId="2" applyNumberFormat="0" applyAlignment="0" applyProtection="0"/>
    <xf numFmtId="0" fontId="48" fillId="7" borderId="2" applyNumberFormat="0" applyAlignment="0" applyProtection="0"/>
    <xf numFmtId="219" fontId="48" fillId="7" borderId="2" applyNumberFormat="0" applyAlignment="0" applyProtection="0"/>
    <xf numFmtId="0" fontId="49" fillId="22" borderId="15" applyNumberFormat="0" applyAlignment="0" applyProtection="0"/>
    <xf numFmtId="0" fontId="49" fillId="22" borderId="15" applyNumberFormat="0" applyAlignment="0" applyProtection="0"/>
    <xf numFmtId="0" fontId="50" fillId="22" borderId="2" applyNumberFormat="0" applyAlignment="0" applyProtection="0"/>
    <xf numFmtId="0" fontId="50" fillId="22" borderId="2" applyNumberFormat="0" applyAlignment="0" applyProtection="0"/>
    <xf numFmtId="0" fontId="122" fillId="0" borderId="0" applyProtection="0"/>
    <xf numFmtId="196" fontId="35" fillId="0" borderId="0" applyFont="0" applyFill="0" applyBorder="0" applyAlignment="0" applyProtection="0"/>
    <xf numFmtId="0" fontId="62" fillId="4" borderId="0" applyNumberFormat="0" applyBorder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3" fillId="0" borderId="0" applyProtection="0"/>
    <xf numFmtId="0" fontId="124" fillId="0" borderId="0" applyProtection="0"/>
    <xf numFmtId="0" fontId="60" fillId="0" borderId="13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122" fillId="0" borderId="16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0" fillId="22" borderId="2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21" fillId="0" borderId="0"/>
    <xf numFmtId="0" fontId="21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21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63" fillId="0" borderId="0"/>
    <xf numFmtId="0" fontId="35" fillId="0" borderId="0"/>
    <xf numFmtId="0" fontId="63" fillId="0" borderId="0"/>
    <xf numFmtId="0" fontId="63" fillId="0" borderId="0"/>
    <xf numFmtId="0" fontId="21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219" fontId="167" fillId="0" borderId="0"/>
    <xf numFmtId="219" fontId="167" fillId="0" borderId="0"/>
    <xf numFmtId="219" fontId="167" fillId="0" borderId="0"/>
    <xf numFmtId="0" fontId="11" fillId="0" borderId="0"/>
    <xf numFmtId="0" fontId="11" fillId="0" borderId="0"/>
    <xf numFmtId="0" fontId="35" fillId="0" borderId="0"/>
    <xf numFmtId="0" fontId="35" fillId="0" borderId="0" applyNumberFormat="0" applyFont="0" applyFill="0" applyBorder="0" applyAlignment="0" applyProtection="0">
      <alignment vertical="top"/>
    </xf>
    <xf numFmtId="0" fontId="21" fillId="0" borderId="0"/>
    <xf numFmtId="0" fontId="35" fillId="0" borderId="0" applyNumberFormat="0" applyFont="0" applyFill="0" applyBorder="0" applyAlignment="0" applyProtection="0">
      <alignment vertical="top"/>
    </xf>
    <xf numFmtId="0" fontId="11" fillId="0" borderId="0"/>
    <xf numFmtId="0" fontId="21" fillId="0" borderId="0"/>
    <xf numFmtId="0" fontId="46" fillId="0" borderId="0"/>
    <xf numFmtId="0" fontId="35" fillId="0" borderId="0"/>
    <xf numFmtId="0" fontId="54" fillId="0" borderId="17" applyNumberFormat="0" applyFill="0" applyAlignment="0" applyProtection="0"/>
    <xf numFmtId="0" fontId="58" fillId="3" borderId="0" applyNumberFormat="0" applyBorder="0" applyAlignment="0" applyProtection="0"/>
    <xf numFmtId="0" fontId="58" fillId="3" borderId="0" applyNumberFormat="0" applyBorder="0" applyAlignment="0" applyProtection="0"/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10" borderId="14" applyNumberFormat="0" applyFont="0" applyAlignment="0" applyProtection="0"/>
    <xf numFmtId="0" fontId="21" fillId="10" borderId="1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9" fillId="22" borderId="15" applyNumberFormat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57" fillId="13" borderId="0" applyNumberFormat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22" fillId="0" borderId="0"/>
    <xf numFmtId="0" fontId="6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86" fontId="196" fillId="0" borderId="0" applyFont="0" applyFill="0" applyBorder="0" applyAlignment="0" applyProtection="0"/>
    <xf numFmtId="174" fontId="196" fillId="0" borderId="0" applyFont="0" applyFill="0" applyBorder="0" applyAlignment="0" applyProtection="0"/>
    <xf numFmtId="228" fontId="22" fillId="0" borderId="0" applyNumberFormat="0" applyFill="0" applyBorder="0" applyAlignment="0" applyProtection="0"/>
    <xf numFmtId="228" fontId="22" fillId="0" borderId="0" applyNumberForma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4" fontId="81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20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46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229" fontId="197" fillId="24" borderId="29" applyFill="0" applyBorder="0">
      <alignment horizontal="center" vertical="center" wrapText="1"/>
      <protection locked="0"/>
    </xf>
    <xf numFmtId="211" fontId="198" fillId="0" borderId="0">
      <alignment wrapText="1"/>
    </xf>
    <xf numFmtId="211" fontId="143" fillId="0" borderId="0">
      <alignment wrapText="1"/>
    </xf>
    <xf numFmtId="0" fontId="200" fillId="0" borderId="0" applyNumberFormat="0" applyFill="0" applyBorder="0" applyAlignment="0" applyProtection="0"/>
    <xf numFmtId="0" fontId="13" fillId="0" borderId="0"/>
    <xf numFmtId="0" fontId="13" fillId="0" borderId="0"/>
    <xf numFmtId="0" fontId="169" fillId="0" borderId="0"/>
    <xf numFmtId="0" fontId="42" fillId="0" borderId="0"/>
    <xf numFmtId="0" fontId="35" fillId="0" borderId="0"/>
    <xf numFmtId="0" fontId="46" fillId="44" borderId="0" applyNumberFormat="0" applyBorder="0" applyAlignment="0" applyProtection="0"/>
    <xf numFmtId="0" fontId="46" fillId="31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8" borderId="0" applyNumberFormat="0" applyBorder="0" applyAlignment="0" applyProtection="0"/>
    <xf numFmtId="0" fontId="46" fillId="48" borderId="0" applyNumberFormat="0" applyBorder="0" applyAlignment="0" applyProtection="0"/>
    <xf numFmtId="0" fontId="46" fillId="32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38" borderId="0" applyNumberFormat="0" applyBorder="0" applyAlignment="0" applyProtection="0"/>
    <xf numFmtId="0" fontId="46" fillId="2" borderId="0" applyNumberFormat="0" applyBorder="0" applyAlignment="0" applyProtection="0"/>
    <xf numFmtId="0" fontId="46" fillId="6" borderId="0" applyNumberFormat="0" applyBorder="0" applyAlignment="0" applyProtection="0"/>
    <xf numFmtId="0" fontId="46" fillId="44" borderId="0" applyNumberFormat="0" applyBorder="0" applyAlignment="0" applyProtection="0"/>
    <xf numFmtId="0" fontId="46" fillId="49" borderId="0" applyNumberFormat="0" applyBorder="0" applyAlignment="0" applyProtection="0"/>
    <xf numFmtId="0" fontId="46" fillId="2" borderId="0" applyNumberFormat="0" applyBorder="0" applyAlignment="0" applyProtection="0"/>
    <xf numFmtId="0" fontId="46" fillId="49" borderId="0" applyNumberFormat="0" applyBorder="0" applyAlignment="0" applyProtection="0"/>
    <xf numFmtId="0" fontId="46" fillId="52" borderId="0" applyNumberFormat="0" applyBorder="0" applyAlignment="0" applyProtection="0"/>
    <xf numFmtId="0" fontId="46" fillId="8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7" borderId="0" applyNumberFormat="0" applyBorder="0" applyAlignment="0" applyProtection="0"/>
    <xf numFmtId="0" fontId="46" fillId="45" borderId="0" applyNumberFormat="0" applyBorder="0" applyAlignment="0" applyProtection="0"/>
    <xf numFmtId="0" fontId="46" fillId="51" borderId="0" applyNumberFormat="0" applyBorder="0" applyAlignment="0" applyProtection="0"/>
    <xf numFmtId="0" fontId="46" fillId="3" borderId="0" applyNumberFormat="0" applyBorder="0" applyAlignment="0" applyProtection="0"/>
    <xf numFmtId="0" fontId="46" fillId="51" borderId="0" applyNumberFormat="0" applyBorder="0" applyAlignment="0" applyProtection="0"/>
    <xf numFmtId="0" fontId="46" fillId="53" borderId="0" applyNumberFormat="0" applyBorder="0" applyAlignment="0" applyProtection="0"/>
    <xf numFmtId="0" fontId="46" fillId="9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29" borderId="0" applyNumberFormat="0" applyBorder="0" applyAlignment="0" applyProtection="0"/>
    <xf numFmtId="0" fontId="46" fillId="47" borderId="0" applyNumberFormat="0" applyBorder="0" applyAlignment="0" applyProtection="0"/>
    <xf numFmtId="0" fontId="46" fillId="54" borderId="0" applyNumberFormat="0" applyBorder="0" applyAlignment="0" applyProtection="0"/>
    <xf numFmtId="0" fontId="46" fillId="4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10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10" borderId="0" applyNumberFormat="0" applyBorder="0" applyAlignment="0" applyProtection="0"/>
    <xf numFmtId="0" fontId="46" fillId="48" borderId="0" applyNumberFormat="0" applyBorder="0" applyAlignment="0" applyProtection="0"/>
    <xf numFmtId="0" fontId="46" fillId="56" borderId="0" applyNumberFormat="0" applyBorder="0" applyAlignment="0" applyProtection="0"/>
    <xf numFmtId="0" fontId="46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7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2" borderId="0" applyNumberFormat="0" applyBorder="0" applyAlignment="0" applyProtection="0"/>
    <xf numFmtId="0" fontId="46" fillId="49" borderId="0" applyNumberFormat="0" applyBorder="0" applyAlignment="0" applyProtection="0"/>
    <xf numFmtId="0" fontId="46" fillId="44" borderId="0" applyNumberFormat="0" applyBorder="0" applyAlignment="0" applyProtection="0"/>
    <xf numFmtId="0" fontId="46" fillId="50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4" borderId="0" applyNumberFormat="0" applyBorder="0" applyAlignment="0" applyProtection="0"/>
    <xf numFmtId="0" fontId="46" fillId="51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32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6" fillId="44" borderId="0" applyNumberFormat="0" applyBorder="0" applyAlignment="0" applyProtection="0"/>
    <xf numFmtId="0" fontId="46" fillId="8" borderId="0" applyNumberFormat="0" applyBorder="0" applyAlignment="0" applyProtection="0"/>
    <xf numFmtId="0" fontId="46" fillId="45" borderId="0" applyNumberFormat="0" applyBorder="0" applyAlignment="0" applyProtection="0"/>
    <xf numFmtId="0" fontId="46" fillId="9" borderId="0" applyNumberFormat="0" applyBorder="0" applyAlignment="0" applyProtection="0"/>
    <xf numFmtId="0" fontId="46" fillId="47" borderId="0" applyNumberFormat="0" applyBorder="0" applyAlignment="0" applyProtection="0"/>
    <xf numFmtId="0" fontId="46" fillId="10" borderId="0" applyNumberFormat="0" applyBorder="0" applyAlignment="0" applyProtection="0"/>
    <xf numFmtId="0" fontId="46" fillId="48" borderId="0" applyNumberFormat="0" applyBorder="0" applyAlignment="0" applyProtection="0"/>
    <xf numFmtId="0" fontId="46" fillId="7" borderId="0" applyNumberFormat="0" applyBorder="0" applyAlignment="0" applyProtection="0"/>
    <xf numFmtId="0" fontId="46" fillId="49" borderId="0" applyNumberFormat="0" applyBorder="0" applyAlignment="0" applyProtection="0"/>
    <xf numFmtId="0" fontId="46" fillId="6" borderId="0" applyNumberFormat="0" applyBorder="0" applyAlignment="0" applyProtection="0"/>
    <xf numFmtId="0" fontId="46" fillId="51" borderId="0" applyNumberFormat="0" applyBorder="0" applyAlignment="0" applyProtection="0"/>
    <xf numFmtId="0" fontId="46" fillId="10" borderId="0" applyNumberFormat="0" applyBorder="0" applyAlignment="0" applyProtection="0"/>
    <xf numFmtId="0" fontId="46" fillId="58" borderId="0" applyNumberFormat="0" applyBorder="0" applyAlignment="0" applyProtection="0"/>
    <xf numFmtId="0" fontId="46" fillId="50" borderId="0" applyNumberFormat="0" applyBorder="0" applyAlignment="0" applyProtection="0"/>
    <xf numFmtId="0" fontId="46" fillId="59" borderId="0" applyNumberFormat="0" applyBorder="0" applyAlignment="0" applyProtection="0"/>
    <xf numFmtId="0" fontId="46" fillId="46" borderId="0" applyNumberFormat="0" applyBorder="0" applyAlignment="0" applyProtection="0"/>
    <xf numFmtId="0" fontId="46" fillId="60" borderId="0" applyNumberFormat="0" applyBorder="0" applyAlignment="0" applyProtection="0"/>
    <xf numFmtId="0" fontId="46" fillId="33" borderId="0" applyNumberFormat="0" applyBorder="0" applyAlignment="0" applyProtection="0"/>
    <xf numFmtId="0" fontId="46" fillId="48" borderId="0" applyNumberFormat="0" applyBorder="0" applyAlignment="0" applyProtection="0"/>
    <xf numFmtId="0" fontId="46" fillId="53" borderId="0" applyNumberFormat="0" applyBorder="0" applyAlignment="0" applyProtection="0"/>
    <xf numFmtId="0" fontId="46" fillId="58" borderId="0" applyNumberFormat="0" applyBorder="0" applyAlignment="0" applyProtection="0"/>
    <xf numFmtId="0" fontId="46" fillId="50" borderId="0" applyNumberFormat="0" applyBorder="0" applyAlignment="0" applyProtection="0"/>
    <xf numFmtId="0" fontId="46" fillId="61" borderId="0" applyNumberFormat="0" applyBorder="0" applyAlignment="0" applyProtection="0"/>
    <xf numFmtId="0" fontId="46" fillId="3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31" borderId="0" applyNumberFormat="0" applyBorder="0" applyAlignment="0" applyProtection="0"/>
    <xf numFmtId="0" fontId="46" fillId="6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7" borderId="0" applyNumberFormat="0" applyBorder="0" applyAlignment="0" applyProtection="0"/>
    <xf numFmtId="0" fontId="46" fillId="59" borderId="0" applyNumberFormat="0" applyBorder="0" applyAlignment="0" applyProtection="0"/>
    <xf numFmtId="0" fontId="46" fillId="51" borderId="0" applyNumberFormat="0" applyBorder="0" applyAlignment="0" applyProtection="0"/>
    <xf numFmtId="0" fontId="46" fillId="46" borderId="0" applyNumberFormat="0" applyBorder="0" applyAlignment="0" applyProtection="0"/>
    <xf numFmtId="0" fontId="46" fillId="9" borderId="0" applyNumberFormat="0" applyBorder="0" applyAlignment="0" applyProtection="0"/>
    <xf numFmtId="0" fontId="46" fillId="11" borderId="0" applyNumberFormat="0" applyBorder="0" applyAlignment="0" applyProtection="0"/>
    <xf numFmtId="0" fontId="46" fillId="22" borderId="0" applyNumberFormat="0" applyBorder="0" applyAlignment="0" applyProtection="0"/>
    <xf numFmtId="0" fontId="46" fillId="60" borderId="0" applyNumberFormat="0" applyBorder="0" applyAlignment="0" applyProtection="0"/>
    <xf numFmtId="0" fontId="46" fillId="62" borderId="0" applyNumberFormat="0" applyBorder="0" applyAlignment="0" applyProtection="0"/>
    <xf numFmtId="0" fontId="46" fillId="11" borderId="0" applyNumberFormat="0" applyBorder="0" applyAlignment="0" applyProtection="0"/>
    <xf numFmtId="0" fontId="46" fillId="62" borderId="0" applyNumberFormat="0" applyBorder="0" applyAlignment="0" applyProtection="0"/>
    <xf numFmtId="0" fontId="46" fillId="63" borderId="0" applyNumberFormat="0" applyBorder="0" applyAlignment="0" applyProtection="0"/>
    <xf numFmtId="0" fontId="46" fillId="13" borderId="0" applyNumberFormat="0" applyBorder="0" applyAlignment="0" applyProtection="0"/>
    <xf numFmtId="0" fontId="46" fillId="11" borderId="0" applyNumberFormat="0" applyBorder="0" applyAlignment="0" applyProtection="0"/>
    <xf numFmtId="0" fontId="46" fillId="5" borderId="0" applyNumberFormat="0" applyBorder="0" applyAlignment="0" applyProtection="0"/>
    <xf numFmtId="0" fontId="46" fillId="13" borderId="0" applyNumberFormat="0" applyBorder="0" applyAlignment="0" applyProtection="0"/>
    <xf numFmtId="0" fontId="46" fillId="48" borderId="0" applyNumberFormat="0" applyBorder="0" applyAlignment="0" applyProtection="0"/>
    <xf numFmtId="0" fontId="46" fillId="64" borderId="0" applyNumberFormat="0" applyBorder="0" applyAlignment="0" applyProtection="0"/>
    <xf numFmtId="0" fontId="46" fillId="64" borderId="0" applyNumberFormat="0" applyBorder="0" applyAlignment="0" applyProtection="0"/>
    <xf numFmtId="0" fontId="46" fillId="57" borderId="0" applyNumberFormat="0" applyBorder="0" applyAlignment="0" applyProtection="0"/>
    <xf numFmtId="0" fontId="46" fillId="3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31" borderId="0" applyNumberFormat="0" applyBorder="0" applyAlignment="0" applyProtection="0"/>
    <xf numFmtId="0" fontId="46" fillId="6" borderId="0" applyNumberFormat="0" applyBorder="0" applyAlignment="0" applyProtection="0"/>
    <xf numFmtId="0" fontId="46" fillId="8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61" borderId="0" applyNumberFormat="0" applyBorder="0" applyAlignment="0" applyProtection="0"/>
    <xf numFmtId="0" fontId="46" fillId="64" borderId="0" applyNumberFormat="0" applyBorder="0" applyAlignment="0" applyProtection="0"/>
    <xf numFmtId="0" fontId="46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10" borderId="0" applyNumberFormat="0" applyBorder="0" applyAlignment="0" applyProtection="0"/>
    <xf numFmtId="0" fontId="46" fillId="12" borderId="0" applyNumberFormat="0" applyBorder="0" applyAlignment="0" applyProtection="0"/>
    <xf numFmtId="0" fontId="46" fillId="58" borderId="0" applyNumberFormat="0" applyBorder="0" applyAlignment="0" applyProtection="0"/>
    <xf numFmtId="0" fontId="46" fillId="6" borderId="0" applyNumberFormat="0" applyBorder="0" applyAlignment="0" applyProtection="0"/>
    <xf numFmtId="0" fontId="46" fillId="59" borderId="0" applyNumberFormat="0" applyBorder="0" applyAlignment="0" applyProtection="0"/>
    <xf numFmtId="0" fontId="46" fillId="9" borderId="0" applyNumberFormat="0" applyBorder="0" applyAlignment="0" applyProtection="0"/>
    <xf numFmtId="0" fontId="46" fillId="60" borderId="0" applyNumberFormat="0" applyBorder="0" applyAlignment="0" applyProtection="0"/>
    <xf numFmtId="0" fontId="46" fillId="13" borderId="0" applyNumberFormat="0" applyBorder="0" applyAlignment="0" applyProtection="0"/>
    <xf numFmtId="0" fontId="46" fillId="48" borderId="0" applyNumberFormat="0" applyBorder="0" applyAlignment="0" applyProtection="0"/>
    <xf numFmtId="0" fontId="46" fillId="3" borderId="0" applyNumberFormat="0" applyBorder="0" applyAlignment="0" applyProtection="0"/>
    <xf numFmtId="0" fontId="46" fillId="58" borderId="0" applyNumberFormat="0" applyBorder="0" applyAlignment="0" applyProtection="0"/>
    <xf numFmtId="0" fontId="46" fillId="6" borderId="0" applyNumberFormat="0" applyBorder="0" applyAlignment="0" applyProtection="0"/>
    <xf numFmtId="0" fontId="46" fillId="61" borderId="0" applyNumberFormat="0" applyBorder="0" applyAlignment="0" applyProtection="0"/>
    <xf numFmtId="0" fontId="46" fillId="10" borderId="0" applyNumberFormat="0" applyBorder="0" applyAlignment="0" applyProtection="0"/>
    <xf numFmtId="0" fontId="47" fillId="66" borderId="0" applyNumberFormat="0" applyBorder="0" applyAlignment="0" applyProtection="0"/>
    <xf numFmtId="0" fontId="47" fillId="50" borderId="0" applyNumberFormat="0" applyBorder="0" applyAlignment="0" applyProtection="0"/>
    <xf numFmtId="0" fontId="47" fillId="59" borderId="0" applyNumberFormat="0" applyBorder="0" applyAlignment="0" applyProtection="0"/>
    <xf numFmtId="0" fontId="47" fillId="67" borderId="0" applyNumberFormat="0" applyBorder="0" applyAlignment="0" applyProtection="0"/>
    <xf numFmtId="0" fontId="47" fillId="60" borderId="0" applyNumberFormat="0" applyBorder="0" applyAlignment="0" applyProtection="0"/>
    <xf numFmtId="0" fontId="47" fillId="65" borderId="0" applyNumberFormat="0" applyBorder="0" applyAlignment="0" applyProtection="0"/>
    <xf numFmtId="0" fontId="47" fillId="68" borderId="0" applyNumberFormat="0" applyBorder="0" applyAlignment="0" applyProtection="0"/>
    <xf numFmtId="0" fontId="47" fillId="53" borderId="0" applyNumberFormat="0" applyBorder="0" applyAlignment="0" applyProtection="0"/>
    <xf numFmtId="0" fontId="47" fillId="69" borderId="0" applyNumberFormat="0" applyBorder="0" applyAlignment="0" applyProtection="0"/>
    <xf numFmtId="0" fontId="47" fillId="50" borderId="0" applyNumberFormat="0" applyBorder="0" applyAlignment="0" applyProtection="0"/>
    <xf numFmtId="0" fontId="47" fillId="70" borderId="0" applyNumberFormat="0" applyBorder="0" applyAlignment="0" applyProtection="0"/>
    <xf numFmtId="0" fontId="47" fillId="46" borderId="0" applyNumberFormat="0" applyBorder="0" applyAlignment="0" applyProtection="0"/>
    <xf numFmtId="0" fontId="47" fillId="14" borderId="0" applyNumberFormat="0" applyBorder="0" applyAlignment="0" applyProtection="0"/>
    <xf numFmtId="0" fontId="47" fillId="8" borderId="0" applyNumberFormat="0" applyBorder="0" applyAlignment="0" applyProtection="0"/>
    <xf numFmtId="0" fontId="47" fillId="66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71" borderId="0" applyNumberFormat="0" applyBorder="0" applyAlignment="0" applyProtection="0"/>
    <xf numFmtId="0" fontId="47" fillId="6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7" borderId="0" applyNumberFormat="0" applyBorder="0" applyAlignment="0" applyProtection="0"/>
    <xf numFmtId="0" fontId="47" fillId="59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46" borderId="0" applyNumberFormat="0" applyBorder="0" applyAlignment="0" applyProtection="0"/>
    <xf numFmtId="0" fontId="47" fillId="18" borderId="0" applyNumberFormat="0" applyBorder="0" applyAlignment="0" applyProtection="0"/>
    <xf numFmtId="0" fontId="47" fillId="9" borderId="0" applyNumberFormat="0" applyBorder="0" applyAlignment="0" applyProtection="0"/>
    <xf numFmtId="0" fontId="47" fillId="11" borderId="0" applyNumberFormat="0" applyBorder="0" applyAlignment="0" applyProtection="0"/>
    <xf numFmtId="0" fontId="47" fillId="22" borderId="0" applyNumberFormat="0" applyBorder="0" applyAlignment="0" applyProtection="0"/>
    <xf numFmtId="0" fontId="47" fillId="60" borderId="0" applyNumberFormat="0" applyBorder="0" applyAlignment="0" applyProtection="0"/>
    <xf numFmtId="0" fontId="47" fillId="62" borderId="0" applyNumberFormat="0" applyBorder="0" applyAlignment="0" applyProtection="0"/>
    <xf numFmtId="0" fontId="47" fillId="1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47" fillId="12" borderId="0" applyNumberFormat="0" applyBorder="0" applyAlignment="0" applyProtection="0"/>
    <xf numFmtId="0" fontId="47" fillId="11" borderId="0" applyNumberFormat="0" applyBorder="0" applyAlignment="0" applyProtection="0"/>
    <xf numFmtId="0" fontId="47" fillId="15" borderId="0" applyNumberFormat="0" applyBorder="0" applyAlignment="0" applyProtection="0"/>
    <xf numFmtId="0" fontId="47" fillId="13" borderId="0" applyNumberFormat="0" applyBorder="0" applyAlignment="0" applyProtection="0"/>
    <xf numFmtId="0" fontId="47" fillId="68" borderId="0" applyNumberFormat="0" applyBorder="0" applyAlignment="0" applyProtection="0"/>
    <xf numFmtId="0" fontId="47" fillId="64" borderId="0" applyNumberFormat="0" applyBorder="0" applyAlignment="0" applyProtection="0"/>
    <xf numFmtId="0" fontId="47" fillId="15" borderId="0" applyNumberFormat="0" applyBorder="0" applyAlignment="0" applyProtection="0"/>
    <xf numFmtId="0" fontId="47" fillId="64" borderId="0" applyNumberFormat="0" applyBorder="0" applyAlignment="0" applyProtection="0"/>
    <xf numFmtId="0" fontId="47" fillId="72" borderId="0" applyNumberFormat="0" applyBorder="0" applyAlignment="0" applyProtection="0"/>
    <xf numFmtId="0" fontId="47" fillId="3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6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1" borderId="0" applyNumberFormat="0" applyBorder="0" applyAlignment="0" applyProtection="0"/>
    <xf numFmtId="0" fontId="47" fillId="70" borderId="0" applyNumberFormat="0" applyBorder="0" applyAlignment="0" applyProtection="0"/>
    <xf numFmtId="0" fontId="47" fillId="74" borderId="0" applyNumberFormat="0" applyBorder="0" applyAlignment="0" applyProtection="0"/>
    <xf numFmtId="0" fontId="47" fillId="17" borderId="0" applyNumberFormat="0" applyBorder="0" applyAlignment="0" applyProtection="0"/>
    <xf numFmtId="0" fontId="47" fillId="74" borderId="0" applyNumberFormat="0" applyBorder="0" applyAlignment="0" applyProtection="0"/>
    <xf numFmtId="0" fontId="47" fillId="75" borderId="0" applyNumberFormat="0" applyBorder="0" applyAlignment="0" applyProtection="0"/>
    <xf numFmtId="0" fontId="47" fillId="9" borderId="0" applyNumberFormat="0" applyBorder="0" applyAlignment="0" applyProtection="0"/>
    <xf numFmtId="0" fontId="47" fillId="17" borderId="0" applyNumberFormat="0" applyBorder="0" applyAlignment="0" applyProtection="0"/>
    <xf numFmtId="0" fontId="47" fillId="66" borderId="0" applyNumberFormat="0" applyBorder="0" applyAlignment="0" applyProtection="0"/>
    <xf numFmtId="0" fontId="47" fillId="59" borderId="0" applyNumberFormat="0" applyBorder="0" applyAlignment="0" applyProtection="0"/>
    <xf numFmtId="0" fontId="47" fillId="60" borderId="0" applyNumberFormat="0" applyBorder="0" applyAlignment="0" applyProtection="0"/>
    <xf numFmtId="0" fontId="47" fillId="68" borderId="0" applyNumberFormat="0" applyBorder="0" applyAlignment="0" applyProtection="0"/>
    <xf numFmtId="0" fontId="47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76" borderId="0" applyNumberFormat="0" applyBorder="0" applyAlignment="0" applyProtection="0"/>
    <xf numFmtId="0" fontId="47" fillId="77" borderId="0" applyNumberFormat="0" applyBorder="0" applyAlignment="0" applyProtection="0"/>
    <xf numFmtId="0" fontId="47" fillId="78" borderId="0" applyNumberFormat="0" applyBorder="0" applyAlignment="0" applyProtection="0"/>
    <xf numFmtId="0" fontId="47" fillId="67" borderId="0" applyNumberFormat="0" applyBorder="0" applyAlignment="0" applyProtection="0"/>
    <xf numFmtId="0" fontId="47" fillId="74" borderId="0" applyNumberFormat="0" applyBorder="0" applyAlignment="0" applyProtection="0"/>
    <xf numFmtId="0" fontId="47" fillId="65" borderId="0" applyNumberFormat="0" applyBorder="0" applyAlignment="0" applyProtection="0"/>
    <xf numFmtId="0" fontId="47" fillId="68" borderId="0" applyNumberFormat="0" applyBorder="0" applyAlignment="0" applyProtection="0"/>
    <xf numFmtId="0" fontId="47" fillId="34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9" borderId="0" applyNumberFormat="0" applyBorder="0" applyAlignment="0" applyProtection="0"/>
    <xf numFmtId="0" fontId="47" fillId="35" borderId="0" applyNumberFormat="0" applyBorder="0" applyAlignment="0" applyProtection="0"/>
    <xf numFmtId="0" fontId="58" fillId="45" borderId="0" applyNumberFormat="0" applyBorder="0" applyAlignment="0" applyProtection="0"/>
    <xf numFmtId="0" fontId="58" fillId="57" borderId="0" applyNumberFormat="0" applyBorder="0" applyAlignment="0" applyProtection="0"/>
    <xf numFmtId="0" fontId="50" fillId="62" borderId="2" applyNumberFormat="0" applyAlignment="0" applyProtection="0"/>
    <xf numFmtId="0" fontId="128" fillId="24" borderId="2" applyNumberFormat="0" applyAlignment="0" applyProtection="0"/>
    <xf numFmtId="0" fontId="55" fillId="80" borderId="4" applyNumberFormat="0" applyAlignment="0" applyProtection="0"/>
    <xf numFmtId="0" fontId="55" fillId="81" borderId="4" applyNumberFormat="0" applyAlignment="0" applyProtection="0"/>
    <xf numFmtId="0" fontId="63" fillId="0" borderId="0"/>
    <xf numFmtId="231" fontId="35" fillId="0" borderId="0" applyFont="0" applyFill="0" applyBorder="0" applyProtection="0">
      <alignment horizontal="center" vertical="center"/>
    </xf>
    <xf numFmtId="49" fontId="35" fillId="0" borderId="0" applyFont="0" applyFill="0" applyBorder="0" applyProtection="0">
      <alignment horizontal="left" vertical="center" wrapText="1"/>
    </xf>
    <xf numFmtId="49" fontId="219" fillId="0" borderId="0" applyFill="0" applyBorder="0" applyProtection="0">
      <alignment horizontal="left" vertical="center"/>
    </xf>
    <xf numFmtId="49" fontId="135" fillId="0" borderId="5" applyFill="0" applyProtection="0">
      <alignment horizontal="center" vertical="center" wrapText="1"/>
    </xf>
    <xf numFmtId="49" fontId="135" fillId="0" borderId="59" applyFill="0" applyProtection="0">
      <alignment horizontal="center" vertical="center" wrapText="1"/>
    </xf>
    <xf numFmtId="49" fontId="35" fillId="0" borderId="0" applyFont="0" applyFill="0" applyBorder="0" applyProtection="0">
      <alignment horizontal="left" vertical="center" wrapText="1"/>
    </xf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220" fillId="0" borderId="60" applyNumberFormat="0" applyFill="0" applyAlignment="0" applyProtection="0"/>
    <xf numFmtId="0" fontId="221" fillId="0" borderId="31" applyNumberFormat="0" applyFill="0" applyAlignment="0" applyProtection="0"/>
    <xf numFmtId="0" fontId="222" fillId="0" borderId="61" applyNumberFormat="0" applyFill="0" applyAlignment="0" applyProtection="0"/>
    <xf numFmtId="0" fontId="222" fillId="0" borderId="0" applyNumberFormat="0" applyFill="0" applyBorder="0" applyAlignment="0" applyProtection="0"/>
    <xf numFmtId="0" fontId="48" fillId="51" borderId="2" applyNumberFormat="0" applyAlignment="0" applyProtection="0"/>
    <xf numFmtId="0" fontId="48" fillId="33" borderId="2" applyNumberFormat="0" applyAlignment="0" applyProtection="0"/>
    <xf numFmtId="0" fontId="60" fillId="0" borderId="13" applyNumberFormat="0" applyFill="0" applyAlignment="0" applyProtection="0"/>
    <xf numFmtId="0" fontId="57" fillId="64" borderId="0" applyNumberFormat="0" applyBorder="0" applyAlignment="0" applyProtection="0"/>
    <xf numFmtId="0" fontId="133" fillId="33" borderId="0" applyNumberFormat="0" applyBorder="0" applyAlignment="0" applyProtection="0"/>
    <xf numFmtId="0" fontId="223" fillId="56" borderId="14" applyNumberFormat="0" applyAlignment="0" applyProtection="0"/>
    <xf numFmtId="0" fontId="21" fillId="38" borderId="14" applyNumberFormat="0" applyFont="0" applyAlignment="0" applyProtection="0"/>
    <xf numFmtId="0" fontId="49" fillId="62" borderId="15" applyNumberFormat="0" applyAlignment="0" applyProtection="0"/>
    <xf numFmtId="0" fontId="49" fillId="24" borderId="15" applyNumberFormat="0" applyAlignment="0" applyProtection="0"/>
    <xf numFmtId="0" fontId="54" fillId="0" borderId="17" applyNumberFormat="0" applyFill="0" applyAlignment="0" applyProtection="0"/>
    <xf numFmtId="232" fontId="35" fillId="0" borderId="0" applyFont="0" applyFill="0" applyBorder="0" applyProtection="0"/>
    <xf numFmtId="232" fontId="35" fillId="0" borderId="0" applyFont="0" applyFill="0" applyBorder="0" applyProtection="0"/>
    <xf numFmtId="0" fontId="224" fillId="0" borderId="0" applyNumberFormat="0" applyFill="0" applyBorder="0" applyProtection="0"/>
    <xf numFmtId="0" fontId="224" fillId="0" borderId="0" applyNumberFormat="0" applyFill="0" applyBorder="0" applyProtection="0"/>
    <xf numFmtId="3" fontId="35" fillId="0" borderId="0" applyFont="0" applyFill="0" applyBorder="0" applyProtection="0">
      <alignment horizontal="right"/>
    </xf>
    <xf numFmtId="4" fontId="35" fillId="0" borderId="0" applyFont="0" applyFill="0" applyBorder="0" applyProtection="0">
      <alignment horizontal="right"/>
    </xf>
    <xf numFmtId="4" fontId="35" fillId="0" borderId="0" applyFont="0" applyFill="0" applyBorder="0" applyProtection="0">
      <alignment horizontal="right"/>
    </xf>
    <xf numFmtId="49" fontId="35" fillId="0" borderId="0" applyFont="0" applyFill="0" applyBorder="0" applyProtection="0">
      <alignment wrapText="1"/>
    </xf>
    <xf numFmtId="49" fontId="35" fillId="0" borderId="0" applyFont="0" applyFill="0" applyBorder="0" applyProtection="0">
      <alignment wrapText="1"/>
    </xf>
    <xf numFmtId="0" fontId="47" fillId="19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20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21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83" borderId="0" applyNumberFormat="0" applyBorder="0" applyAlignment="0" applyProtection="0"/>
    <xf numFmtId="0" fontId="47" fillId="83" borderId="0" applyNumberFormat="0" applyBorder="0" applyAlignment="0" applyProtection="0"/>
    <xf numFmtId="0" fontId="47" fillId="15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16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18" borderId="0" applyNumberFormat="0" applyBorder="0" applyAlignment="0" applyProtection="0"/>
    <xf numFmtId="0" fontId="47" fillId="79" borderId="0" applyNumberFormat="0" applyBorder="0" applyAlignment="0" applyProtection="0"/>
    <xf numFmtId="0" fontId="47" fillId="79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76" borderId="0" applyNumberFormat="0" applyBorder="0" applyAlignment="0" applyProtection="0"/>
    <xf numFmtId="0" fontId="47" fillId="78" borderId="0" applyNumberFormat="0" applyBorder="0" applyAlignment="0" applyProtection="0"/>
    <xf numFmtId="0" fontId="47" fillId="74" borderId="0" applyNumberFormat="0" applyBorder="0" applyAlignment="0" applyProtection="0"/>
    <xf numFmtId="0" fontId="47" fillId="68" borderId="0" applyNumberFormat="0" applyBorder="0" applyAlignment="0" applyProtection="0"/>
    <xf numFmtId="0" fontId="47" fillId="69" borderId="0" applyNumberFormat="0" applyBorder="0" applyAlignment="0" applyProtection="0"/>
    <xf numFmtId="0" fontId="47" fillId="79" borderId="0" applyNumberFormat="0" applyBorder="0" applyAlignment="0" applyProtection="0"/>
    <xf numFmtId="0" fontId="48" fillId="51" borderId="2" applyNumberFormat="0" applyAlignment="0" applyProtection="0"/>
    <xf numFmtId="0" fontId="48" fillId="7" borderId="2" applyNumberFormat="0" applyAlignment="0" applyProtection="0"/>
    <xf numFmtId="0" fontId="48" fillId="51" borderId="2" applyNumberFormat="0" applyAlignment="0" applyProtection="0"/>
    <xf numFmtId="0" fontId="48" fillId="51" borderId="2" applyNumberFormat="0" applyAlignment="0" applyProtection="0"/>
    <xf numFmtId="0" fontId="48" fillId="32" borderId="2" applyNumberFormat="0" applyAlignment="0" applyProtection="0"/>
    <xf numFmtId="0" fontId="48" fillId="32" borderId="2" applyNumberFormat="0" applyAlignment="0" applyProtection="0"/>
    <xf numFmtId="0" fontId="49" fillId="22" borderId="15" applyNumberFormat="0" applyAlignment="0" applyProtection="0"/>
    <xf numFmtId="0" fontId="49" fillId="62" borderId="15" applyNumberFormat="0" applyAlignment="0" applyProtection="0"/>
    <xf numFmtId="0" fontId="49" fillId="62" borderId="15" applyNumberFormat="0" applyAlignment="0" applyProtection="0"/>
    <xf numFmtId="0" fontId="49" fillId="25" borderId="15" applyNumberFormat="0" applyAlignment="0" applyProtection="0"/>
    <xf numFmtId="0" fontId="49" fillId="25" borderId="15" applyNumberFormat="0" applyAlignment="0" applyProtection="0"/>
    <xf numFmtId="0" fontId="50" fillId="22" borderId="2" applyNumberFormat="0" applyAlignment="0" applyProtection="0"/>
    <xf numFmtId="0" fontId="50" fillId="62" borderId="2" applyNumberFormat="0" applyAlignment="0" applyProtection="0"/>
    <xf numFmtId="0" fontId="50" fillId="62" borderId="2" applyNumberFormat="0" applyAlignment="0" applyProtection="0"/>
    <xf numFmtId="0" fontId="50" fillId="25" borderId="2" applyNumberFormat="0" applyAlignment="0" applyProtection="0"/>
    <xf numFmtId="0" fontId="50" fillId="25" borderId="2" applyNumberFormat="0" applyAlignment="0" applyProtection="0"/>
    <xf numFmtId="0" fontId="200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230" fontId="21" fillId="0" borderId="0" applyFont="0" applyFill="0" applyBorder="0" applyAlignment="0" applyProtection="0"/>
    <xf numFmtId="0" fontId="62" fillId="47" borderId="0" applyNumberFormat="0" applyBorder="0" applyAlignment="0" applyProtection="0"/>
    <xf numFmtId="0" fontId="51" fillId="0" borderId="9" applyNumberFormat="0" applyFill="0" applyAlignment="0" applyProtection="0"/>
    <xf numFmtId="0" fontId="129" fillId="0" borderId="1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130" fillId="0" borderId="2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131" fillId="0" borderId="2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5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46" fillId="0" borderId="0"/>
    <xf numFmtId="0" fontId="46" fillId="0" borderId="0"/>
    <xf numFmtId="0" fontId="46" fillId="0" borderId="0"/>
    <xf numFmtId="0" fontId="10" fillId="0" borderId="0"/>
    <xf numFmtId="0" fontId="10" fillId="0" borderId="0"/>
    <xf numFmtId="0" fontId="46" fillId="0" borderId="0"/>
    <xf numFmtId="0" fontId="10" fillId="0" borderId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22" applyNumberFormat="0" applyFill="0" applyAlignment="0" applyProtection="0"/>
    <xf numFmtId="0" fontId="54" fillId="0" borderId="17" applyNumberFormat="0" applyFill="0" applyAlignment="0" applyProtection="0"/>
    <xf numFmtId="0" fontId="55" fillId="80" borderId="4" applyNumberFormat="0" applyAlignment="0" applyProtection="0"/>
    <xf numFmtId="0" fontId="55" fillId="23" borderId="4" applyNumberFormat="0" applyAlignment="0" applyProtection="0"/>
    <xf numFmtId="0" fontId="55" fillId="80" borderId="4" applyNumberFormat="0" applyAlignment="0" applyProtection="0"/>
    <xf numFmtId="0" fontId="55" fillId="80" borderId="4" applyNumberFormat="0" applyAlignment="0" applyProtection="0"/>
    <xf numFmtId="0" fontId="55" fillId="81" borderId="4" applyNumberFormat="0" applyAlignment="0" applyProtection="0"/>
    <xf numFmtId="0" fontId="55" fillId="81" borderId="4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13" borderId="0" applyNumberFormat="0" applyBorder="0" applyAlignment="0" applyProtection="0"/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0" fillId="62" borderId="2" applyNumberFormat="0" applyAlignment="0" applyProtection="0"/>
    <xf numFmtId="0" fontId="128" fillId="29" borderId="2" applyNumberFormat="0" applyAlignment="0" applyProtection="0"/>
    <xf numFmtId="0" fontId="13" fillId="0" borderId="0"/>
    <xf numFmtId="0" fontId="13" fillId="0" borderId="0"/>
    <xf numFmtId="0" fontId="2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3" fillId="0" borderId="0"/>
    <xf numFmtId="0" fontId="13" fillId="0" borderId="0"/>
    <xf numFmtId="0" fontId="35" fillId="0" borderId="0"/>
    <xf numFmtId="0" fontId="21" fillId="0" borderId="0"/>
    <xf numFmtId="0" fontId="21" fillId="0" borderId="0"/>
    <xf numFmtId="0" fontId="2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8" fillId="0" borderId="0"/>
    <xf numFmtId="0" fontId="10" fillId="0" borderId="0"/>
    <xf numFmtId="0" fontId="13" fillId="0" borderId="0"/>
    <xf numFmtId="0" fontId="54" fillId="0" borderId="22" applyNumberFormat="0" applyFill="0" applyAlignment="0" applyProtection="0"/>
    <xf numFmtId="0" fontId="58" fillId="3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8" fillId="45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1" fillId="10" borderId="14" applyNumberFormat="0" applyFont="0" applyAlignment="0" applyProtection="0"/>
    <xf numFmtId="0" fontId="223" fillId="56" borderId="14" applyNumberFormat="0" applyAlignment="0" applyProtection="0"/>
    <xf numFmtId="0" fontId="226" fillId="56" borderId="14" applyNumberFormat="0" applyAlignment="0" applyProtection="0"/>
    <xf numFmtId="0" fontId="21" fillId="10" borderId="14" applyNumberFormat="0" applyFont="0" applyAlignment="0" applyProtection="0"/>
    <xf numFmtId="0" fontId="35" fillId="38" borderId="14" applyNumberFormat="0" applyFont="0" applyAlignment="0" applyProtection="0"/>
    <xf numFmtId="0" fontId="35" fillId="38" borderId="14" applyNumberFormat="0" applyFont="0" applyAlignment="0" applyProtection="0"/>
    <xf numFmtId="0" fontId="226" fillId="56" borderId="14" applyNumberFormat="0" applyAlignment="0" applyProtection="0"/>
    <xf numFmtId="0" fontId="21" fillId="10" borderId="14" applyNumberFormat="0" applyFont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57" fillId="64" borderId="0" applyNumberFormat="0" applyBorder="0" applyAlignment="0" applyProtection="0"/>
    <xf numFmtId="0" fontId="35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0" fontId="62" fillId="4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0" fontId="233" fillId="0" borderId="0"/>
    <xf numFmtId="0" fontId="7" fillId="0" borderId="0"/>
    <xf numFmtId="0" fontId="2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9" fillId="0" borderId="0"/>
    <xf numFmtId="0" fontId="46" fillId="44" borderId="0" applyNumberFormat="0" applyBorder="0" applyAlignment="0" applyProtection="0"/>
    <xf numFmtId="0" fontId="46" fillId="2" borderId="0" applyNumberFormat="0" applyBorder="0" applyAlignment="0" applyProtection="0"/>
    <xf numFmtId="0" fontId="46" fillId="45" borderId="0" applyNumberFormat="0" applyBorder="0" applyAlignment="0" applyProtection="0"/>
    <xf numFmtId="0" fontId="46" fillId="3" borderId="0" applyNumberFormat="0" applyBorder="0" applyAlignment="0" applyProtection="0"/>
    <xf numFmtId="0" fontId="46" fillId="47" borderId="0" applyNumberFormat="0" applyBorder="0" applyAlignment="0" applyProtection="0"/>
    <xf numFmtId="0" fontId="46" fillId="4" borderId="0" applyNumberFormat="0" applyBorder="0" applyAlignment="0" applyProtection="0"/>
    <xf numFmtId="0" fontId="46" fillId="48" borderId="0" applyNumberFormat="0" applyBorder="0" applyAlignment="0" applyProtection="0"/>
    <xf numFmtId="0" fontId="46" fillId="5" borderId="0" applyNumberFormat="0" applyBorder="0" applyAlignment="0" applyProtection="0"/>
    <xf numFmtId="0" fontId="46" fillId="49" borderId="0" applyNumberFormat="0" applyBorder="0" applyAlignment="0" applyProtection="0"/>
    <xf numFmtId="0" fontId="46" fillId="51" borderId="0" applyNumberFormat="0" applyBorder="0" applyAlignment="0" applyProtection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46" fillId="60" borderId="0" applyNumberFormat="0" applyBorder="0" applyAlignment="0" applyProtection="0"/>
    <xf numFmtId="0" fontId="46" fillId="11" borderId="0" applyNumberFormat="0" applyBorder="0" applyAlignment="0" applyProtection="0"/>
    <xf numFmtId="0" fontId="46" fillId="48" borderId="0" applyNumberFormat="0" applyBorder="0" applyAlignment="0" applyProtection="0"/>
    <xf numFmtId="0" fontId="46" fillId="58" borderId="0" applyNumberFormat="0" applyBorder="0" applyAlignment="0" applyProtection="0"/>
    <xf numFmtId="0" fontId="46" fillId="61" borderId="0" applyNumberFormat="0" applyBorder="0" applyAlignment="0" applyProtection="0"/>
    <xf numFmtId="0" fontId="47" fillId="66" borderId="0" applyNumberFormat="0" applyBorder="0" applyAlignment="0" applyProtection="0"/>
    <xf numFmtId="0" fontId="47" fillId="59" borderId="0" applyNumberFormat="0" applyBorder="0" applyAlignment="0" applyProtection="0"/>
    <xf numFmtId="0" fontId="47" fillId="60" borderId="0" applyNumberFormat="0" applyBorder="0" applyAlignment="0" applyProtection="0"/>
    <xf numFmtId="0" fontId="47" fillId="11" borderId="0" applyNumberFormat="0" applyBorder="0" applyAlignment="0" applyProtection="0"/>
    <xf numFmtId="0" fontId="47" fillId="68" borderId="0" applyNumberFormat="0" applyBorder="0" applyAlignment="0" applyProtection="0"/>
    <xf numFmtId="0" fontId="47" fillId="15" borderId="0" applyNumberFormat="0" applyBorder="0" applyAlignment="0" applyProtection="0"/>
    <xf numFmtId="0" fontId="47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1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168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1" fillId="0" borderId="0"/>
  </cellStyleXfs>
  <cellXfs count="227">
    <xf numFmtId="0" fontId="0" fillId="0" borderId="0" xfId="0"/>
    <xf numFmtId="0" fontId="203" fillId="0" borderId="0" xfId="1824" applyFont="1" applyBorder="1" applyAlignment="1" applyProtection="1">
      <protection locked="0"/>
    </xf>
    <xf numFmtId="0" fontId="201" fillId="0" borderId="0" xfId="0" applyFont="1" applyBorder="1" applyProtection="1">
      <protection locked="0"/>
    </xf>
    <xf numFmtId="0" fontId="203" fillId="0" borderId="0" xfId="1824" applyFont="1" applyFill="1" applyBorder="1" applyAlignment="1" applyProtection="1">
      <protection locked="0"/>
    </xf>
    <xf numFmtId="0" fontId="201" fillId="0" borderId="0" xfId="0" applyFont="1" applyBorder="1" applyAlignment="1" applyProtection="1">
      <protection locked="0"/>
    </xf>
    <xf numFmtId="0" fontId="201" fillId="0" borderId="0" xfId="0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172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203" fillId="0" borderId="0" xfId="1824" applyFont="1" applyBorder="1" applyAlignment="1" applyProtection="1">
      <protection hidden="1"/>
    </xf>
    <xf numFmtId="0" fontId="202" fillId="0" borderId="0" xfId="1824" applyFont="1" applyBorder="1" applyAlignment="1" applyProtection="1">
      <protection hidden="1"/>
    </xf>
    <xf numFmtId="0" fontId="24" fillId="42" borderId="44" xfId="0" applyFont="1" applyFill="1" applyBorder="1" applyAlignment="1" applyProtection="1">
      <alignment wrapText="1"/>
      <protection hidden="1"/>
    </xf>
    <xf numFmtId="0" fontId="24" fillId="42" borderId="45" xfId="0" applyFont="1" applyFill="1" applyBorder="1" applyAlignment="1" applyProtection="1">
      <alignment wrapText="1"/>
      <protection hidden="1"/>
    </xf>
    <xf numFmtId="0" fontId="209" fillId="43" borderId="27" xfId="0" applyFont="1" applyFill="1" applyBorder="1" applyAlignment="1" applyProtection="1">
      <alignment vertical="center" wrapText="1"/>
      <protection hidden="1"/>
    </xf>
    <xf numFmtId="172" fontId="209" fillId="43" borderId="0" xfId="0" applyNumberFormat="1" applyFont="1" applyFill="1" applyBorder="1" applyAlignment="1" applyProtection="1">
      <alignment vertical="center" wrapText="1"/>
      <protection hidden="1"/>
    </xf>
    <xf numFmtId="0" fontId="24" fillId="42" borderId="46" xfId="0" applyFont="1" applyFill="1" applyBorder="1" applyAlignment="1" applyProtection="1">
      <alignment wrapText="1"/>
      <protection hidden="1"/>
    </xf>
    <xf numFmtId="172" fontId="209" fillId="43" borderId="47" xfId="0" applyNumberFormat="1" applyFont="1" applyFill="1" applyBorder="1" applyAlignment="1" applyProtection="1">
      <alignment vertical="center" wrapText="1"/>
      <protection hidden="1"/>
    </xf>
    <xf numFmtId="172" fontId="209" fillId="43" borderId="41" xfId="0" applyNumberFormat="1" applyFont="1" applyFill="1" applyBorder="1" applyAlignment="1" applyProtection="1">
      <alignment vertical="center" wrapText="1"/>
      <protection hidden="1"/>
    </xf>
    <xf numFmtId="0" fontId="204" fillId="0" borderId="0" xfId="1824" applyFont="1" applyFill="1" applyBorder="1" applyAlignment="1" applyProtection="1">
      <protection hidden="1"/>
    </xf>
    <xf numFmtId="0" fontId="25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55" xfId="0" applyFill="1" applyBorder="1" applyProtection="1">
      <protection hidden="1"/>
    </xf>
    <xf numFmtId="0" fontId="25" fillId="0" borderId="55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25" fillId="0" borderId="39" xfId="0" applyFont="1" applyFill="1" applyBorder="1" applyAlignment="1" applyProtection="1">
      <protection hidden="1"/>
    </xf>
    <xf numFmtId="0" fontId="21" fillId="0" borderId="0" xfId="792" applyFont="1" applyAlignment="1" applyProtection="1">
      <alignment horizontal="center"/>
      <protection locked="0"/>
    </xf>
    <xf numFmtId="0" fontId="21" fillId="0" borderId="0" xfId="792" applyFill="1" applyBorder="1" applyProtection="1">
      <protection locked="0"/>
    </xf>
    <xf numFmtId="0" fontId="25" fillId="0" borderId="0" xfId="792" applyFont="1" applyFill="1" applyBorder="1" applyProtection="1">
      <protection locked="0"/>
    </xf>
    <xf numFmtId="0" fontId="21" fillId="0" borderId="0" xfId="792" applyProtection="1">
      <protection locked="0"/>
    </xf>
    <xf numFmtId="0" fontId="43" fillId="0" borderId="0" xfId="792" applyFont="1" applyFill="1" applyBorder="1" applyAlignment="1" applyProtection="1">
      <protection locked="0"/>
    </xf>
    <xf numFmtId="0" fontId="210" fillId="0" borderId="0" xfId="792" applyFont="1" applyProtection="1">
      <protection locked="0"/>
    </xf>
    <xf numFmtId="0" fontId="26" fillId="0" borderId="0" xfId="0" applyFont="1" applyFill="1" applyBorder="1" applyAlignment="1" applyProtection="1"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0" xfId="793" applyFont="1" applyFill="1" applyBorder="1" applyAlignment="1" applyProtection="1">
      <alignment horizontal="center"/>
      <protection locked="0"/>
    </xf>
    <xf numFmtId="0" fontId="41" fillId="0" borderId="0" xfId="793" applyFont="1" applyFill="1" applyBorder="1" applyAlignment="1" applyProtection="1">
      <alignment horizontal="center" vertical="center"/>
      <protection locked="0"/>
    </xf>
    <xf numFmtId="0" fontId="24" fillId="0" borderId="0" xfId="792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1" fillId="0" borderId="0" xfId="792" applyFont="1" applyProtection="1">
      <protection locked="0"/>
    </xf>
    <xf numFmtId="172" fontId="25" fillId="0" borderId="0" xfId="0" applyNumberFormat="1" applyFont="1" applyFill="1" applyBorder="1" applyAlignment="1" applyProtection="1">
      <protection locked="0"/>
    </xf>
    <xf numFmtId="172" fontId="24" fillId="0" borderId="0" xfId="0" applyNumberFormat="1" applyFont="1" applyFill="1" applyBorder="1" applyAlignment="1" applyProtection="1">
      <alignment vertical="center"/>
      <protection locked="0"/>
    </xf>
    <xf numFmtId="172" fontId="25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792" applyFont="1" applyFill="1" applyBorder="1" applyProtection="1">
      <protection locked="0"/>
    </xf>
    <xf numFmtId="172" fontId="25" fillId="0" borderId="0" xfId="0" applyNumberFormat="1" applyFont="1" applyFill="1" applyBorder="1" applyAlignment="1" applyProtection="1">
      <alignment horizontal="right"/>
      <protection locked="0"/>
    </xf>
    <xf numFmtId="172" fontId="25" fillId="0" borderId="0" xfId="0" applyNumberFormat="1" applyFont="1" applyFill="1" applyBorder="1" applyAlignment="1" applyProtection="1">
      <alignment horizontal="right" vertical="center"/>
      <protection locked="0"/>
    </xf>
    <xf numFmtId="172" fontId="31" fillId="0" borderId="0" xfId="0" applyNumberFormat="1" applyFont="1" applyFill="1" applyBorder="1" applyAlignment="1" applyProtection="1">
      <protection locked="0"/>
    </xf>
    <xf numFmtId="172" fontId="31" fillId="0" borderId="0" xfId="0" applyNumberFormat="1" applyFont="1" applyFill="1" applyBorder="1" applyAlignment="1" applyProtection="1">
      <alignment vertical="center"/>
      <protection locked="0"/>
    </xf>
    <xf numFmtId="0" fontId="39" fillId="0" borderId="0" xfId="792" applyFont="1" applyProtection="1">
      <protection locked="0"/>
    </xf>
    <xf numFmtId="172" fontId="137" fillId="0" borderId="0" xfId="0" applyNumberFormat="1" applyFont="1" applyFill="1" applyBorder="1" applyAlignment="1" applyProtection="1">
      <alignment horizontal="right"/>
      <protection locked="0"/>
    </xf>
    <xf numFmtId="172" fontId="136" fillId="0" borderId="0" xfId="0" applyNumberFormat="1" applyFont="1" applyFill="1" applyBorder="1" applyAlignment="1" applyProtection="1">
      <alignment vertical="center"/>
      <protection locked="0"/>
    </xf>
    <xf numFmtId="172" fontId="137" fillId="0" borderId="0" xfId="0" applyNumberFormat="1" applyFont="1" applyFill="1" applyBorder="1" applyAlignment="1" applyProtection="1">
      <alignment horizontal="right" vertical="center"/>
      <protection locked="0"/>
    </xf>
    <xf numFmtId="172" fontId="134" fillId="0" borderId="0" xfId="0" applyNumberFormat="1" applyFont="1" applyFill="1" applyBorder="1" applyAlignment="1" applyProtection="1">
      <alignment vertical="center"/>
      <protection locked="0"/>
    </xf>
    <xf numFmtId="172" fontId="31" fillId="0" borderId="0" xfId="0" applyNumberFormat="1" applyFont="1" applyFill="1" applyBorder="1" applyAlignment="1" applyProtection="1">
      <alignment horizontal="right" vertical="center"/>
      <protection locked="0"/>
    </xf>
    <xf numFmtId="0" fontId="39" fillId="0" borderId="0" xfId="792" applyFont="1" applyFill="1" applyBorder="1" applyProtection="1">
      <protection locked="0"/>
    </xf>
    <xf numFmtId="172" fontId="32" fillId="0" borderId="0" xfId="792" applyNumberFormat="1" applyFont="1" applyFill="1" applyBorder="1" applyProtection="1">
      <protection locked="0"/>
    </xf>
    <xf numFmtId="172" fontId="33" fillId="0" borderId="0" xfId="792" applyNumberFormat="1" applyFont="1" applyFill="1" applyBorder="1" applyProtection="1">
      <protection locked="0"/>
    </xf>
    <xf numFmtId="172" fontId="21" fillId="0" borderId="0" xfId="792" applyNumberFormat="1" applyFill="1" applyBorder="1" applyAlignment="1" applyProtection="1">
      <alignment horizontal="center"/>
      <protection locked="0"/>
    </xf>
    <xf numFmtId="0" fontId="23" fillId="0" borderId="0" xfId="792" applyFont="1" applyFill="1" applyBorder="1" applyProtection="1">
      <protection locked="0"/>
    </xf>
    <xf numFmtId="1" fontId="21" fillId="0" borderId="0" xfId="792" applyNumberFormat="1" applyFill="1" applyBorder="1" applyProtection="1">
      <protection locked="0"/>
    </xf>
    <xf numFmtId="0" fontId="26" fillId="0" borderId="0" xfId="793" applyFont="1" applyFill="1" applyBorder="1" applyAlignment="1" applyProtection="1">
      <alignment vertical="center" wrapText="1"/>
      <protection locked="0"/>
    </xf>
    <xf numFmtId="0" fontId="26" fillId="0" borderId="0" xfId="793" applyFont="1" applyFill="1" applyBorder="1" applyAlignment="1" applyProtection="1">
      <alignment vertical="center"/>
      <protection locked="0"/>
    </xf>
    <xf numFmtId="0" fontId="21" fillId="0" borderId="0" xfId="792" applyFill="1" applyBorder="1" applyProtection="1">
      <protection hidden="1"/>
    </xf>
    <xf numFmtId="0" fontId="25" fillId="0" borderId="0" xfId="792" applyFont="1" applyFill="1" applyBorder="1" applyProtection="1">
      <protection hidden="1"/>
    </xf>
    <xf numFmtId="0" fontId="125" fillId="0" borderId="0" xfId="792" applyFont="1" applyFill="1" applyBorder="1" applyAlignment="1" applyProtection="1">
      <protection hidden="1"/>
    </xf>
    <xf numFmtId="0" fontId="43" fillId="0" borderId="0" xfId="792" applyFont="1" applyFill="1" applyBorder="1" applyAlignment="1" applyProtection="1">
      <protection hidden="1"/>
    </xf>
    <xf numFmtId="0" fontId="43" fillId="0" borderId="0" xfId="792" applyFont="1" applyFill="1" applyBorder="1" applyAlignment="1" applyProtection="1">
      <alignment vertical="center"/>
      <protection hidden="1"/>
    </xf>
    <xf numFmtId="0" fontId="25" fillId="0" borderId="0" xfId="792" applyFont="1" applyFill="1" applyBorder="1" applyAlignment="1" applyProtection="1">
      <alignment vertical="center"/>
      <protection hidden="1"/>
    </xf>
    <xf numFmtId="0" fontId="30" fillId="0" borderId="0" xfId="792" applyFont="1" applyFill="1" applyBorder="1" applyAlignment="1" applyProtection="1">
      <alignment horizontal="center"/>
      <protection hidden="1"/>
    </xf>
    <xf numFmtId="0" fontId="206" fillId="0" borderId="0" xfId="0" applyFont="1" applyFill="1" applyBorder="1" applyAlignment="1" applyProtection="1">
      <alignment horizontal="center" vertical="center" wrapText="1"/>
      <protection hidden="1"/>
    </xf>
    <xf numFmtId="0" fontId="26" fillId="0" borderId="0" xfId="792" applyFont="1" applyFill="1" applyBorder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41" fillId="0" borderId="0" xfId="0" applyFont="1" applyFill="1" applyBorder="1" applyAlignment="1" applyProtection="1">
      <alignment horizontal="center"/>
      <protection hidden="1"/>
    </xf>
    <xf numFmtId="0" fontId="26" fillId="0" borderId="0" xfId="793" applyFont="1" applyFill="1" applyBorder="1" applyAlignment="1" applyProtection="1">
      <alignment horizontal="center"/>
      <protection hidden="1"/>
    </xf>
    <xf numFmtId="0" fontId="26" fillId="0" borderId="41" xfId="793" applyFont="1" applyFill="1" applyBorder="1" applyAlignment="1" applyProtection="1">
      <alignment horizontal="center"/>
      <protection hidden="1"/>
    </xf>
    <xf numFmtId="0" fontId="41" fillId="0" borderId="55" xfId="793" applyFont="1" applyFill="1" applyBorder="1" applyAlignment="1" applyProtection="1">
      <alignment horizontal="center"/>
      <protection hidden="1"/>
    </xf>
    <xf numFmtId="0" fontId="26" fillId="0" borderId="55" xfId="793" applyFont="1" applyFill="1" applyBorder="1" applyAlignment="1" applyProtection="1">
      <alignment horizontal="center"/>
      <protection hidden="1"/>
    </xf>
    <xf numFmtId="178" fontId="37" fillId="0" borderId="32" xfId="612" applyNumberFormat="1" applyFont="1" applyFill="1" applyBorder="1" applyAlignment="1" applyProtection="1">
      <alignment horizontal="left"/>
      <protection hidden="1"/>
    </xf>
    <xf numFmtId="178" fontId="37" fillId="0" borderId="0" xfId="612" applyNumberFormat="1" applyFont="1" applyFill="1" applyBorder="1" applyAlignment="1" applyProtection="1">
      <alignment horizontal="left"/>
      <protection hidden="1"/>
    </xf>
    <xf numFmtId="0" fontId="21" fillId="0" borderId="37" xfId="792" applyFill="1" applyBorder="1" applyProtection="1">
      <protection hidden="1"/>
    </xf>
    <xf numFmtId="0" fontId="24" fillId="0" borderId="0" xfId="792" applyFont="1" applyFill="1" applyBorder="1" applyProtection="1">
      <protection hidden="1"/>
    </xf>
    <xf numFmtId="0" fontId="24" fillId="0" borderId="34" xfId="792" applyFont="1" applyFill="1" applyBorder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36" xfId="1824" applyFont="1" applyFill="1" applyBorder="1" applyAlignment="1" applyProtection="1">
      <alignment vertical="center"/>
      <protection hidden="1"/>
    </xf>
    <xf numFmtId="0" fontId="25" fillId="0" borderId="50" xfId="1824" applyFont="1" applyFill="1" applyBorder="1" applyAlignment="1" applyProtection="1">
      <alignment vertical="center"/>
      <protection hidden="1"/>
    </xf>
    <xf numFmtId="178" fontId="24" fillId="0" borderId="0" xfId="612" applyNumberFormat="1" applyFont="1" applyFill="1" applyBorder="1" applyAlignment="1" applyProtection="1">
      <alignment horizontal="left" indent="1"/>
      <protection hidden="1"/>
    </xf>
    <xf numFmtId="172" fontId="25" fillId="0" borderId="38" xfId="0" applyNumberFormat="1" applyFont="1" applyFill="1" applyBorder="1" applyAlignment="1" applyProtection="1">
      <protection hidden="1"/>
    </xf>
    <xf numFmtId="172" fontId="25" fillId="0" borderId="34" xfId="0" applyNumberFormat="1" applyFont="1" applyFill="1" applyBorder="1" applyAlignment="1" applyProtection="1">
      <protection hidden="1"/>
    </xf>
    <xf numFmtId="0" fontId="25" fillId="0" borderId="56" xfId="0" applyFont="1" applyBorder="1" applyAlignment="1" applyProtection="1">
      <alignment horizontal="center" vertical="center"/>
      <protection hidden="1"/>
    </xf>
    <xf numFmtId="0" fontId="25" fillId="0" borderId="55" xfId="1824" applyFont="1" applyFill="1" applyBorder="1" applyAlignment="1" applyProtection="1">
      <alignment horizontal="left" vertical="center"/>
      <protection hidden="1"/>
    </xf>
    <xf numFmtId="0" fontId="216" fillId="0" borderId="52" xfId="1824" applyFont="1" applyFill="1" applyBorder="1" applyAlignment="1" applyProtection="1">
      <alignment horizontal="left" vertical="center"/>
      <protection hidden="1"/>
    </xf>
    <xf numFmtId="178" fontId="37" fillId="0" borderId="0" xfId="612" applyNumberFormat="1" applyFont="1" applyFill="1" applyBorder="1" applyAlignment="1" applyProtection="1">
      <alignment horizontal="left" indent="1"/>
      <protection hidden="1"/>
    </xf>
    <xf numFmtId="172" fontId="25" fillId="0" borderId="0" xfId="0" applyNumberFormat="1" applyFont="1" applyFill="1" applyBorder="1" applyAlignment="1" applyProtection="1">
      <alignment horizontal="right"/>
      <protection hidden="1"/>
    </xf>
    <xf numFmtId="0" fontId="215" fillId="0" borderId="0" xfId="1824" applyFont="1" applyFill="1" applyBorder="1" applyAlignment="1" applyProtection="1">
      <alignment horizontal="center" vertical="center" wrapText="1"/>
      <protection hidden="1"/>
    </xf>
    <xf numFmtId="0" fontId="25" fillId="0" borderId="0" xfId="1824" applyFont="1" applyFill="1" applyBorder="1" applyAlignment="1" applyProtection="1">
      <alignment horizontal="left" vertical="center"/>
      <protection hidden="1"/>
    </xf>
    <xf numFmtId="0" fontId="216" fillId="0" borderId="0" xfId="1824" applyFont="1" applyFill="1" applyBorder="1" applyAlignment="1" applyProtection="1">
      <alignment horizontal="left" vertical="center"/>
      <protection hidden="1"/>
    </xf>
    <xf numFmtId="178" fontId="45" fillId="0" borderId="0" xfId="612" applyNumberFormat="1" applyFont="1" applyFill="1" applyBorder="1" applyAlignment="1" applyProtection="1">
      <alignment horizontal="left" indent="2"/>
      <protection hidden="1"/>
    </xf>
    <xf numFmtId="172" fontId="25" fillId="0" borderId="0" xfId="0" applyNumberFormat="1" applyFont="1" applyFill="1" applyBorder="1" applyAlignment="1" applyProtection="1">
      <protection hidden="1"/>
    </xf>
    <xf numFmtId="172" fontId="25" fillId="0" borderId="54" xfId="0" applyNumberFormat="1" applyFont="1" applyFill="1" applyBorder="1" applyAlignment="1" applyProtection="1">
      <protection hidden="1"/>
    </xf>
    <xf numFmtId="0" fontId="207" fillId="0" borderId="54" xfId="0" applyFont="1" applyFill="1" applyBorder="1" applyAlignment="1" applyProtection="1">
      <alignment horizontal="center" vertical="center" wrapText="1"/>
      <protection hidden="1"/>
    </xf>
    <xf numFmtId="0" fontId="215" fillId="0" borderId="0" xfId="1824" applyFont="1" applyFill="1" applyBorder="1" applyAlignment="1" applyProtection="1">
      <alignment horizontal="left" vertical="center"/>
      <protection hidden="1"/>
    </xf>
    <xf numFmtId="178" fontId="38" fillId="0" borderId="0" xfId="612" applyNumberFormat="1" applyFont="1" applyFill="1" applyBorder="1" applyAlignment="1" applyProtection="1">
      <alignment horizontal="left" indent="3"/>
      <protection hidden="1"/>
    </xf>
    <xf numFmtId="172" fontId="31" fillId="0" borderId="0" xfId="0" applyNumberFormat="1" applyFont="1" applyFill="1" applyBorder="1" applyAlignment="1" applyProtection="1"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178" fontId="45" fillId="0" borderId="0" xfId="612" applyNumberFormat="1" applyFont="1" applyFill="1" applyBorder="1" applyAlignment="1" applyProtection="1">
      <alignment horizontal="left" indent="4"/>
      <protection hidden="1"/>
    </xf>
    <xf numFmtId="0" fontId="199" fillId="0" borderId="0" xfId="0" applyFont="1" applyFill="1" applyBorder="1" applyAlignment="1" applyProtection="1">
      <alignment vertical="center" wrapText="1"/>
      <protection hidden="1"/>
    </xf>
    <xf numFmtId="172" fontId="137" fillId="0" borderId="0" xfId="0" applyNumberFormat="1" applyFont="1" applyFill="1" applyBorder="1" applyAlignment="1" applyProtection="1">
      <protection hidden="1"/>
    </xf>
    <xf numFmtId="178" fontId="138" fillId="0" borderId="0" xfId="612" applyNumberFormat="1" applyFont="1" applyFill="1" applyBorder="1" applyAlignment="1" applyProtection="1">
      <alignment horizontal="left" indent="5"/>
      <protection hidden="1"/>
    </xf>
    <xf numFmtId="172" fontId="137" fillId="0" borderId="0" xfId="0" applyNumberFormat="1" applyFont="1" applyFill="1" applyBorder="1" applyAlignment="1" applyProtection="1">
      <alignment horizontal="right"/>
      <protection hidden="1"/>
    </xf>
    <xf numFmtId="0" fontId="32" fillId="0" borderId="0" xfId="792" applyFont="1" applyFill="1" applyBorder="1" applyProtection="1">
      <protection hidden="1"/>
    </xf>
    <xf numFmtId="172" fontId="25" fillId="0" borderId="0" xfId="792" applyNumberFormat="1" applyFont="1" applyFill="1" applyBorder="1" applyProtection="1">
      <protection hidden="1"/>
    </xf>
    <xf numFmtId="172" fontId="126" fillId="0" borderId="0" xfId="792" applyNumberFormat="1" applyFont="1" applyFill="1" applyBorder="1" applyProtection="1">
      <protection hidden="1"/>
    </xf>
    <xf numFmtId="1" fontId="38" fillId="0" borderId="0" xfId="612" applyNumberFormat="1" applyFont="1" applyFill="1" applyBorder="1" applyAlignment="1" applyProtection="1">
      <alignment horizontal="left" indent="1"/>
      <protection hidden="1"/>
    </xf>
    <xf numFmtId="1" fontId="37" fillId="0" borderId="0" xfId="612" applyNumberFormat="1" applyFont="1" applyFill="1" applyBorder="1" applyAlignment="1" applyProtection="1">
      <alignment horizontal="left" indent="1"/>
      <protection hidden="1"/>
    </xf>
    <xf numFmtId="1" fontId="38" fillId="0" borderId="0" xfId="612" applyNumberFormat="1" applyFont="1" applyFill="1" applyBorder="1" applyAlignment="1" applyProtection="1">
      <alignment horizontal="left" indent="2"/>
      <protection hidden="1"/>
    </xf>
    <xf numFmtId="1" fontId="38" fillId="0" borderId="0" xfId="612" applyNumberFormat="1" applyFont="1" applyFill="1" applyBorder="1" applyAlignment="1" applyProtection="1">
      <alignment horizontal="left" indent="4"/>
      <protection hidden="1"/>
    </xf>
    <xf numFmtId="1" fontId="45" fillId="0" borderId="0" xfId="612" applyNumberFormat="1" applyFont="1" applyFill="1" applyBorder="1" applyAlignment="1" applyProtection="1">
      <alignment horizontal="left" indent="2"/>
      <protection hidden="1"/>
    </xf>
    <xf numFmtId="0" fontId="23" fillId="0" borderId="0" xfId="792" applyFont="1" applyFill="1" applyBorder="1" applyProtection="1">
      <protection hidden="1"/>
    </xf>
    <xf numFmtId="0" fontId="31" fillId="0" borderId="0" xfId="792" applyFont="1" applyFill="1" applyBorder="1" applyProtection="1">
      <protection hidden="1"/>
    </xf>
    <xf numFmtId="178" fontId="38" fillId="0" borderId="0" xfId="612" applyNumberFormat="1" applyFont="1" applyFill="1" applyBorder="1" applyAlignment="1" applyProtection="1">
      <alignment horizontal="left" indent="1"/>
      <protection hidden="1"/>
    </xf>
    <xf numFmtId="0" fontId="44" fillId="0" borderId="0" xfId="792" applyFont="1" applyFill="1" applyBorder="1" applyProtection="1">
      <protection hidden="1"/>
    </xf>
    <xf numFmtId="172" fontId="213" fillId="41" borderId="0" xfId="0" applyNumberFormat="1" applyFont="1" applyFill="1" applyBorder="1" applyAlignment="1" applyProtection="1">
      <alignment horizontal="right"/>
      <protection hidden="1"/>
    </xf>
    <xf numFmtId="172" fontId="213" fillId="41" borderId="0" xfId="0" applyNumberFormat="1" applyFont="1" applyFill="1" applyBorder="1" applyProtection="1">
      <protection hidden="1"/>
    </xf>
    <xf numFmtId="172" fontId="205" fillId="0" borderId="0" xfId="0" applyNumberFormat="1" applyFont="1" applyFill="1" applyBorder="1" applyAlignment="1" applyProtection="1">
      <alignment horizontal="right"/>
      <protection hidden="1"/>
    </xf>
    <xf numFmtId="0" fontId="205" fillId="0" borderId="0" xfId="0" applyFont="1" applyBorder="1" applyProtection="1">
      <protection hidden="1"/>
    </xf>
    <xf numFmtId="172" fontId="205" fillId="0" borderId="0" xfId="0" applyNumberFormat="1" applyFont="1" applyBorder="1" applyProtection="1">
      <protection hidden="1"/>
    </xf>
    <xf numFmtId="172" fontId="205" fillId="0" borderId="0" xfId="0" applyNumberFormat="1" applyFont="1" applyFill="1" applyBorder="1" applyProtection="1">
      <protection hidden="1"/>
    </xf>
    <xf numFmtId="0" fontId="205" fillId="0" borderId="0" xfId="0" applyFont="1" applyFill="1" applyBorder="1" applyProtection="1">
      <protection hidden="1"/>
    </xf>
    <xf numFmtId="175" fontId="205" fillId="0" borderId="0" xfId="0" applyNumberFormat="1" applyFont="1" applyFill="1" applyBorder="1" applyProtection="1">
      <protection hidden="1"/>
    </xf>
    <xf numFmtId="172" fontId="205" fillId="0" borderId="47" xfId="0" applyNumberFormat="1" applyFont="1" applyFill="1" applyBorder="1" applyAlignment="1" applyProtection="1">
      <alignment horizontal="right"/>
      <protection hidden="1"/>
    </xf>
    <xf numFmtId="172" fontId="205" fillId="0" borderId="41" xfId="0" applyNumberFormat="1" applyFont="1" applyBorder="1" applyProtection="1">
      <protection hidden="1"/>
    </xf>
    <xf numFmtId="0" fontId="205" fillId="0" borderId="41" xfId="0" applyFont="1" applyBorder="1" applyProtection="1">
      <protection hidden="1"/>
    </xf>
    <xf numFmtId="0" fontId="205" fillId="0" borderId="41" xfId="0" applyFont="1" applyFill="1" applyBorder="1" applyProtection="1">
      <protection hidden="1"/>
    </xf>
    <xf numFmtId="172" fontId="205" fillId="0" borderId="41" xfId="0" applyNumberFormat="1" applyFont="1" applyFill="1" applyBorder="1" applyProtection="1">
      <protection hidden="1"/>
    </xf>
    <xf numFmtId="175" fontId="205" fillId="0" borderId="41" xfId="0" applyNumberFormat="1" applyFont="1" applyFill="1" applyBorder="1" applyProtection="1">
      <protection hidden="1"/>
    </xf>
    <xf numFmtId="172" fontId="205" fillId="0" borderId="32" xfId="0" applyNumberFormat="1" applyFont="1" applyFill="1" applyBorder="1" applyAlignment="1" applyProtection="1">
      <alignment horizontal="right"/>
      <protection hidden="1"/>
    </xf>
    <xf numFmtId="175" fontId="205" fillId="0" borderId="0" xfId="0" applyNumberFormat="1" applyFont="1" applyFill="1" applyBorder="1" applyAlignment="1" applyProtection="1">
      <alignment horizontal="right"/>
      <protection hidden="1"/>
    </xf>
    <xf numFmtId="172" fontId="205" fillId="0" borderId="41" xfId="0" applyNumberFormat="1" applyFont="1" applyFill="1" applyBorder="1" applyAlignment="1" applyProtection="1">
      <alignment horizontal="right"/>
      <protection hidden="1"/>
    </xf>
    <xf numFmtId="172" fontId="205" fillId="0" borderId="48" xfId="0" applyNumberFormat="1" applyFont="1" applyFill="1" applyBorder="1" applyAlignment="1" applyProtection="1">
      <alignment horizontal="right"/>
      <protection hidden="1"/>
    </xf>
    <xf numFmtId="0" fontId="201" fillId="0" borderId="0" xfId="0" applyFont="1" applyFill="1" applyAlignment="1" applyProtection="1">
      <alignment horizontal="right" wrapText="1"/>
      <protection hidden="1"/>
    </xf>
    <xf numFmtId="172" fontId="213" fillId="39" borderId="0" xfId="0" applyNumberFormat="1" applyFont="1" applyFill="1" applyBorder="1" applyProtection="1">
      <protection hidden="1"/>
    </xf>
    <xf numFmtId="0" fontId="213" fillId="39" borderId="0" xfId="0" applyFont="1" applyFill="1" applyBorder="1" applyProtection="1">
      <protection hidden="1"/>
    </xf>
    <xf numFmtId="172" fontId="213" fillId="39" borderId="0" xfId="0" applyNumberFormat="1" applyFont="1" applyFill="1" applyBorder="1" applyAlignment="1" applyProtection="1">
      <alignment horizontal="right"/>
      <protection hidden="1"/>
    </xf>
    <xf numFmtId="0" fontId="205" fillId="0" borderId="0" xfId="0" applyFont="1" applyBorder="1" applyAlignment="1" applyProtection="1">
      <alignment horizontal="right"/>
      <protection hidden="1"/>
    </xf>
    <xf numFmtId="172" fontId="205" fillId="0" borderId="0" xfId="0" applyNumberFormat="1" applyFont="1" applyBorder="1" applyAlignment="1" applyProtection="1">
      <alignment horizontal="right"/>
      <protection hidden="1"/>
    </xf>
    <xf numFmtId="172" fontId="205" fillId="0" borderId="55" xfId="0" applyNumberFormat="1" applyFont="1" applyFill="1" applyBorder="1" applyAlignment="1" applyProtection="1">
      <alignment horizontal="right"/>
      <protection hidden="1"/>
    </xf>
    <xf numFmtId="172" fontId="205" fillId="0" borderId="55" xfId="0" applyNumberFormat="1" applyFont="1" applyFill="1" applyBorder="1" applyProtection="1">
      <protection hidden="1"/>
    </xf>
    <xf numFmtId="0" fontId="205" fillId="0" borderId="55" xfId="0" applyFont="1" applyBorder="1" applyProtection="1">
      <protection hidden="1"/>
    </xf>
    <xf numFmtId="172" fontId="205" fillId="0" borderId="55" xfId="0" applyNumberFormat="1" applyFont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201" fillId="0" borderId="0" xfId="0" applyFont="1" applyBorder="1" applyAlignment="1" applyProtection="1">
      <protection hidden="1"/>
    </xf>
    <xf numFmtId="0" fontId="201" fillId="0" borderId="0" xfId="0" applyFont="1" applyBorder="1" applyProtection="1">
      <protection hidden="1"/>
    </xf>
    <xf numFmtId="0" fontId="201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9" fillId="0" borderId="0" xfId="0" applyFont="1" applyBorder="1" applyAlignment="1">
      <alignment horizontal="right" vertical="center" wrapText="1"/>
    </xf>
    <xf numFmtId="0" fontId="25" fillId="0" borderId="0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175" fontId="205" fillId="0" borderId="68" xfId="0" applyNumberFormat="1" applyFont="1" applyFill="1" applyBorder="1" applyProtection="1">
      <protection hidden="1"/>
    </xf>
    <xf numFmtId="175" fontId="205" fillId="0" borderId="67" xfId="0" applyNumberFormat="1" applyFont="1" applyFill="1" applyBorder="1" applyProtection="1">
      <protection hidden="1"/>
    </xf>
    <xf numFmtId="175" fontId="205" fillId="0" borderId="27" xfId="0" applyNumberFormat="1" applyFont="1" applyFill="1" applyBorder="1" applyProtection="1">
      <protection hidden="1"/>
    </xf>
    <xf numFmtId="175" fontId="205" fillId="0" borderId="26" xfId="0" applyNumberFormat="1" applyFont="1" applyFill="1" applyBorder="1" applyProtection="1">
      <protection hidden="1"/>
    </xf>
    <xf numFmtId="0" fontId="209" fillId="43" borderId="71" xfId="0" applyFont="1" applyFill="1" applyBorder="1" applyAlignment="1" applyProtection="1">
      <alignment vertical="center" wrapText="1"/>
      <protection hidden="1"/>
    </xf>
    <xf numFmtId="0" fontId="209" fillId="43" borderId="72" xfId="0" applyFont="1" applyFill="1" applyBorder="1" applyAlignment="1" applyProtection="1">
      <alignment vertical="center" wrapText="1"/>
      <protection hidden="1"/>
    </xf>
    <xf numFmtId="175" fontId="205" fillId="0" borderId="73" xfId="0" applyNumberFormat="1" applyFont="1" applyFill="1" applyBorder="1" applyProtection="1">
      <protection hidden="1"/>
    </xf>
    <xf numFmtId="172" fontId="213" fillId="41" borderId="67" xfId="0" applyNumberFormat="1" applyFont="1" applyFill="1" applyBorder="1" applyAlignment="1" applyProtection="1">
      <alignment vertical="center"/>
      <protection hidden="1"/>
    </xf>
    <xf numFmtId="175" fontId="205" fillId="0" borderId="74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172" fontId="201" fillId="0" borderId="0" xfId="0" applyNumberFormat="1" applyFont="1" applyFill="1" applyAlignment="1" applyProtection="1">
      <alignment horizontal="right" wrapText="1"/>
      <protection hidden="1"/>
    </xf>
    <xf numFmtId="0" fontId="13" fillId="0" borderId="0" xfId="1826"/>
    <xf numFmtId="233" fontId="25" fillId="0" borderId="75" xfId="2303" applyNumberFormat="1" applyFont="1" applyFill="1" applyBorder="1" applyAlignment="1">
      <alignment horizontal="center" vertical="center"/>
    </xf>
    <xf numFmtId="172" fontId="213" fillId="39" borderId="0" xfId="1826" applyNumberFormat="1" applyFont="1" applyFill="1" applyBorder="1" applyAlignment="1">
      <alignment vertical="center"/>
    </xf>
    <xf numFmtId="0" fontId="13" fillId="0" borderId="0" xfId="1826" applyFill="1" applyAlignment="1">
      <alignment vertical="center"/>
    </xf>
    <xf numFmtId="175" fontId="205" fillId="0" borderId="0" xfId="1826" applyNumberFormat="1" applyFont="1" applyFill="1" applyBorder="1" applyAlignment="1">
      <alignment vertical="center"/>
    </xf>
    <xf numFmtId="175" fontId="205" fillId="0" borderId="41" xfId="1826" applyNumberFormat="1" applyFont="1" applyFill="1" applyBorder="1" applyAlignment="1">
      <alignment vertical="center"/>
    </xf>
    <xf numFmtId="0" fontId="13" fillId="0" borderId="0" xfId="1826" applyBorder="1"/>
    <xf numFmtId="0" fontId="13" fillId="0" borderId="0" xfId="1826" applyProtection="1">
      <protection hidden="1"/>
    </xf>
    <xf numFmtId="0" fontId="229" fillId="0" borderId="0" xfId="0" applyFont="1" applyBorder="1" applyAlignment="1">
      <alignment horizontal="right" vertical="center"/>
    </xf>
    <xf numFmtId="0" fontId="211" fillId="41" borderId="33" xfId="0" applyFont="1" applyFill="1" applyBorder="1" applyAlignment="1" applyProtection="1">
      <alignment horizontal="center" vertical="center" wrapText="1"/>
      <protection hidden="1"/>
    </xf>
    <xf numFmtId="0" fontId="211" fillId="41" borderId="34" xfId="0" applyFont="1" applyFill="1" applyBorder="1" applyAlignment="1" applyProtection="1">
      <alignment horizontal="center" vertical="center" wrapText="1"/>
      <protection hidden="1"/>
    </xf>
    <xf numFmtId="0" fontId="211" fillId="41" borderId="35" xfId="0" applyFont="1" applyFill="1" applyBorder="1" applyAlignment="1" applyProtection="1">
      <alignment horizontal="center" vertical="center" wrapText="1"/>
      <protection hidden="1"/>
    </xf>
    <xf numFmtId="0" fontId="208" fillId="0" borderId="33" xfId="792" applyFont="1" applyBorder="1" applyAlignment="1" applyProtection="1">
      <alignment horizontal="center" vertical="center"/>
      <protection hidden="1"/>
    </xf>
    <xf numFmtId="0" fontId="208" fillId="0" borderId="35" xfId="792" applyFont="1" applyBorder="1" applyAlignment="1" applyProtection="1">
      <alignment horizontal="center" vertical="center"/>
      <protection hidden="1"/>
    </xf>
    <xf numFmtId="0" fontId="208" fillId="41" borderId="36" xfId="0" applyFont="1" applyFill="1" applyBorder="1" applyAlignment="1" applyProtection="1">
      <alignment horizontal="center" vertical="center" wrapText="1"/>
      <protection hidden="1"/>
    </xf>
    <xf numFmtId="0" fontId="208" fillId="41" borderId="34" xfId="0" applyFont="1" applyFill="1" applyBorder="1" applyAlignment="1" applyProtection="1">
      <alignment horizontal="center" vertical="center" wrapText="1"/>
      <protection hidden="1"/>
    </xf>
    <xf numFmtId="0" fontId="208" fillId="41" borderId="35" xfId="0" applyFont="1" applyFill="1" applyBorder="1" applyAlignment="1" applyProtection="1">
      <alignment horizontal="center" vertical="center" wrapText="1"/>
      <protection hidden="1"/>
    </xf>
    <xf numFmtId="0" fontId="232" fillId="41" borderId="57" xfId="1824" quotePrefix="1" applyFont="1" applyFill="1" applyBorder="1" applyAlignment="1" applyProtection="1">
      <alignment horizontal="center" vertical="center" wrapText="1"/>
      <protection hidden="1"/>
    </xf>
    <xf numFmtId="0" fontId="232" fillId="41" borderId="58" xfId="1824" applyFont="1" applyFill="1" applyBorder="1" applyAlignment="1" applyProtection="1">
      <alignment horizontal="center" vertical="center" wrapText="1"/>
      <protection hidden="1"/>
    </xf>
    <xf numFmtId="0" fontId="208" fillId="0" borderId="49" xfId="0" applyFont="1" applyFill="1" applyBorder="1" applyAlignment="1" applyProtection="1">
      <alignment horizontal="center" vertical="center" wrapText="1"/>
      <protection hidden="1"/>
    </xf>
    <xf numFmtId="0" fontId="208" fillId="0" borderId="50" xfId="0" applyFont="1" applyFill="1" applyBorder="1" applyAlignment="1" applyProtection="1">
      <alignment horizontal="center" vertical="center" wrapText="1"/>
      <protection hidden="1"/>
    </xf>
    <xf numFmtId="0" fontId="208" fillId="0" borderId="36" xfId="0" applyFont="1" applyFill="1" applyBorder="1" applyAlignment="1" applyProtection="1">
      <alignment horizontal="center" vertical="center" wrapText="1"/>
      <protection hidden="1"/>
    </xf>
    <xf numFmtId="0" fontId="208" fillId="0" borderId="51" xfId="0" applyFont="1" applyFill="1" applyBorder="1" applyAlignment="1" applyProtection="1">
      <alignment horizontal="center" vertical="center" wrapText="1"/>
      <protection hidden="1"/>
    </xf>
    <xf numFmtId="0" fontId="208" fillId="0" borderId="53" xfId="0" applyFont="1" applyFill="1" applyBorder="1" applyAlignment="1" applyProtection="1">
      <alignment horizontal="center" vertical="center" wrapText="1"/>
      <protection hidden="1"/>
    </xf>
    <xf numFmtId="0" fontId="208" fillId="0" borderId="52" xfId="0" applyFont="1" applyFill="1" applyBorder="1" applyAlignment="1" applyProtection="1">
      <alignment horizontal="center" vertical="center" wrapText="1"/>
      <protection hidden="1"/>
    </xf>
    <xf numFmtId="0" fontId="217" fillId="41" borderId="57" xfId="1824" applyFont="1" applyFill="1" applyBorder="1" applyAlignment="1" applyProtection="1">
      <alignment horizontal="center" vertical="center" wrapText="1"/>
      <protection hidden="1"/>
    </xf>
    <xf numFmtId="0" fontId="217" fillId="41" borderId="58" xfId="1824" applyFont="1" applyFill="1" applyBorder="1" applyAlignment="1" applyProtection="1">
      <alignment horizontal="center" vertical="center" wrapText="1"/>
      <protection hidden="1"/>
    </xf>
    <xf numFmtId="0" fontId="217" fillId="41" borderId="65" xfId="1824" applyFont="1" applyFill="1" applyBorder="1" applyAlignment="1" applyProtection="1">
      <alignment horizontal="center" vertical="center" wrapText="1"/>
      <protection hidden="1"/>
    </xf>
    <xf numFmtId="0" fontId="232" fillId="41" borderId="33" xfId="1824" quotePrefix="1" applyFont="1" applyFill="1" applyBorder="1" applyAlignment="1" applyProtection="1">
      <alignment horizontal="center" vertical="center" wrapText="1"/>
      <protection hidden="1"/>
    </xf>
    <xf numFmtId="0" fontId="232" fillId="41" borderId="66" xfId="1824" applyFont="1" applyFill="1" applyBorder="1" applyAlignment="1" applyProtection="1">
      <alignment horizontal="center" vertical="center" wrapText="1"/>
      <protection hidden="1"/>
    </xf>
    <xf numFmtId="0" fontId="25" fillId="0" borderId="62" xfId="0" applyFont="1" applyFill="1" applyBorder="1" applyAlignment="1" applyProtection="1">
      <alignment horizontal="left" wrapText="1"/>
      <protection hidden="1"/>
    </xf>
    <xf numFmtId="0" fontId="25" fillId="0" borderId="0" xfId="0" applyFont="1" applyFill="1" applyBorder="1" applyAlignment="1" applyProtection="1">
      <alignment horizontal="left" wrapText="1"/>
      <protection hidden="1"/>
    </xf>
    <xf numFmtId="0" fontId="25" fillId="0" borderId="63" xfId="0" applyFont="1" applyBorder="1" applyAlignment="1" applyProtection="1">
      <alignment horizontal="left" wrapText="1"/>
      <protection hidden="1"/>
    </xf>
    <xf numFmtId="0" fontId="25" fillId="0" borderId="64" xfId="0" applyFont="1" applyBorder="1" applyAlignment="1" applyProtection="1">
      <alignment horizontal="left" wrapText="1"/>
      <protection hidden="1"/>
    </xf>
    <xf numFmtId="0" fontId="24" fillId="39" borderId="0" xfId="0" applyFont="1" applyFill="1" applyBorder="1" applyAlignment="1" applyProtection="1">
      <alignment horizontal="left" vertical="center" wrapText="1"/>
      <protection hidden="1"/>
    </xf>
    <xf numFmtId="0" fontId="24" fillId="39" borderId="27" xfId="0" applyFont="1" applyFill="1" applyBorder="1" applyAlignment="1" applyProtection="1">
      <alignment horizontal="left" vertical="center" wrapText="1"/>
      <protection hidden="1"/>
    </xf>
    <xf numFmtId="0" fontId="214" fillId="43" borderId="24" xfId="1825" applyFont="1" applyFill="1" applyBorder="1" applyAlignment="1" applyProtection="1">
      <alignment horizontal="center" vertical="center" textRotation="90" wrapText="1"/>
      <protection hidden="1"/>
    </xf>
    <xf numFmtId="0" fontId="24" fillId="41" borderId="24" xfId="0" applyFont="1" applyFill="1" applyBorder="1" applyAlignment="1" applyProtection="1">
      <alignment horizontal="left" wrapText="1"/>
      <protection hidden="1"/>
    </xf>
    <xf numFmtId="0" fontId="24" fillId="41" borderId="27" xfId="0" applyFont="1" applyFill="1" applyBorder="1" applyAlignment="1" applyProtection="1">
      <alignment horizontal="left" wrapText="1"/>
      <protection hidden="1"/>
    </xf>
    <xf numFmtId="0" fontId="214" fillId="43" borderId="1" xfId="1825" applyFont="1" applyFill="1" applyBorder="1" applyAlignment="1" applyProtection="1">
      <alignment horizontal="center" vertical="center" textRotation="90" wrapText="1"/>
      <protection hidden="1"/>
    </xf>
    <xf numFmtId="0" fontId="214" fillId="43" borderId="46" xfId="1825" applyFont="1" applyFill="1" applyBorder="1" applyAlignment="1" applyProtection="1">
      <alignment horizontal="center" vertical="center" textRotation="90" wrapText="1"/>
      <protection hidden="1"/>
    </xf>
    <xf numFmtId="0" fontId="24" fillId="41" borderId="25" xfId="0" applyFont="1" applyFill="1" applyBorder="1" applyAlignment="1" applyProtection="1">
      <alignment horizontal="left" wrapText="1"/>
      <protection hidden="1"/>
    </xf>
    <xf numFmtId="0" fontId="24" fillId="41" borderId="26" xfId="0" applyFont="1" applyFill="1" applyBorder="1" applyAlignment="1" applyProtection="1">
      <alignment horizontal="left" wrapText="1"/>
      <protection hidden="1"/>
    </xf>
    <xf numFmtId="0" fontId="212" fillId="40" borderId="42" xfId="1825" applyFont="1" applyFill="1" applyBorder="1" applyAlignment="1" applyProtection="1">
      <alignment horizontal="center" vertical="center" textRotation="90" wrapText="1"/>
      <protection hidden="1"/>
    </xf>
    <xf numFmtId="0" fontId="212" fillId="40" borderId="43" xfId="1825" applyFont="1" applyFill="1" applyBorder="1" applyAlignment="1" applyProtection="1">
      <alignment horizontal="center" vertical="center" textRotation="90" wrapText="1"/>
      <protection hidden="1"/>
    </xf>
    <xf numFmtId="0" fontId="214" fillId="43" borderId="48" xfId="1825" applyFont="1" applyFill="1" applyBorder="1" applyAlignment="1" applyProtection="1">
      <alignment horizontal="center" vertical="center" textRotation="90" wrapText="1"/>
      <protection hidden="1"/>
    </xf>
    <xf numFmtId="0" fontId="24" fillId="41" borderId="69" xfId="0" applyFont="1" applyFill="1" applyBorder="1" applyAlignment="1" applyProtection="1">
      <alignment horizontal="left" wrapText="1"/>
      <protection hidden="1"/>
    </xf>
    <xf numFmtId="0" fontId="24" fillId="41" borderId="70" xfId="0" applyFont="1" applyFill="1" applyBorder="1" applyAlignment="1" applyProtection="1">
      <alignment horizontal="left" wrapText="1"/>
      <protection hidden="1"/>
    </xf>
    <xf numFmtId="0" fontId="13" fillId="0" borderId="0" xfId="1826" applyAlignment="1" applyProtection="1">
      <alignment horizontal="left" wrapText="1"/>
      <protection hidden="1"/>
    </xf>
    <xf numFmtId="0" fontId="24" fillId="42" borderId="62" xfId="0" applyFont="1" applyFill="1" applyBorder="1" applyAlignment="1" applyProtection="1">
      <alignment horizontal="left" vertical="center" wrapText="1"/>
      <protection hidden="1"/>
    </xf>
    <xf numFmtId="0" fontId="24" fillId="42" borderId="27" xfId="0" applyFont="1" applyFill="1" applyBorder="1" applyAlignment="1" applyProtection="1">
      <alignment horizontal="left" vertical="center" wrapText="1"/>
      <protection hidden="1"/>
    </xf>
    <xf numFmtId="0" fontId="24" fillId="42" borderId="76" xfId="0" applyFont="1" applyFill="1" applyBorder="1" applyAlignment="1" applyProtection="1">
      <alignment horizontal="left" vertical="center" wrapText="1"/>
      <protection hidden="1"/>
    </xf>
    <xf numFmtId="0" fontId="24" fillId="42" borderId="77" xfId="0" applyFont="1" applyFill="1" applyBorder="1" applyAlignment="1" applyProtection="1">
      <alignment horizontal="left" vertical="center" wrapText="1"/>
      <protection hidden="1"/>
    </xf>
    <xf numFmtId="0" fontId="24" fillId="41" borderId="69" xfId="0" applyFont="1" applyFill="1" applyBorder="1" applyAlignment="1" applyProtection="1">
      <alignment horizontal="left" vertical="center" wrapText="1"/>
      <protection hidden="1"/>
    </xf>
    <xf numFmtId="0" fontId="24" fillId="41" borderId="70" xfId="0" applyFont="1" applyFill="1" applyBorder="1" applyAlignment="1" applyProtection="1">
      <alignment horizontal="left" vertical="center" wrapText="1"/>
      <protection hidden="1"/>
    </xf>
  </cellXfs>
  <cellStyles count="2325">
    <cellStyle name=" 1" xfId="1828"/>
    <cellStyle name=" 1 2" xfId="1829"/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2 3" xfId="1830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1_П_1" xfId="1831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2 3" xfId="1832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2_П_1" xfId="1833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2 3" xfId="1834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3_П_1" xfId="1835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2 3" xfId="1836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4_П_1" xfId="1837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2 3" xfId="1838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5_П_1" xfId="1839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2 3" xfId="1840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Accent6_П_1" xfId="1841"/>
    <cellStyle name="20% - Акцент1" xfId="1842"/>
    <cellStyle name="20% — акцент1" xfId="1843"/>
    <cellStyle name="20% - Акцент1 2" xfId="82"/>
    <cellStyle name="20% — акцент1 2" xfId="1845"/>
    <cellStyle name="20% - Акцент1 2 2" xfId="1844"/>
    <cellStyle name="20% - Акцент1 2 3" xfId="2266"/>
    <cellStyle name="20% - Акцент1 3" xfId="83"/>
    <cellStyle name="20% — акцент1 3" xfId="1847"/>
    <cellStyle name="20% - Акцент1 3 2" xfId="1846"/>
    <cellStyle name="20% - Акцент1 3 3" xfId="2267"/>
    <cellStyle name="20% - Акцент1 4" xfId="891"/>
    <cellStyle name="20% - Акцент1 4 2" xfId="1848"/>
    <cellStyle name="20% - Акцент1 5" xfId="1849"/>
    <cellStyle name="20% - Акцент1_16 " xfId="1850"/>
    <cellStyle name="20% - Акцент2" xfId="1851"/>
    <cellStyle name="20% — акцент2" xfId="1852"/>
    <cellStyle name="20% - Акцент2 2" xfId="84"/>
    <cellStyle name="20% — акцент2 2" xfId="1854"/>
    <cellStyle name="20% - Акцент2 2 2" xfId="1853"/>
    <cellStyle name="20% - Акцент2 2 3" xfId="2268"/>
    <cellStyle name="20% - Акцент2 3" xfId="85"/>
    <cellStyle name="20% — акцент2 3" xfId="1856"/>
    <cellStyle name="20% - Акцент2 3 2" xfId="1855"/>
    <cellStyle name="20% - Акцент2 3 3" xfId="2269"/>
    <cellStyle name="20% - Акцент2 4" xfId="892"/>
    <cellStyle name="20% - Акцент2 4 2" xfId="1857"/>
    <cellStyle name="20% - Акцент2 5" xfId="1858"/>
    <cellStyle name="20% - Акцент2_16 " xfId="1859"/>
    <cellStyle name="20% - Акцент3" xfId="1860"/>
    <cellStyle name="20% — акцент3" xfId="1861"/>
    <cellStyle name="20% - Акцент3 2" xfId="86"/>
    <cellStyle name="20% — акцент3 2" xfId="1863"/>
    <cellStyle name="20% - Акцент3 2 2" xfId="1862"/>
    <cellStyle name="20% - Акцент3 2 3" xfId="2270"/>
    <cellStyle name="20% - Акцент3 3" xfId="87"/>
    <cellStyle name="20% — акцент3 3" xfId="1865"/>
    <cellStyle name="20% - Акцент3 3 2" xfId="1864"/>
    <cellStyle name="20% - Акцент3 3 3" xfId="2271"/>
    <cellStyle name="20% - Акцент3 4" xfId="893"/>
    <cellStyle name="20% - Акцент3 4 2" xfId="1866"/>
    <cellStyle name="20% - Акцент3 5" xfId="1867"/>
    <cellStyle name="20% - Акцент3_16 " xfId="1868"/>
    <cellStyle name="20% - Акцент4" xfId="1869"/>
    <cellStyle name="20% — акцент4" xfId="1870"/>
    <cellStyle name="20% - Акцент4 2" xfId="88"/>
    <cellStyle name="20% — акцент4 2" xfId="1872"/>
    <cellStyle name="20% - Акцент4 2 2" xfId="1871"/>
    <cellStyle name="20% - Акцент4 2 3" xfId="2272"/>
    <cellStyle name="20% - Акцент4 3" xfId="89"/>
    <cellStyle name="20% — акцент4 3" xfId="1874"/>
    <cellStyle name="20% - Акцент4 3 2" xfId="1873"/>
    <cellStyle name="20% - Акцент4 3 3" xfId="2273"/>
    <cellStyle name="20% - Акцент4 4" xfId="894"/>
    <cellStyle name="20% - Акцент4 4 2" xfId="1875"/>
    <cellStyle name="20% - Акцент4 5" xfId="1876"/>
    <cellStyle name="20% - Акцент4_16 " xfId="1877"/>
    <cellStyle name="20% - Акцент5" xfId="1878"/>
    <cellStyle name="20% — акцент5" xfId="1879"/>
    <cellStyle name="20% - Акцент5 2" xfId="90"/>
    <cellStyle name="20% — акцент5 2" xfId="1881"/>
    <cellStyle name="20% - Акцент5 2 2" xfId="1880"/>
    <cellStyle name="20% - Акцент5 2 3" xfId="2274"/>
    <cellStyle name="20% - Акцент5 3" xfId="895"/>
    <cellStyle name="20% - Акцент5 4" xfId="896"/>
    <cellStyle name="20% - Акцент5 4 2" xfId="1882"/>
    <cellStyle name="20% - Акцент5 5" xfId="1883"/>
    <cellStyle name="20% - Акцент6" xfId="1884"/>
    <cellStyle name="20% — акцент6" xfId="1885"/>
    <cellStyle name="20% - Акцент6 2" xfId="91"/>
    <cellStyle name="20% — акцент6 2" xfId="1887"/>
    <cellStyle name="20% - Акцент6 2 2" xfId="1886"/>
    <cellStyle name="20% - Акцент6 2 3" xfId="2275"/>
    <cellStyle name="20% - Акцент6 3" xfId="897"/>
    <cellStyle name="20% — акцент6 3" xfId="1888"/>
    <cellStyle name="20% - Акцент6 4" xfId="898"/>
    <cellStyle name="20% - Акцент6 4 2" xfId="1889"/>
    <cellStyle name="20% - Акцент6 5" xfId="1890"/>
    <cellStyle name="20% - Акцент6_16 " xfId="1891"/>
    <cellStyle name="20% – Акцентування1" xfId="92"/>
    <cellStyle name="20% – Акцентування1 2" xfId="899"/>
    <cellStyle name="20% – Акцентування1 2 2" xfId="1892"/>
    <cellStyle name="20% – Акцентування1_П_1" xfId="1893"/>
    <cellStyle name="20% – Акцентування2" xfId="93"/>
    <cellStyle name="20% – Акцентування2 2" xfId="900"/>
    <cellStyle name="20% – Акцентування2 2 2" xfId="1894"/>
    <cellStyle name="20% – Акцентування2_П_1" xfId="1895"/>
    <cellStyle name="20% – Акцентування3" xfId="94"/>
    <cellStyle name="20% – Акцентування3 2" xfId="901"/>
    <cellStyle name="20% – Акцентування3 2 2" xfId="1896"/>
    <cellStyle name="20% – Акцентування3_П_1" xfId="1897"/>
    <cellStyle name="20% – Акцентування4" xfId="95"/>
    <cellStyle name="20% – Акцентування4 2" xfId="902"/>
    <cellStyle name="20% – Акцентування4 2 2" xfId="1898"/>
    <cellStyle name="20% – Акцентування4_П_1" xfId="1899"/>
    <cellStyle name="20% – Акцентування5" xfId="96"/>
    <cellStyle name="20% – Акцентування5 2" xfId="903"/>
    <cellStyle name="20% – Акцентування5 2 2" xfId="1900"/>
    <cellStyle name="20% – Акцентування5_П_1" xfId="1901"/>
    <cellStyle name="20% – Акцентування6" xfId="97"/>
    <cellStyle name="20% – Акцентування6 2" xfId="904"/>
    <cellStyle name="20% – Акцентування6 2 2" xfId="1902"/>
    <cellStyle name="20% – Акцентування6_П_1" xfId="1903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2 3" xfId="1904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1_П_1" xfId="1905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2 3" xfId="1906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2_П_1" xfId="1907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2 3" xfId="190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3_П_1" xfId="1909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2 3" xfId="1910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4_П_1" xfId="1911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2 3" xfId="1912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5_П_1" xfId="191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2 3" xfId="1914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Accent6_П_1" xfId="1915"/>
    <cellStyle name="40% - Акцент1" xfId="1916"/>
    <cellStyle name="40% — акцент1" xfId="1917"/>
    <cellStyle name="40% - Акцент1 2" xfId="160"/>
    <cellStyle name="40% — акцент1 2" xfId="1919"/>
    <cellStyle name="40% - Акцент1 2 2" xfId="1918"/>
    <cellStyle name="40% - Акцент1 2 3" xfId="2276"/>
    <cellStyle name="40% - Акцент1 3" xfId="963"/>
    <cellStyle name="40% — акцент1 3" xfId="1920"/>
    <cellStyle name="40% - Акцент1 4" xfId="964"/>
    <cellStyle name="40% - Акцент1 4 2" xfId="1921"/>
    <cellStyle name="40% - Акцент1 5" xfId="1922"/>
    <cellStyle name="40% - Акцент1_16 " xfId="1923"/>
    <cellStyle name="40% - Акцент2" xfId="1924"/>
    <cellStyle name="40% — акцент2" xfId="1925"/>
    <cellStyle name="40% - Акцент2 2" xfId="161"/>
    <cellStyle name="40% — акцент2 2" xfId="1927"/>
    <cellStyle name="40% - Акцент2 2 2" xfId="1926"/>
    <cellStyle name="40% - Акцент2 2 3" xfId="2277"/>
    <cellStyle name="40% - Акцент2 3" xfId="965"/>
    <cellStyle name="40% - Акцент2 4" xfId="966"/>
    <cellStyle name="40% - Акцент2 4 2" xfId="1928"/>
    <cellStyle name="40% - Акцент2 5" xfId="1929"/>
    <cellStyle name="40% - Акцент3" xfId="1930"/>
    <cellStyle name="40% — акцент3" xfId="1931"/>
    <cellStyle name="40% - Акцент3 2" xfId="162"/>
    <cellStyle name="40% — акцент3 2" xfId="1933"/>
    <cellStyle name="40% - Акцент3 2 2" xfId="1932"/>
    <cellStyle name="40% - Акцент3 2 3" xfId="2278"/>
    <cellStyle name="40% - Акцент3 3" xfId="163"/>
    <cellStyle name="40% — акцент3 3" xfId="1935"/>
    <cellStyle name="40% - Акцент3 3 2" xfId="1934"/>
    <cellStyle name="40% - Акцент3 3 3" xfId="2279"/>
    <cellStyle name="40% - Акцент3 4" xfId="967"/>
    <cellStyle name="40% - Акцент3 4 2" xfId="1936"/>
    <cellStyle name="40% - Акцент3 5" xfId="1937"/>
    <cellStyle name="40% - Акцент3_16 " xfId="1938"/>
    <cellStyle name="40% - Акцент4" xfId="1939"/>
    <cellStyle name="40% — акцент4" xfId="1940"/>
    <cellStyle name="40% - Акцент4 2" xfId="164"/>
    <cellStyle name="40% — акцент4 2" xfId="1942"/>
    <cellStyle name="40% - Акцент4 2 2" xfId="1941"/>
    <cellStyle name="40% - Акцент4 2 3" xfId="2280"/>
    <cellStyle name="40% - Акцент4 3" xfId="968"/>
    <cellStyle name="40% — акцент4 3" xfId="1943"/>
    <cellStyle name="40% - Акцент4 4" xfId="969"/>
    <cellStyle name="40% - Акцент4 4 2" xfId="1944"/>
    <cellStyle name="40% - Акцент4 5" xfId="1945"/>
    <cellStyle name="40% - Акцент4_16 " xfId="1946"/>
    <cellStyle name="40% - Акцент5" xfId="1947"/>
    <cellStyle name="40% — акцент5" xfId="1948"/>
    <cellStyle name="40% - Акцент5 2" xfId="165"/>
    <cellStyle name="40% — акцент5 2" xfId="1950"/>
    <cellStyle name="40% - Акцент5 2 2" xfId="1949"/>
    <cellStyle name="40% - Акцент5 2 3" xfId="2281"/>
    <cellStyle name="40% - Акцент5 3" xfId="970"/>
    <cellStyle name="40% — акцент5 3" xfId="1951"/>
    <cellStyle name="40% - Акцент5 4" xfId="971"/>
    <cellStyle name="40% - Акцент5 4 2" xfId="1952"/>
    <cellStyle name="40% - Акцент5 5" xfId="1953"/>
    <cellStyle name="40% - Акцент5_16 " xfId="1954"/>
    <cellStyle name="40% - Акцент6" xfId="1955"/>
    <cellStyle name="40% — акцент6" xfId="1956"/>
    <cellStyle name="40% - Акцент6 2" xfId="166"/>
    <cellStyle name="40% — акцент6 2" xfId="1958"/>
    <cellStyle name="40% - Акцент6 2 2" xfId="1957"/>
    <cellStyle name="40% - Акцент6 2 3" xfId="2282"/>
    <cellStyle name="40% - Акцент6 3" xfId="972"/>
    <cellStyle name="40% — акцент6 3" xfId="1959"/>
    <cellStyle name="40% - Акцент6 4" xfId="973"/>
    <cellStyle name="40% - Акцент6 4 2" xfId="1960"/>
    <cellStyle name="40% - Акцент6 5" xfId="1961"/>
    <cellStyle name="40% - Акцент6_16 " xfId="1962"/>
    <cellStyle name="40% – Акцентування1" xfId="167"/>
    <cellStyle name="40% – Акцентування1 2" xfId="974"/>
    <cellStyle name="40% – Акцентування1 2 2" xfId="1963"/>
    <cellStyle name="40% – Акцентування1_П_1" xfId="1964"/>
    <cellStyle name="40% – Акцентування2" xfId="168"/>
    <cellStyle name="40% – Акцентування2 2" xfId="975"/>
    <cellStyle name="40% – Акцентування2 2 2" xfId="1965"/>
    <cellStyle name="40% – Акцентування2_П_1" xfId="1966"/>
    <cellStyle name="40% – Акцентування3" xfId="169"/>
    <cellStyle name="40% – Акцентування3 2" xfId="976"/>
    <cellStyle name="40% – Акцентування3 2 2" xfId="1967"/>
    <cellStyle name="40% – Акцентування3_П_1" xfId="1968"/>
    <cellStyle name="40% – Акцентування4" xfId="170"/>
    <cellStyle name="40% – Акцентування4 2" xfId="977"/>
    <cellStyle name="40% – Акцентування4 2 2" xfId="1969"/>
    <cellStyle name="40% – Акцентування4_П_1" xfId="1970"/>
    <cellStyle name="40% – Акцентування5" xfId="171"/>
    <cellStyle name="40% – Акцентування5 2" xfId="978"/>
    <cellStyle name="40% – Акцентування5 2 2" xfId="1971"/>
    <cellStyle name="40% – Акцентування5_П_1" xfId="1972"/>
    <cellStyle name="40% – Акцентування6" xfId="172"/>
    <cellStyle name="40% – Акцентування6 2" xfId="979"/>
    <cellStyle name="40% – Акцентування6 2 2" xfId="1973"/>
    <cellStyle name="40% – Акцентування6_П_1" xfId="1974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2 3" xfId="1975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1_П_1" xfId="1976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2 3" xfId="1977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2_П_1" xfId="1978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2 3" xfId="197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3_П_1" xfId="1980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2 3" xfId="1981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4_П_1" xfId="1982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2 3" xfId="1983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5_П_1" xfId="198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2 3" xfId="1985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Accent6_П_1" xfId="1986"/>
    <cellStyle name="60% - Акцент1" xfId="1987"/>
    <cellStyle name="60% — акцент1" xfId="1988"/>
    <cellStyle name="60% - Акцент1 2" xfId="234"/>
    <cellStyle name="60% — акцент1 2" xfId="1990"/>
    <cellStyle name="60% - Акцент1 2 2" xfId="1989"/>
    <cellStyle name="60% - Акцент1 2 3" xfId="2283"/>
    <cellStyle name="60% - Акцент1 3" xfId="1034"/>
    <cellStyle name="60% — акцент1 3" xfId="1991"/>
    <cellStyle name="60% - Акцент1 4" xfId="1035"/>
    <cellStyle name="60% - Акцент1 4 2" xfId="1992"/>
    <cellStyle name="60% - Акцент1 5" xfId="1993"/>
    <cellStyle name="60% - Акцент1_16 " xfId="1994"/>
    <cellStyle name="60% - Акцент2" xfId="1995"/>
    <cellStyle name="60% — акцент2" xfId="1996"/>
    <cellStyle name="60% - Акцент2 2" xfId="235"/>
    <cellStyle name="60% — акцент2 2" xfId="1998"/>
    <cellStyle name="60% - Акцент2 2 2" xfId="1997"/>
    <cellStyle name="60% - Акцент2 2 3" xfId="2284"/>
    <cellStyle name="60% - Акцент2 3" xfId="1036"/>
    <cellStyle name="60% — акцент2 3" xfId="1999"/>
    <cellStyle name="60% - Акцент2 4" xfId="1037"/>
    <cellStyle name="60% - Акцент2 4 2" xfId="2000"/>
    <cellStyle name="60% - Акцент2 5" xfId="2001"/>
    <cellStyle name="60% - Акцент2_16 " xfId="2002"/>
    <cellStyle name="60% - Акцент3" xfId="2003"/>
    <cellStyle name="60% — акцент3" xfId="2004"/>
    <cellStyle name="60% - Акцент3 2" xfId="236"/>
    <cellStyle name="60% — акцент3 2" xfId="2006"/>
    <cellStyle name="60% - Акцент3 2 2" xfId="2005"/>
    <cellStyle name="60% - Акцент3 2 3" xfId="2285"/>
    <cellStyle name="60% - Акцент3 3" xfId="237"/>
    <cellStyle name="60% — акцент3 3" xfId="2008"/>
    <cellStyle name="60% - Акцент3 3 2" xfId="2007"/>
    <cellStyle name="60% - Акцент3 3 3" xfId="2286"/>
    <cellStyle name="60% - Акцент3 4" xfId="1038"/>
    <cellStyle name="60% - Акцент3 4 2" xfId="2009"/>
    <cellStyle name="60% - Акцент3 5" xfId="2010"/>
    <cellStyle name="60% - Акцент3_16 " xfId="2011"/>
    <cellStyle name="60% - Акцент4" xfId="2012"/>
    <cellStyle name="60% — акцент4" xfId="2013"/>
    <cellStyle name="60% - Акцент4 2" xfId="238"/>
    <cellStyle name="60% — акцент4 2" xfId="2015"/>
    <cellStyle name="60% - Акцент4 2 2" xfId="2014"/>
    <cellStyle name="60% - Акцент4 2 3" xfId="2287"/>
    <cellStyle name="60% - Акцент4 3" xfId="239"/>
    <cellStyle name="60% — акцент4 3" xfId="2017"/>
    <cellStyle name="60% - Акцент4 3 2" xfId="2016"/>
    <cellStyle name="60% - Акцент4 3 3" xfId="2288"/>
    <cellStyle name="60% - Акцент4 4" xfId="1039"/>
    <cellStyle name="60% - Акцент4 4 2" xfId="2018"/>
    <cellStyle name="60% - Акцент4 5" xfId="2019"/>
    <cellStyle name="60% - Акцент4_16 " xfId="2020"/>
    <cellStyle name="60% - Акцент5" xfId="2021"/>
    <cellStyle name="60% — акцент5" xfId="2022"/>
    <cellStyle name="60% - Акцент5 2" xfId="240"/>
    <cellStyle name="60% — акцент5 2" xfId="2024"/>
    <cellStyle name="60% - Акцент5 2 2" xfId="2023"/>
    <cellStyle name="60% - Акцент5 2 3" xfId="2289"/>
    <cellStyle name="60% - Акцент5 3" xfId="1040"/>
    <cellStyle name="60% — акцент5 3" xfId="2025"/>
    <cellStyle name="60% - Акцент5 4" xfId="1041"/>
    <cellStyle name="60% - Акцент5 4 2" xfId="2026"/>
    <cellStyle name="60% - Акцент5 5" xfId="2027"/>
    <cellStyle name="60% - Акцент5_16 " xfId="2028"/>
    <cellStyle name="60% - Акцент6" xfId="2029"/>
    <cellStyle name="60% — акцент6" xfId="2030"/>
    <cellStyle name="60% - Акцент6 2" xfId="241"/>
    <cellStyle name="60% — акцент6 2" xfId="2032"/>
    <cellStyle name="60% - Акцент6 2 2" xfId="2031"/>
    <cellStyle name="60% - Акцент6 2 3" xfId="2290"/>
    <cellStyle name="60% - Акцент6 3" xfId="242"/>
    <cellStyle name="60% — акцент6 3" xfId="2034"/>
    <cellStyle name="60% - Акцент6 3 2" xfId="2033"/>
    <cellStyle name="60% - Акцент6 3 3" xfId="2291"/>
    <cellStyle name="60% - Акцент6 4" xfId="1042"/>
    <cellStyle name="60% - Акцент6 4 2" xfId="2035"/>
    <cellStyle name="60% - Акцент6 5" xfId="2036"/>
    <cellStyle name="60% - Акцент6_16 " xfId="2037"/>
    <cellStyle name="60% – Акцентування1" xfId="243"/>
    <cellStyle name="60% – Акцентування1 2" xfId="1043"/>
    <cellStyle name="60% – Акцентування1 2 2" xfId="2038"/>
    <cellStyle name="60% – Акцентування2" xfId="244"/>
    <cellStyle name="60% – Акцентування2 2" xfId="1044"/>
    <cellStyle name="60% – Акцентування2 2 2" xfId="2039"/>
    <cellStyle name="60% – Акцентування3" xfId="245"/>
    <cellStyle name="60% – Акцентування3 2" xfId="1045"/>
    <cellStyle name="60% – Акцентування3 2 2" xfId="2040"/>
    <cellStyle name="60% – Акцентування4" xfId="246"/>
    <cellStyle name="60% – Акцентування4 2" xfId="1046"/>
    <cellStyle name="60% – Акцентування4 2 2" xfId="2041"/>
    <cellStyle name="60% – Акцентування5" xfId="247"/>
    <cellStyle name="60% – Акцентування5 2" xfId="1047"/>
    <cellStyle name="60% – Акцентування5 2 2" xfId="2042"/>
    <cellStyle name="60% – Акцентування6" xfId="248"/>
    <cellStyle name="60% – Акцентування6 2" xfId="1048"/>
    <cellStyle name="60% – Акцентування6 2 2" xfId="2043"/>
    <cellStyle name="Accent1" xfId="249"/>
    <cellStyle name="Accent1 10" xfId="250"/>
    <cellStyle name="Accent1 10 2" xfId="1049"/>
    <cellStyle name="Accent1 2" xfId="251"/>
    <cellStyle name="Accent1 2 2" xfId="1050"/>
    <cellStyle name="Accent1 2 3" xfId="2044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1_П_1" xfId="2045"/>
    <cellStyle name="Accent2" xfId="259"/>
    <cellStyle name="Accent2 10" xfId="260"/>
    <cellStyle name="Accent2 10 2" xfId="1058"/>
    <cellStyle name="Accent2 2" xfId="261"/>
    <cellStyle name="Accent2 2 2" xfId="1059"/>
    <cellStyle name="Accent2 2 3" xfId="2046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2_П_1" xfId="2047"/>
    <cellStyle name="Accent3" xfId="269"/>
    <cellStyle name="Accent3 10" xfId="270"/>
    <cellStyle name="Accent3 10 2" xfId="1067"/>
    <cellStyle name="Accent3 2" xfId="271"/>
    <cellStyle name="Accent3 2 2" xfId="1068"/>
    <cellStyle name="Accent3 2 3" xfId="204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3_П_1" xfId="2049"/>
    <cellStyle name="Accent4" xfId="279"/>
    <cellStyle name="Accent4 10" xfId="280"/>
    <cellStyle name="Accent4 10 2" xfId="1076"/>
    <cellStyle name="Accent4 2" xfId="281"/>
    <cellStyle name="Accent4 2 2" xfId="1077"/>
    <cellStyle name="Accent4 2 3" xfId="2050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4_П_1" xfId="2051"/>
    <cellStyle name="Accent5" xfId="289"/>
    <cellStyle name="Accent5 10" xfId="290"/>
    <cellStyle name="Accent5 10 2" xfId="1085"/>
    <cellStyle name="Accent5 2" xfId="291"/>
    <cellStyle name="Accent5 2 2" xfId="1086"/>
    <cellStyle name="Accent5 2 3" xfId="2052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5_П_1" xfId="2053"/>
    <cellStyle name="Accent6" xfId="299"/>
    <cellStyle name="Accent6 10" xfId="300"/>
    <cellStyle name="Accent6 10 2" xfId="1094"/>
    <cellStyle name="Accent6 2" xfId="301"/>
    <cellStyle name="Accent6 2 2" xfId="1095"/>
    <cellStyle name="Accent6 2 3" xfId="2054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ccent6_П_1" xfId="2055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2 3" xfId="205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Bad_П_1" xfId="2057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2 3" xfId="2058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alculation_П_1" xfId="2059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2 3" xfId="2060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heck Cell_П_1" xfId="2061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 Built-in Normal" xfId="2062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Block" xfId="2063"/>
    <cellStyle name="fCmp" xfId="2064"/>
    <cellStyle name="Fecha" xfId="1226"/>
    <cellStyle name="fEr" xfId="2065"/>
    <cellStyle name="fHead" xfId="2066"/>
    <cellStyle name="fHead 2" xfId="2067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Name" xfId="2068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2 3" xfId="2069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ood_П_1" xfId="2070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2 3" xfId="2071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2 3" xfId="2072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2 3" xfId="2073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2 3" xfId="2074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2 3" xfId="207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nput_П_1" xfId="2076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2 3" xfId="2077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2 3" xfId="2078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eutral_П_1" xfId="2079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2 3" xfId="2080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ote_П_1" xfId="2081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2 3" xfId="2082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Output_П_1" xfId="2083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 3" xfId="2084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Da" xfId="2085"/>
    <cellStyle name="vDa 2" xfId="2086"/>
    <cellStyle name="vHl" xfId="2087"/>
    <cellStyle name="vHl 2" xfId="2088"/>
    <cellStyle name="Vírgula" xfId="1527"/>
    <cellStyle name="vN0" xfId="2089"/>
    <cellStyle name="vN0 2" xfId="2090"/>
    <cellStyle name="vN0 3" xfId="2091"/>
    <cellStyle name="vSt" xfId="2092"/>
    <cellStyle name="vSt 2" xfId="2093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" xfId="2094"/>
    <cellStyle name="Акцент1 2" xfId="683"/>
    <cellStyle name="Акцент1 2 2" xfId="2096"/>
    <cellStyle name="Акцент1 2 3" xfId="2095"/>
    <cellStyle name="Акцент1 3" xfId="1555"/>
    <cellStyle name="Акцент1 4" xfId="1556"/>
    <cellStyle name="Акцент1 4 2" xfId="2097"/>
    <cellStyle name="Акцент1 5" xfId="2098"/>
    <cellStyle name="Акцент2" xfId="2099"/>
    <cellStyle name="Акцент2 2" xfId="684"/>
    <cellStyle name="Акцент2 2 2" xfId="2101"/>
    <cellStyle name="Акцент2 2 3" xfId="2100"/>
    <cellStyle name="Акцент2 3" xfId="1557"/>
    <cellStyle name="Акцент2 4" xfId="1558"/>
    <cellStyle name="Акцент2 4 2" xfId="2102"/>
    <cellStyle name="Акцент2 5" xfId="2103"/>
    <cellStyle name="Акцент3" xfId="2104"/>
    <cellStyle name="Акцент3 2" xfId="685"/>
    <cellStyle name="Акцент3 2 2" xfId="2106"/>
    <cellStyle name="Акцент3 2 3" xfId="2105"/>
    <cellStyle name="Акцент3 3" xfId="1559"/>
    <cellStyle name="Акцент3 4" xfId="1560"/>
    <cellStyle name="Акцент3 4 2" xfId="2107"/>
    <cellStyle name="Акцент3 5" xfId="2108"/>
    <cellStyle name="Акцент4" xfId="2109"/>
    <cellStyle name="Акцент4 2" xfId="686"/>
    <cellStyle name="Акцент4 2 2" xfId="2111"/>
    <cellStyle name="Акцент4 2 3" xfId="2110"/>
    <cellStyle name="Акцент4 3" xfId="1561"/>
    <cellStyle name="Акцент4 4" xfId="1562"/>
    <cellStyle name="Акцент4 4 2" xfId="2112"/>
    <cellStyle name="Акцент4 5" xfId="2113"/>
    <cellStyle name="Акцент5" xfId="2114"/>
    <cellStyle name="Акцент5 2" xfId="687"/>
    <cellStyle name="Акцент5 2 2" xfId="2116"/>
    <cellStyle name="Акцент5 2 3" xfId="2115"/>
    <cellStyle name="Акцент5 3" xfId="1563"/>
    <cellStyle name="Акцент5 4" xfId="1564"/>
    <cellStyle name="Акцент5 4 2" xfId="2117"/>
    <cellStyle name="Акцент5 5" xfId="2118"/>
    <cellStyle name="Акцент6" xfId="2119"/>
    <cellStyle name="Акцент6 2" xfId="688"/>
    <cellStyle name="Акцент6 2 2" xfId="2121"/>
    <cellStyle name="Акцент6 2 3" xfId="2120"/>
    <cellStyle name="Акцент6 3" xfId="1565"/>
    <cellStyle name="Акцент6 4" xfId="1566"/>
    <cellStyle name="Акцент6 4 2" xfId="2122"/>
    <cellStyle name="Акцент6 5" xfId="2123"/>
    <cellStyle name="Акцентування1" xfId="689"/>
    <cellStyle name="Акцентування1 2" xfId="1567"/>
    <cellStyle name="Акцентування1 2 2" xfId="2124"/>
    <cellStyle name="Акцентування2" xfId="690"/>
    <cellStyle name="Акцентування2 2" xfId="1568"/>
    <cellStyle name="Акцентування2 2 2" xfId="2125"/>
    <cellStyle name="Акцентування3" xfId="691"/>
    <cellStyle name="Акцентування3 2" xfId="1569"/>
    <cellStyle name="Акцентування3 2 2" xfId="2126"/>
    <cellStyle name="Акцентування4" xfId="692"/>
    <cellStyle name="Акцентування4 2" xfId="1570"/>
    <cellStyle name="Акцентування4 2 2" xfId="2127"/>
    <cellStyle name="Акцентування5" xfId="693"/>
    <cellStyle name="Акцентування5 2" xfId="1571"/>
    <cellStyle name="Акцентування5 2 2" xfId="2128"/>
    <cellStyle name="Акцентування6" xfId="694"/>
    <cellStyle name="Акцентування6 2" xfId="1572"/>
    <cellStyle name="Акцентування6 2 2" xfId="2129"/>
    <cellStyle name="Ввід" xfId="695"/>
    <cellStyle name="Ввід 2" xfId="1573"/>
    <cellStyle name="Ввід 2 2" xfId="2130"/>
    <cellStyle name="Ввод " xfId="2131"/>
    <cellStyle name="Ввод  2" xfId="696"/>
    <cellStyle name="Ввод  2 2" xfId="2133"/>
    <cellStyle name="Ввод  2 3" xfId="2132"/>
    <cellStyle name="Ввод  3" xfId="1574"/>
    <cellStyle name="Ввод  4" xfId="1575"/>
    <cellStyle name="Ввод  4 2" xfId="2134"/>
    <cellStyle name="Ввод  5" xfId="2135"/>
    <cellStyle name="Вывод" xfId="2136"/>
    <cellStyle name="Вывод 2" xfId="697"/>
    <cellStyle name="Вывод 2 2" xfId="2138"/>
    <cellStyle name="Вывод 2 3" xfId="2137"/>
    <cellStyle name="Вывод 3" xfId="1576"/>
    <cellStyle name="Вывод 4" xfId="1577"/>
    <cellStyle name="Вывод 4 2" xfId="2139"/>
    <cellStyle name="Вывод 5" xfId="2140"/>
    <cellStyle name="Вычисление" xfId="2141"/>
    <cellStyle name="Вычисление 2" xfId="698"/>
    <cellStyle name="Вычисление 2 2" xfId="2143"/>
    <cellStyle name="Вычисление 2 3" xfId="2142"/>
    <cellStyle name="Вычисление 3" xfId="1578"/>
    <cellStyle name="Вычисление 4" xfId="1579"/>
    <cellStyle name="Вычисление 4 2" xfId="2144"/>
    <cellStyle name="Вычисление 5" xfId="2145"/>
    <cellStyle name="Гиперссылка 2" xfId="2146"/>
    <cellStyle name="Гиперссылка 3" xfId="2147"/>
    <cellStyle name="Гіперпосилання" xfId="1824" builtinId="8"/>
    <cellStyle name="Грошовий 2" xfId="214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Добре 2 2" xfId="2149"/>
    <cellStyle name="Заголовки до таблиць в бюлетень" xfId="702"/>
    <cellStyle name="Заголовок 1 2" xfId="703"/>
    <cellStyle name="Заголовок 1 2 2" xfId="2150"/>
    <cellStyle name="Заголовок 1 3" xfId="1583"/>
    <cellStyle name="Заголовок 1 3 2" xfId="2151"/>
    <cellStyle name="Заголовок 1 4" xfId="1584"/>
    <cellStyle name="Заголовок 1 5" xfId="2152"/>
    <cellStyle name="Заголовок 2 2" xfId="704"/>
    <cellStyle name="Заголовок 2 2 2" xfId="2153"/>
    <cellStyle name="Заголовок 2 3" xfId="1585"/>
    <cellStyle name="Заголовок 2 3 2" xfId="2154"/>
    <cellStyle name="Заголовок 2 4" xfId="1586"/>
    <cellStyle name="Заголовок 2 5" xfId="2155"/>
    <cellStyle name="Заголовок 3 2" xfId="705"/>
    <cellStyle name="Заголовок 3 2 2" xfId="2156"/>
    <cellStyle name="Заголовок 3 3" xfId="1587"/>
    <cellStyle name="Заголовок 3 3 2" xfId="2157"/>
    <cellStyle name="Заголовок 3 4" xfId="1588"/>
    <cellStyle name="Заголовок 3 5" xfId="2158"/>
    <cellStyle name="Заголовок 4 2" xfId="706"/>
    <cellStyle name="Заголовок 4 2 2" xfId="2159"/>
    <cellStyle name="Заголовок 4 3" xfId="1589"/>
    <cellStyle name="Заголовок 4 3 2" xfId="2160"/>
    <cellStyle name="Заголовок 4 4" xfId="1590"/>
    <cellStyle name="Заголовок 4 5" xfId="2161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10" xfId="2249"/>
    <cellStyle name="Звичайний 11" xfId="2250"/>
    <cellStyle name="Звичайний 12" xfId="2251"/>
    <cellStyle name="Звичайний 13" xfId="2252"/>
    <cellStyle name="Звичайний 14" xfId="2254"/>
    <cellStyle name="Звичайний 15" xfId="2321"/>
    <cellStyle name="Звичайний 16" xfId="2322"/>
    <cellStyle name="Звичайний 17" xfId="2323"/>
    <cellStyle name="Звичайний 18" xfId="2324"/>
    <cellStyle name="Звичайний 2" xfId="709"/>
    <cellStyle name="Звичайний 2 2" xfId="2163"/>
    <cellStyle name="Звичайний 2 3" xfId="2164"/>
    <cellStyle name="Звичайний 2 4" xfId="2162"/>
    <cellStyle name="Звичайний 2_8.Блок_3 (1 ч)" xfId="2165"/>
    <cellStyle name="Звичайний 3" xfId="2166"/>
    <cellStyle name="Звичайний 3 2" xfId="2167"/>
    <cellStyle name="Звичайний 3 2 2" xfId="2168"/>
    <cellStyle name="Звичайний 4" xfId="2169"/>
    <cellStyle name="Звичайний 4 2" xfId="2170"/>
    <cellStyle name="Звичайний 5" xfId="2171"/>
    <cellStyle name="Звичайний 5 2" xfId="2172"/>
    <cellStyle name="Звичайний 5 2 2" xfId="2292"/>
    <cellStyle name="Звичайний 5 3" xfId="2173"/>
    <cellStyle name="Звичайний 5 3 2" xfId="2293"/>
    <cellStyle name="Звичайний 6" xfId="2174"/>
    <cellStyle name="Звичайний 7" xfId="2175"/>
    <cellStyle name="Звичайний 7 2" xfId="2294"/>
    <cellStyle name="Звичайний 8" xfId="1827"/>
    <cellStyle name="Звичайний 9" xfId="2248"/>
    <cellStyle name="Зв'язана клітинка" xfId="710"/>
    <cellStyle name="Зв'язана клітинка 2" xfId="1593"/>
    <cellStyle name="Итог" xfId="2176"/>
    <cellStyle name="Итог 2" xfId="711"/>
    <cellStyle name="Итог 2 2" xfId="2177"/>
    <cellStyle name="Итог 3" xfId="1594"/>
    <cellStyle name="Итог 3 2" xfId="2178"/>
    <cellStyle name="Итог 4" xfId="1595"/>
    <cellStyle name="Итог 5" xfId="2179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 клітинка 2 2" xfId="2180"/>
    <cellStyle name="Контрольная ячейка" xfId="2181"/>
    <cellStyle name="Контрольная ячейка 2" xfId="714"/>
    <cellStyle name="Контрольная ячейка 2 2" xfId="2183"/>
    <cellStyle name="Контрольная ячейка 2 3" xfId="2182"/>
    <cellStyle name="Контрольная ячейка 3" xfId="1598"/>
    <cellStyle name="Контрольная ячейка 4" xfId="1599"/>
    <cellStyle name="Контрольная ячейка 4 2" xfId="2184"/>
    <cellStyle name="Контрольная ячейка 5" xfId="2185"/>
    <cellStyle name="Назва" xfId="715"/>
    <cellStyle name="Назва 2" xfId="1600"/>
    <cellStyle name="Название" xfId="2186"/>
    <cellStyle name="Название 2" xfId="716"/>
    <cellStyle name="Название 2 2" xfId="2187"/>
    <cellStyle name="Название 3" xfId="1601"/>
    <cellStyle name="Название 4" xfId="1602"/>
    <cellStyle name="Название 5" xfId="2188"/>
    <cellStyle name="Нейтральный" xfId="2189"/>
    <cellStyle name="Нейтральный 2" xfId="717"/>
    <cellStyle name="Нейтральный 2 2" xfId="2191"/>
    <cellStyle name="Нейтральный 2 3" xfId="2190"/>
    <cellStyle name="Нейтральный 3" xfId="1603"/>
    <cellStyle name="Нейтральный 4" xfId="1604"/>
    <cellStyle name="Нейтральный 4 2" xfId="2192"/>
    <cellStyle name="Нейтральный 5" xfId="2193"/>
    <cellStyle name="Обчислення" xfId="718"/>
    <cellStyle name="Обчислення 2" xfId="1605"/>
    <cellStyle name="Обчислення 2 2" xfId="2194"/>
    <cellStyle name="Обчислення_П_1" xfId="2195"/>
    <cellStyle name="Обычный 10" xfId="719"/>
    <cellStyle name="Обычный 10 2" xfId="1606"/>
    <cellStyle name="Обычный 10 3" xfId="2196"/>
    <cellStyle name="Обычный 11" xfId="720"/>
    <cellStyle name="Обычный 11 2" xfId="1607"/>
    <cellStyle name="Обычный 11 3" xfId="2197"/>
    <cellStyle name="Обычный 12" xfId="721"/>
    <cellStyle name="Обычный 12 2" xfId="1608"/>
    <cellStyle name="Обычный 12 3" xfId="2198"/>
    <cellStyle name="Обычный 13" xfId="722"/>
    <cellStyle name="Обычный 13 2" xfId="1609"/>
    <cellStyle name="Обычный 13 2 2" xfId="2200"/>
    <cellStyle name="Обычный 13 2 3" xfId="2296"/>
    <cellStyle name="Обычный 13 3" xfId="2201"/>
    <cellStyle name="Обычный 13 3 2" xfId="2202"/>
    <cellStyle name="Обычный 13 3 2 2" xfId="2298"/>
    <cellStyle name="Обычный 13 3 3" xfId="2297"/>
    <cellStyle name="Обычный 13 4" xfId="2199"/>
    <cellStyle name="Обычный 13 5" xfId="2295"/>
    <cellStyle name="Обычный 14" xfId="723"/>
    <cellStyle name="Обычный 14 2" xfId="1610"/>
    <cellStyle name="Обычный 14 3" xfId="2203"/>
    <cellStyle name="Обычный 14 4" xfId="2299"/>
    <cellStyle name="Обычный 15" xfId="724"/>
    <cellStyle name="Обычный 15 2" xfId="1611"/>
    <cellStyle name="Обычный 15 3" xfId="2204"/>
    <cellStyle name="Обычный 15 4" xfId="2300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 9" xfId="2317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3 2 2" xfId="2206"/>
    <cellStyle name="Обычный 2 3 3" xfId="2207"/>
    <cellStyle name="Обычный 2 3 4" xfId="2205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16" xfId="2208"/>
    <cellStyle name="Обычный 3 17" xfId="2253"/>
    <cellStyle name="Обычный 3 18" xfId="2255"/>
    <cellStyle name="Обычный 3 19" xfId="2256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20" xfId="2257"/>
    <cellStyle name="Обычный 3 21" xfId="2258"/>
    <cellStyle name="Обычный 3 22" xfId="2259"/>
    <cellStyle name="Обычный 3 23" xfId="2260"/>
    <cellStyle name="Обычный 3 24" xfId="2261"/>
    <cellStyle name="Обычный 3 25" xfId="2262"/>
    <cellStyle name="Обычный 3 26" xfId="2263"/>
    <cellStyle name="Обычный 3 27" xfId="2264"/>
    <cellStyle name="Обычный 3 28" xfId="2301"/>
    <cellStyle name="Обычный 3 3" xfId="1662"/>
    <cellStyle name="Обычный 3 3 2" xfId="2209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2 3" xfId="221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2 3" xfId="2212"/>
    <cellStyle name="Обычный 5 3" xfId="781"/>
    <cellStyle name="Обычный 5 3 2" xfId="2213"/>
    <cellStyle name="Обычный 5 4" xfId="221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2 3" xfId="2215"/>
    <cellStyle name="Обычный 6 3" xfId="1701"/>
    <cellStyle name="Обычный 6 3 2" xfId="2216"/>
    <cellStyle name="Обычный 6 4" xfId="1702"/>
    <cellStyle name="Обычный 6 5" xfId="2214"/>
    <cellStyle name="Обычный 6_Баланс_газа_апарат_2011_2101" xfId="1703"/>
    <cellStyle name="Обычный 60" xfId="1704"/>
    <cellStyle name="Обычный 61" xfId="2265"/>
    <cellStyle name="Обычный 62" xfId="1826"/>
    <cellStyle name="Обычный 63" xfId="2304"/>
    <cellStyle name="Обычный 64" xfId="2305"/>
    <cellStyle name="Обычный 65" xfId="2306"/>
    <cellStyle name="Обычный 66" xfId="2307"/>
    <cellStyle name="Обычный 67" xfId="2308"/>
    <cellStyle name="Обычный 68" xfId="2309"/>
    <cellStyle name="Обычный 69" xfId="2310"/>
    <cellStyle name="Обычный 7" xfId="789"/>
    <cellStyle name="Обычный 7 2" xfId="1705"/>
    <cellStyle name="Обычный 7 3" xfId="2217"/>
    <cellStyle name="Обычный 70" xfId="2311"/>
    <cellStyle name="Обычный 71" xfId="2312"/>
    <cellStyle name="Обычный 72" xfId="2313"/>
    <cellStyle name="Обычный 73" xfId="2314"/>
    <cellStyle name="Обычный 74" xfId="2315"/>
    <cellStyle name="Обычный 75" xfId="2316"/>
    <cellStyle name="Обычный 76" xfId="2318"/>
    <cellStyle name="Обычный 77" xfId="2319"/>
    <cellStyle name="Обычный 78" xfId="2320"/>
    <cellStyle name="Обычный 8" xfId="790"/>
    <cellStyle name="Обычный 8 2" xfId="1706"/>
    <cellStyle name="Обычный 8 3" xfId="2218"/>
    <cellStyle name="Обычный 8 4" xfId="2302"/>
    <cellStyle name="Обычный 9" xfId="791"/>
    <cellStyle name="Обычный 9 2" xfId="1707"/>
    <cellStyle name="Обычный 9 3" xfId="2219"/>
    <cellStyle name="Обычный_Forec table IMF style 39" xfId="792"/>
    <cellStyle name="Обычный_OverAll Table 3" xfId="793"/>
    <cellStyle name="Обычный_VVP_new" xfId="1825"/>
    <cellStyle name="Підсумок" xfId="794"/>
    <cellStyle name="Підсумок 2" xfId="1708"/>
    <cellStyle name="Підсумок_П_1" xfId="2220"/>
    <cellStyle name="Плохой" xfId="2221"/>
    <cellStyle name="Плохой 2" xfId="795"/>
    <cellStyle name="Плохой 2 2" xfId="2223"/>
    <cellStyle name="Плохой 2 3" xfId="2222"/>
    <cellStyle name="Плохой 3" xfId="1709"/>
    <cellStyle name="Плохой 4" xfId="1710"/>
    <cellStyle name="Плохой 4 2" xfId="2224"/>
    <cellStyle name="Плохой 5" xfId="2225"/>
    <cellStyle name="Поганий" xfId="796"/>
    <cellStyle name="Поганий 2" xfId="1711"/>
    <cellStyle name="Поганий 2 2" xfId="2226"/>
    <cellStyle name="Пояснение" xfId="2227"/>
    <cellStyle name="Пояснение 2" xfId="797"/>
    <cellStyle name="Пояснение 3" xfId="1712"/>
    <cellStyle name="Пояснение 4" xfId="1713"/>
    <cellStyle name="Пояснение 5" xfId="2228"/>
    <cellStyle name="Примечание" xfId="2229"/>
    <cellStyle name="Примечание 2" xfId="798"/>
    <cellStyle name="Примечание 2 2" xfId="2231"/>
    <cellStyle name="Примечание 2 3" xfId="2230"/>
    <cellStyle name="Примечание 3" xfId="1714"/>
    <cellStyle name="Примечание 3 2" xfId="2232"/>
    <cellStyle name="Примечание 4" xfId="799"/>
    <cellStyle name="Примечание 4 2" xfId="2233"/>
    <cellStyle name="Примечание 5" xfId="2234"/>
    <cellStyle name="Примітка" xfId="800"/>
    <cellStyle name="Примітка 2" xfId="1715"/>
    <cellStyle name="Примітка 2 2" xfId="2235"/>
    <cellStyle name="Примітка_П_1" xfId="2236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" xfId="2237"/>
    <cellStyle name="Связанная ячейка 2" xfId="810"/>
    <cellStyle name="Связанная ячейка 2 2" xfId="2238"/>
    <cellStyle name="Связанная ячейка 3" xfId="1734"/>
    <cellStyle name="Связанная ячейка 4" xfId="1735"/>
    <cellStyle name="Связанная ячейка 5" xfId="2239"/>
    <cellStyle name="Середній" xfId="811"/>
    <cellStyle name="Середній 2" xfId="1736"/>
    <cellStyle name="Середній 2 2" xfId="2240"/>
    <cellStyle name="Стиль 1" xfId="812"/>
    <cellStyle name="Стиль 1 2" xfId="1737"/>
    <cellStyle name="Стиль 1 2 2" xfId="2241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" xfId="2242"/>
    <cellStyle name="Текст предупреждения 2" xfId="816"/>
    <cellStyle name="Текст предупреждения 3" xfId="1746"/>
    <cellStyle name="Текст предупреждения 4" xfId="1747"/>
    <cellStyle name="Текст предупреждения 5" xfId="2243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[0] 2" xfId="2303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инᎰнсовый_Лист1 (3)_1" xfId="2244"/>
    <cellStyle name="Фᦸнансовый" xfId="819"/>
    <cellStyle name="Хороший" xfId="2245"/>
    <cellStyle name="Хороший 2" xfId="820"/>
    <cellStyle name="Хороший 2 2" xfId="2247"/>
    <cellStyle name="Хороший 2 3" xfId="2246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005D29"/>
      <color rgb="FF005B2B"/>
      <color rgb="FFC4D79B"/>
      <color rgb="FFC4FF9B"/>
      <color rgb="FFF0FEE6"/>
      <color rgb="FF007236"/>
      <color rgb="FF008236"/>
      <color rgb="FF009B78"/>
      <color rgb="FF008278"/>
      <color rgb="FF00C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251460</xdr:rowOff>
    </xdr:from>
    <xdr:to>
      <xdr:col>5</xdr:col>
      <xdr:colOff>0</xdr:colOff>
      <xdr:row>12</xdr:row>
      <xdr:rowOff>28575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991225" y="2225040"/>
          <a:ext cx="1202055" cy="71437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6</xdr:row>
      <xdr:rowOff>9525</xdr:rowOff>
    </xdr:from>
    <xdr:to>
      <xdr:col>1</xdr:col>
      <xdr:colOff>590551</xdr:colOff>
      <xdr:row>12</xdr:row>
      <xdr:rowOff>76200</xdr:rowOff>
    </xdr:to>
    <xdr:cxnSp macro="">
      <xdr:nvCxnSpPr>
        <xdr:cNvPr id="7" name="Пряма сполучна лінія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1676400" y="1800225"/>
          <a:ext cx="19051" cy="1228725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12</xdr:row>
      <xdr:rowOff>66675</xdr:rowOff>
    </xdr:from>
    <xdr:to>
      <xdr:col>3</xdr:col>
      <xdr:colOff>0</xdr:colOff>
      <xdr:row>12</xdr:row>
      <xdr:rowOff>76200</xdr:rowOff>
    </xdr:to>
    <xdr:cxnSp macro="">
      <xdr:nvCxnSpPr>
        <xdr:cNvPr id="10" name="Пряма зі стрілкою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97380" y="4173855"/>
          <a:ext cx="200406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12</xdr:row>
      <xdr:rowOff>23341</xdr:rowOff>
    </xdr:from>
    <xdr:to>
      <xdr:col>4</xdr:col>
      <xdr:colOff>974397</xdr:colOff>
      <xdr:row>18</xdr:row>
      <xdr:rowOff>131379</xdr:rowOff>
    </xdr:to>
    <xdr:cxnSp macro="">
      <xdr:nvCxnSpPr>
        <xdr:cNvPr id="18" name="Пряма зі стрілкою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662542" y="3351617"/>
          <a:ext cx="964872" cy="231959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12</xdr:row>
      <xdr:rowOff>22861</xdr:rowOff>
    </xdr:from>
    <xdr:to>
      <xdr:col>5</xdr:col>
      <xdr:colOff>7620</xdr:colOff>
      <xdr:row>12</xdr:row>
      <xdr:rowOff>30480</xdr:rowOff>
    </xdr:to>
    <xdr:cxnSp macro="">
      <xdr:nvCxnSpPr>
        <xdr:cNvPr id="6" name="Пряма зі стрілкою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019800" y="3299461"/>
          <a:ext cx="1181100" cy="7619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7</xdr:row>
      <xdr:rowOff>15240</xdr:rowOff>
    </xdr:from>
    <xdr:to>
      <xdr:col>8</xdr:col>
      <xdr:colOff>15240</xdr:colOff>
      <xdr:row>8</xdr:row>
      <xdr:rowOff>15241</xdr:rowOff>
    </xdr:to>
    <xdr:cxnSp macro="">
      <xdr:nvCxnSpPr>
        <xdr:cNvPr id="9" name="Пряма зі стрілкою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9433560" y="1912620"/>
          <a:ext cx="1181100" cy="25146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</xdr:col>
          <xdr:colOff>0</xdr:colOff>
          <xdr:row>1</xdr:row>
          <xdr:rowOff>200025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2867526</xdr:colOff>
      <xdr:row>11</xdr:row>
      <xdr:rowOff>200526</xdr:rowOff>
    </xdr:from>
    <xdr:ext cx="500" cy="149188"/>
    <xdr:pic>
      <xdr:nvPicPr>
        <xdr:cNvPr id="129" name="Рисунок 128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5795" y="2337545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11</xdr:row>
      <xdr:rowOff>200526</xdr:rowOff>
    </xdr:from>
    <xdr:ext cx="500" cy="154423"/>
    <xdr:pic>
      <xdr:nvPicPr>
        <xdr:cNvPr id="133" name="Рисунок 13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5795" y="2337545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11</xdr:row>
      <xdr:rowOff>200526</xdr:rowOff>
    </xdr:from>
    <xdr:ext cx="500" cy="209639"/>
    <xdr:pic>
      <xdr:nvPicPr>
        <xdr:cNvPr id="136" name="Рисунок 135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5795" y="2337545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43</xdr:row>
      <xdr:rowOff>200526</xdr:rowOff>
    </xdr:from>
    <xdr:ext cx="500" cy="149188"/>
    <xdr:pic>
      <xdr:nvPicPr>
        <xdr:cNvPr id="213" name="Рисунок 21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5795" y="14390334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43</xdr:row>
      <xdr:rowOff>200526</xdr:rowOff>
    </xdr:from>
    <xdr:ext cx="500" cy="154423"/>
    <xdr:pic>
      <xdr:nvPicPr>
        <xdr:cNvPr id="217" name="Рисунок 216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5795" y="14390334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43</xdr:row>
      <xdr:rowOff>200526</xdr:rowOff>
    </xdr:from>
    <xdr:ext cx="500" cy="209639"/>
    <xdr:pic>
      <xdr:nvPicPr>
        <xdr:cNvPr id="220" name="Рисунок 219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5795" y="14390334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43</xdr:row>
      <xdr:rowOff>200526</xdr:rowOff>
    </xdr:from>
    <xdr:ext cx="500" cy="149188"/>
    <xdr:pic>
      <xdr:nvPicPr>
        <xdr:cNvPr id="272" name="Рисунок 27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5795" y="14390334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43</xdr:row>
      <xdr:rowOff>200526</xdr:rowOff>
    </xdr:from>
    <xdr:ext cx="500" cy="154423"/>
    <xdr:pic>
      <xdr:nvPicPr>
        <xdr:cNvPr id="273" name="Рисунок 27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5795" y="14390334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43</xdr:row>
      <xdr:rowOff>200526</xdr:rowOff>
    </xdr:from>
    <xdr:ext cx="500" cy="209639"/>
    <xdr:pic>
      <xdr:nvPicPr>
        <xdr:cNvPr id="274" name="Рисунок 273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5795" y="14390334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2867526</xdr:colOff>
      <xdr:row>10</xdr:row>
      <xdr:rowOff>200526</xdr:rowOff>
    </xdr:from>
    <xdr:ext cx="500" cy="149188"/>
    <xdr:pic>
      <xdr:nvPicPr>
        <xdr:cNvPr id="2" name="Рисунок 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2376" y="3848100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10</xdr:row>
      <xdr:rowOff>200526</xdr:rowOff>
    </xdr:from>
    <xdr:ext cx="500" cy="154423"/>
    <xdr:pic>
      <xdr:nvPicPr>
        <xdr:cNvPr id="3" name="Рисунок 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2376" y="3848100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10</xdr:row>
      <xdr:rowOff>200526</xdr:rowOff>
    </xdr:from>
    <xdr:ext cx="500" cy="209639"/>
    <xdr:pic>
      <xdr:nvPicPr>
        <xdr:cNvPr id="4" name="Рисунок 3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2376" y="384810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40</xdr:row>
      <xdr:rowOff>200526</xdr:rowOff>
    </xdr:from>
    <xdr:ext cx="500" cy="149188"/>
    <xdr:pic>
      <xdr:nvPicPr>
        <xdr:cNvPr id="5" name="Рисунок 4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2376" y="5486400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40</xdr:row>
      <xdr:rowOff>200526</xdr:rowOff>
    </xdr:from>
    <xdr:ext cx="500" cy="154423"/>
    <xdr:pic>
      <xdr:nvPicPr>
        <xdr:cNvPr id="6" name="Рисунок 5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2376" y="5486400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40</xdr:row>
      <xdr:rowOff>200526</xdr:rowOff>
    </xdr:from>
    <xdr:ext cx="500" cy="209639"/>
    <xdr:pic>
      <xdr:nvPicPr>
        <xdr:cNvPr id="7" name="Рисунок 6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2376" y="548640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40</xdr:row>
      <xdr:rowOff>200526</xdr:rowOff>
    </xdr:from>
    <xdr:ext cx="500" cy="149188"/>
    <xdr:pic>
      <xdr:nvPicPr>
        <xdr:cNvPr id="8" name="Рисунок 7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2376" y="5486400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40</xdr:row>
      <xdr:rowOff>200526</xdr:rowOff>
    </xdr:from>
    <xdr:ext cx="500" cy="154423"/>
    <xdr:pic>
      <xdr:nvPicPr>
        <xdr:cNvPr id="9" name="Рисунок 8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2376" y="5486400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40</xdr:row>
      <xdr:rowOff>200526</xdr:rowOff>
    </xdr:from>
    <xdr:ext cx="500" cy="209639"/>
    <xdr:pic>
      <xdr:nvPicPr>
        <xdr:cNvPr id="10" name="Рисунок 9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2376" y="548640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2867526</xdr:colOff>
      <xdr:row>7</xdr:row>
      <xdr:rowOff>0</xdr:rowOff>
    </xdr:from>
    <xdr:ext cx="500" cy="149188"/>
    <xdr:pic>
      <xdr:nvPicPr>
        <xdr:cNvPr id="2" name="Рисунок 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4467225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7</xdr:row>
      <xdr:rowOff>0</xdr:rowOff>
    </xdr:from>
    <xdr:ext cx="500" cy="154423"/>
    <xdr:pic>
      <xdr:nvPicPr>
        <xdr:cNvPr id="3" name="Рисунок 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4467225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7</xdr:row>
      <xdr:rowOff>0</xdr:rowOff>
    </xdr:from>
    <xdr:ext cx="500" cy="209639"/>
    <xdr:pic>
      <xdr:nvPicPr>
        <xdr:cNvPr id="4" name="Рисунок 3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4467225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12</xdr:row>
      <xdr:rowOff>0</xdr:rowOff>
    </xdr:from>
    <xdr:ext cx="500" cy="149188"/>
    <xdr:pic>
      <xdr:nvPicPr>
        <xdr:cNvPr id="5" name="Рисунок 4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6781800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12</xdr:row>
      <xdr:rowOff>0</xdr:rowOff>
    </xdr:from>
    <xdr:ext cx="500" cy="154423"/>
    <xdr:pic>
      <xdr:nvPicPr>
        <xdr:cNvPr id="6" name="Рисунок 5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6781800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12</xdr:row>
      <xdr:rowOff>0</xdr:rowOff>
    </xdr:from>
    <xdr:ext cx="500" cy="209639"/>
    <xdr:pic>
      <xdr:nvPicPr>
        <xdr:cNvPr id="7" name="Рисунок 6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678180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12</xdr:row>
      <xdr:rowOff>0</xdr:rowOff>
    </xdr:from>
    <xdr:ext cx="500" cy="149188"/>
    <xdr:pic>
      <xdr:nvPicPr>
        <xdr:cNvPr id="8" name="Рисунок 7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6781800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12</xdr:row>
      <xdr:rowOff>0</xdr:rowOff>
    </xdr:from>
    <xdr:ext cx="500" cy="154423"/>
    <xdr:pic>
      <xdr:nvPicPr>
        <xdr:cNvPr id="9" name="Рисунок 8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6781800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12</xdr:row>
      <xdr:rowOff>0</xdr:rowOff>
    </xdr:from>
    <xdr:ext cx="500" cy="209639"/>
    <xdr:pic>
      <xdr:nvPicPr>
        <xdr:cNvPr id="10" name="Рисунок 9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678180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200526</xdr:rowOff>
    </xdr:from>
    <xdr:ext cx="500" cy="149188"/>
    <xdr:pic>
      <xdr:nvPicPr>
        <xdr:cNvPr id="11" name="Рисунок 10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200526"/>
          <a:ext cx="500" cy="14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200526</xdr:rowOff>
    </xdr:from>
    <xdr:ext cx="500" cy="154423"/>
    <xdr:pic>
      <xdr:nvPicPr>
        <xdr:cNvPr id="12" name="Рисунок 1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200526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200526</xdr:rowOff>
    </xdr:from>
    <xdr:ext cx="500" cy="209639"/>
    <xdr:pic>
      <xdr:nvPicPr>
        <xdr:cNvPr id="13" name="Рисунок 1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200526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%20&#1057;&#1040;&#1049;&#1058;/&#1053;&#1072;%20&#1074;&#1085;&#1077;&#1096;&#1085;&#1080;&#1081;%20&#1089;&#1072;&#1081;&#1090;/macro/&#1056;&#1080;&#1085;&#1086;&#1082;%20&#1087;&#1088;&#1072;&#1094;&#1110;%20&#1090;&#1072;%20&#1089;&#1086;&#1094;&#1110;&#1072;&#1083;&#1100;&#1085;&#1072;%20&#1089;&#1090;&#1072;&#1090;&#1080;&#1089;&#1090;&#1080;&#1082;&#1072;/Unemp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%20&#1057;&#1040;&#1049;&#1058;/&#1053;&#1072;%20&#1074;&#1085;&#1091;&#1090;&#1088;&#1077;&#1085;&#1085;&#1080;&#1081;%20&#1089;&#1072;&#1081;&#1090;/&#1056;&#1080;&#1085;&#1086;&#1082;%20&#1087;&#1088;&#1072;&#1094;&#1110;,%20&#1089;&#1086;&#1094;&#1110;&#1072;&#1083;&#1100;&#1085;&#1072;%20&#1089;&#1090;&#1072;&#1090;&#1080;&#1089;&#1090;&#1080;&#1082;&#1072;%20&#1090;&#1072;%20&#1085;&#1072;&#1089;&#1077;&#1083;&#1077;&#1085;&#1085;&#1103;/Unemp_mq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</sheetNames>
    <sheetDataSet>
      <sheetData sheetId="0">
        <row r="1">
          <cell r="A1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РАЇНСЬКА ENGLISH"/>
      <sheetName val="місяць month"/>
      <sheetName val="квартал quarter"/>
      <sheetName val="рік year"/>
      <sheetName val="1m"/>
      <sheetName val="2m"/>
      <sheetName val="3q"/>
      <sheetName val="3q_new"/>
      <sheetName val="4q"/>
      <sheetName val="4q_new"/>
      <sheetName val="5y"/>
    </sheetNames>
    <sheetDataSet>
      <sheetData sheetId="0">
        <row r="14">
          <cell r="N1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36"/>
  <sheetViews>
    <sheetView showGridLines="0" tabSelected="1" showOutlineSymbols="0" zoomScale="87" zoomScaleNormal="87" zoomScaleSheetLayoutView="130" workbookViewId="0"/>
  </sheetViews>
  <sheetFormatPr defaultColWidth="9.33203125" defaultRowHeight="15.75"/>
  <cols>
    <col min="1" max="1" width="7" style="32" customWidth="1"/>
    <col min="2" max="2" width="28.1640625" style="64" customWidth="1"/>
    <col min="3" max="3" width="15.83203125" style="64" customWidth="1"/>
    <col min="4" max="4" width="30.33203125" style="64" customWidth="1"/>
    <col min="5" max="5" width="17.6640625" style="64" customWidth="1"/>
    <col min="6" max="6" width="9" style="64" customWidth="1"/>
    <col min="7" max="7" width="35.33203125" style="64" customWidth="1"/>
    <col min="8" max="8" width="17.1640625" style="64" customWidth="1"/>
    <col min="9" max="9" width="10" style="65" customWidth="1"/>
    <col min="10" max="10" width="8.5" style="65" customWidth="1"/>
    <col min="11" max="11" width="28.1640625" style="65" customWidth="1"/>
    <col min="12" max="12" width="8" style="30" customWidth="1"/>
    <col min="13" max="13" width="10.6640625" style="30" customWidth="1"/>
    <col min="14" max="17" width="7.6640625" style="30" customWidth="1"/>
    <col min="18" max="18" width="9" style="30" customWidth="1"/>
    <col min="19" max="20" width="7.6640625" style="30" customWidth="1"/>
    <col min="21" max="22" width="7.1640625" style="30" customWidth="1"/>
    <col min="23" max="24" width="9.33203125" style="30"/>
    <col min="25" max="16384" width="9.33203125" style="32"/>
  </cols>
  <sheetData>
    <row r="1" spans="1:24">
      <c r="A1" s="29">
        <v>1</v>
      </c>
    </row>
    <row r="2" spans="1:24" ht="24" customHeight="1">
      <c r="B2" s="66"/>
      <c r="C2" s="66"/>
      <c r="D2" s="67"/>
      <c r="E2" s="67"/>
      <c r="F2" s="68"/>
      <c r="G2" s="68"/>
      <c r="H2" s="68"/>
      <c r="I2" s="69"/>
      <c r="J2" s="69"/>
      <c r="K2" s="69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4" ht="21" thickBot="1">
      <c r="A3" s="34" t="s">
        <v>1</v>
      </c>
      <c r="B3" s="70"/>
      <c r="C3" s="70"/>
      <c r="D3" s="70"/>
      <c r="E3" s="70"/>
      <c r="F3" s="70"/>
      <c r="G3" s="70"/>
      <c r="H3" s="70"/>
    </row>
    <row r="4" spans="1:24" ht="33.75" thickTop="1">
      <c r="A4" s="34" t="s">
        <v>2</v>
      </c>
      <c r="B4" s="181" t="str">
        <f>IF(A1=1,"РИНОК ПРАЦІ","LABOR MARKET")</f>
        <v>РИНОК ПРАЦІ</v>
      </c>
      <c r="C4" s="71"/>
      <c r="D4" s="72"/>
      <c r="E4" s="73"/>
      <c r="F4" s="73"/>
      <c r="G4" s="73"/>
      <c r="H4" s="73"/>
      <c r="I4" s="73"/>
      <c r="J4" s="73"/>
      <c r="K4" s="73"/>
      <c r="L4" s="35"/>
      <c r="M4" s="62"/>
      <c r="N4" s="35"/>
      <c r="O4" s="35"/>
      <c r="P4" s="35"/>
      <c r="Q4" s="35"/>
      <c r="R4" s="63"/>
      <c r="S4" s="35"/>
      <c r="T4" s="35"/>
      <c r="U4" s="35"/>
      <c r="V4" s="35"/>
    </row>
    <row r="5" spans="1:24" ht="15.75" customHeight="1">
      <c r="B5" s="182"/>
      <c r="C5" s="71"/>
      <c r="D5" s="72"/>
      <c r="E5" s="74"/>
      <c r="F5" s="74"/>
      <c r="G5" s="74"/>
      <c r="H5" s="74"/>
      <c r="I5" s="75"/>
      <c r="J5" s="74"/>
      <c r="K5" s="74"/>
      <c r="L5" s="36"/>
      <c r="M5" s="62"/>
      <c r="N5" s="36"/>
      <c r="O5" s="36"/>
      <c r="P5" s="36"/>
      <c r="Q5" s="36"/>
      <c r="R5" s="63"/>
      <c r="S5" s="36"/>
      <c r="T5" s="36"/>
      <c r="U5" s="36"/>
      <c r="V5" s="36"/>
    </row>
    <row r="6" spans="1:24" ht="33.75" thickBot="1">
      <c r="B6" s="183"/>
      <c r="C6" s="71"/>
      <c r="D6" s="72"/>
      <c r="E6" s="76"/>
      <c r="F6" s="77"/>
      <c r="G6" s="77"/>
      <c r="H6" s="76"/>
      <c r="I6" s="78"/>
      <c r="J6" s="79"/>
      <c r="K6" s="76"/>
      <c r="L6" s="37"/>
      <c r="M6" s="62"/>
      <c r="N6" s="38"/>
      <c r="O6" s="38"/>
      <c r="P6" s="38"/>
      <c r="Q6" s="38"/>
      <c r="R6" s="63"/>
      <c r="S6" s="38"/>
      <c r="T6" s="38"/>
      <c r="U6" s="38"/>
      <c r="V6" s="38"/>
    </row>
    <row r="7" spans="1:24" ht="19.899999999999999" customHeight="1" thickTop="1" thickBot="1">
      <c r="B7" s="80"/>
      <c r="C7" s="81"/>
      <c r="D7" s="82"/>
      <c r="E7" s="83"/>
      <c r="F7" s="191" t="str">
        <f>IF(A1=1,"Місяць","Month")</f>
        <v>Місяць</v>
      </c>
      <c r="G7" s="192"/>
      <c r="H7" s="84"/>
      <c r="I7" s="85">
        <v>1</v>
      </c>
      <c r="J7" s="86" t="str">
        <f>IF(A1=1,"на кінець звітного періоду","at the end of reporting period")</f>
        <v>на кінець звітного періоду</v>
      </c>
      <c r="K7" s="87"/>
      <c r="L7" s="31"/>
      <c r="M7" s="39"/>
      <c r="N7" s="39"/>
      <c r="O7" s="31"/>
      <c r="P7" s="31"/>
      <c r="Q7" s="31"/>
      <c r="R7" s="31"/>
      <c r="S7" s="31"/>
      <c r="T7" s="40"/>
      <c r="U7" s="40"/>
      <c r="V7" s="40"/>
    </row>
    <row r="8" spans="1:24" s="41" customFormat="1" ht="19.899999999999999" customHeight="1" thickTop="1" thickBot="1">
      <c r="B8" s="88"/>
      <c r="C8" s="88"/>
      <c r="D8" s="186" t="str">
        <f>IF(A1=1,"Безробіття","Unemployment")</f>
        <v>Безробіття</v>
      </c>
      <c r="E8" s="89"/>
      <c r="F8" s="193"/>
      <c r="G8" s="194"/>
      <c r="H8" s="90"/>
      <c r="I8" s="91">
        <v>2</v>
      </c>
      <c r="J8" s="92" t="str">
        <f>IF(A1=1,"протягом звітного періоду","during the reporting period")</f>
        <v>протягом звітного періоду</v>
      </c>
      <c r="K8" s="93"/>
      <c r="L8" s="42"/>
      <c r="M8" s="43"/>
      <c r="N8" s="44"/>
      <c r="O8" s="44"/>
      <c r="P8" s="44"/>
      <c r="Q8" s="44"/>
      <c r="R8" s="43"/>
      <c r="S8" s="44"/>
      <c r="T8" s="44"/>
      <c r="U8" s="44"/>
      <c r="V8" s="44"/>
      <c r="W8" s="45"/>
      <c r="X8" s="45"/>
    </row>
    <row r="9" spans="1:24" ht="19.899999999999999" customHeight="1" thickTop="1">
      <c r="B9" s="94"/>
      <c r="C9" s="94"/>
      <c r="D9" s="187"/>
      <c r="E9" s="95"/>
      <c r="F9" s="193"/>
      <c r="G9" s="194"/>
      <c r="H9" s="95"/>
      <c r="I9" s="96"/>
      <c r="J9" s="97"/>
      <c r="K9" s="98"/>
      <c r="L9" s="46"/>
      <c r="M9" s="43"/>
      <c r="N9" s="47"/>
      <c r="O9" s="47"/>
      <c r="P9" s="47"/>
      <c r="Q9" s="47"/>
      <c r="R9" s="43"/>
      <c r="S9" s="47"/>
      <c r="T9" s="47"/>
      <c r="U9" s="47"/>
      <c r="V9" s="47"/>
    </row>
    <row r="10" spans="1:24" ht="19.899999999999999" customHeight="1" thickBot="1">
      <c r="B10" s="99"/>
      <c r="C10" s="99"/>
      <c r="D10" s="187"/>
      <c r="E10" s="100"/>
      <c r="F10" s="195"/>
      <c r="G10" s="196"/>
      <c r="H10" s="100"/>
      <c r="I10" s="96"/>
      <c r="J10" s="97"/>
      <c r="K10" s="98"/>
      <c r="L10" s="46"/>
      <c r="M10" s="43"/>
      <c r="N10" s="47"/>
      <c r="O10" s="47"/>
      <c r="P10" s="47"/>
      <c r="Q10" s="47"/>
      <c r="R10" s="43"/>
      <c r="S10" s="47"/>
      <c r="T10" s="47"/>
      <c r="U10" s="47"/>
      <c r="V10" s="47"/>
    </row>
    <row r="11" spans="1:24" ht="19.899999999999999" customHeight="1" thickTop="1" thickBot="1">
      <c r="B11" s="99"/>
      <c r="C11" s="99"/>
      <c r="D11" s="187"/>
      <c r="E11" s="100"/>
      <c r="F11" s="101"/>
      <c r="G11" s="102"/>
      <c r="H11" s="100"/>
      <c r="I11" s="103"/>
      <c r="J11" s="98"/>
      <c r="K11" s="98"/>
      <c r="L11" s="46"/>
      <c r="M11" s="43"/>
      <c r="N11" s="47"/>
      <c r="O11" s="47"/>
      <c r="P11" s="47"/>
      <c r="Q11" s="47"/>
      <c r="R11" s="43"/>
      <c r="S11" s="47"/>
      <c r="T11" s="47"/>
      <c r="U11" s="47"/>
      <c r="V11" s="47"/>
    </row>
    <row r="12" spans="1:24" ht="19.899999999999999" customHeight="1" thickTop="1">
      <c r="B12" s="99"/>
      <c r="C12" s="99"/>
      <c r="D12" s="187"/>
      <c r="E12" s="100"/>
      <c r="F12" s="189">
        <v>1</v>
      </c>
      <c r="G12" s="197" t="str">
        <f>IF(A1=1,"Кумулятивні дані"," Cumulative data")</f>
        <v>Кумулятивні дані</v>
      </c>
      <c r="H12" s="100"/>
      <c r="I12" s="103"/>
      <c r="J12" s="98"/>
      <c r="K12" s="98"/>
      <c r="L12" s="46"/>
      <c r="M12" s="43"/>
      <c r="N12" s="47"/>
      <c r="O12" s="47"/>
      <c r="P12" s="47"/>
      <c r="Q12" s="47"/>
      <c r="R12" s="43"/>
      <c r="S12" s="47"/>
      <c r="T12" s="47"/>
      <c r="U12" s="47"/>
      <c r="V12" s="47"/>
    </row>
    <row r="13" spans="1:24" s="41" customFormat="1" ht="27.75" customHeight="1" thickBot="1">
      <c r="B13" s="104"/>
      <c r="C13" s="104"/>
      <c r="D13" s="187"/>
      <c r="E13" s="105"/>
      <c r="F13" s="190"/>
      <c r="G13" s="198"/>
      <c r="H13" s="105"/>
      <c r="I13" s="106"/>
      <c r="J13" s="98"/>
      <c r="K13" s="98"/>
      <c r="L13" s="48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5"/>
      <c r="X13" s="45"/>
    </row>
    <row r="14" spans="1:24" s="41" customFormat="1" ht="19.899999999999999" customHeight="1" thickTop="1">
      <c r="B14" s="104"/>
      <c r="C14" s="104"/>
      <c r="D14" s="187"/>
      <c r="E14" s="105"/>
      <c r="F14" s="200">
        <v>2</v>
      </c>
      <c r="G14" s="197" t="str">
        <f>IF(A1=1,"Кумулятивні дані (за новою методологією)","Cumulative data (new metodology)")</f>
        <v>Кумулятивні дані (за новою методологією)</v>
      </c>
      <c r="H14" s="105"/>
      <c r="I14" s="106"/>
      <c r="J14" s="98"/>
      <c r="K14" s="98"/>
      <c r="L14" s="48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5"/>
      <c r="X14" s="45"/>
    </row>
    <row r="15" spans="1:24" s="41" customFormat="1" ht="49.5" customHeight="1" thickBot="1">
      <c r="B15" s="104"/>
      <c r="C15" s="104"/>
      <c r="D15" s="187"/>
      <c r="E15" s="105"/>
      <c r="F15" s="201"/>
      <c r="G15" s="199"/>
      <c r="H15" s="105"/>
      <c r="I15" s="106"/>
      <c r="J15" s="98"/>
      <c r="K15" s="98"/>
      <c r="L15" s="48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5"/>
      <c r="X15" s="45"/>
    </row>
    <row r="16" spans="1:24" s="41" customFormat="1" ht="19.899999999999999" customHeight="1" thickTop="1">
      <c r="B16" s="104"/>
      <c r="C16" s="104"/>
      <c r="D16" s="187"/>
      <c r="E16" s="105"/>
      <c r="F16" s="200">
        <v>3</v>
      </c>
      <c r="G16" s="197" t="str">
        <f>IF(A1=1,"Квартальні дані (за новою методологією)","Quarter data (new metodology)")</f>
        <v>Квартальні дані (за новою методологією)</v>
      </c>
      <c r="H16" s="105"/>
      <c r="I16" s="106"/>
      <c r="J16" s="98"/>
      <c r="K16" s="98"/>
      <c r="L16" s="48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5"/>
      <c r="X16" s="45"/>
    </row>
    <row r="17" spans="1:24" s="41" customFormat="1" ht="19.899999999999999" customHeight="1" thickBot="1">
      <c r="B17" s="104"/>
      <c r="C17" s="104"/>
      <c r="D17" s="187"/>
      <c r="E17" s="105"/>
      <c r="F17" s="201"/>
      <c r="G17" s="198"/>
      <c r="H17" s="105"/>
      <c r="I17" s="106"/>
      <c r="J17" s="98"/>
      <c r="K17" s="98"/>
      <c r="L17" s="48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5"/>
      <c r="X17" s="45"/>
    </row>
    <row r="18" spans="1:24" s="41" customFormat="1" ht="37.5" customHeight="1" thickTop="1" thickBot="1">
      <c r="B18" s="107"/>
      <c r="C18" s="107"/>
      <c r="D18" s="188"/>
      <c r="E18" s="105"/>
      <c r="H18" s="105"/>
      <c r="I18" s="106"/>
      <c r="J18" s="98"/>
      <c r="K18" s="98"/>
      <c r="L18" s="48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5"/>
      <c r="X18" s="45"/>
    </row>
    <row r="19" spans="1:24" s="50" customFormat="1" ht="16.5" customHeight="1" thickTop="1">
      <c r="B19" s="107"/>
      <c r="C19" s="107"/>
      <c r="D19" s="108"/>
      <c r="E19" s="109"/>
      <c r="F19" s="184">
        <v>1</v>
      </c>
      <c r="G19" s="192" t="str">
        <f>IF(A1=1,"Рік ","Year")</f>
        <v xml:space="preserve">Рік </v>
      </c>
      <c r="H19" s="109"/>
      <c r="I19" s="106"/>
      <c r="J19" s="98"/>
      <c r="K19" s="98"/>
      <c r="L19" s="51"/>
      <c r="M19" s="52"/>
      <c r="N19" s="53"/>
      <c r="O19" s="53"/>
      <c r="P19" s="53"/>
      <c r="Q19" s="53"/>
      <c r="R19" s="54"/>
      <c r="S19" s="55"/>
      <c r="T19" s="55"/>
      <c r="U19" s="55"/>
      <c r="V19" s="55"/>
      <c r="W19" s="56"/>
      <c r="X19" s="56"/>
    </row>
    <row r="20" spans="1:24" s="50" customFormat="1" ht="15.75" customHeight="1" thickBot="1">
      <c r="B20" s="110"/>
      <c r="C20" s="110"/>
      <c r="D20" s="108"/>
      <c r="E20" s="109"/>
      <c r="F20" s="185"/>
      <c r="G20" s="196"/>
      <c r="H20" s="109"/>
      <c r="I20" s="105"/>
      <c r="J20" s="111"/>
      <c r="K20" s="111"/>
      <c r="L20" s="51"/>
      <c r="M20" s="52"/>
      <c r="N20" s="53"/>
      <c r="O20" s="53"/>
      <c r="P20" s="53"/>
      <c r="Q20" s="53"/>
      <c r="R20" s="54"/>
      <c r="S20" s="55"/>
      <c r="T20" s="55"/>
      <c r="U20" s="55"/>
      <c r="V20" s="55"/>
      <c r="W20" s="56"/>
      <c r="X20" s="56"/>
    </row>
    <row r="21" spans="1:24" ht="16.5" thickTop="1">
      <c r="B21" s="104"/>
      <c r="C21" s="104"/>
      <c r="D21" s="112"/>
      <c r="E21" s="112"/>
      <c r="H21" s="112"/>
      <c r="I21" s="113"/>
      <c r="J21" s="114"/>
      <c r="K21" s="114"/>
      <c r="L21" s="57"/>
      <c r="M21" s="58"/>
      <c r="N21" s="57"/>
      <c r="O21" s="57"/>
      <c r="P21" s="57"/>
      <c r="Q21" s="57"/>
      <c r="R21" s="58"/>
      <c r="S21" s="57"/>
      <c r="T21" s="57"/>
      <c r="U21" s="57"/>
      <c r="V21" s="57"/>
    </row>
    <row r="22" spans="1:24">
      <c r="A22" s="41"/>
      <c r="B22" s="94"/>
      <c r="C22" s="94"/>
    </row>
    <row r="23" spans="1:24">
      <c r="B23" s="115"/>
      <c r="C23" s="115"/>
      <c r="R23" s="59"/>
      <c r="S23" s="59"/>
      <c r="T23" s="59"/>
      <c r="U23" s="59"/>
      <c r="V23" s="59"/>
    </row>
    <row r="24" spans="1:24">
      <c r="B24" s="115"/>
      <c r="C24" s="115"/>
    </row>
    <row r="25" spans="1:24">
      <c r="B25" s="116"/>
      <c r="C25" s="116"/>
      <c r="R25" s="59"/>
      <c r="S25" s="59"/>
      <c r="T25" s="59"/>
      <c r="U25" s="59"/>
      <c r="V25" s="59"/>
    </row>
    <row r="26" spans="1:24">
      <c r="B26" s="117"/>
      <c r="C26" s="117"/>
    </row>
    <row r="27" spans="1:24">
      <c r="B27" s="117"/>
      <c r="C27" s="117"/>
    </row>
    <row r="28" spans="1:24">
      <c r="B28" s="118"/>
      <c r="C28" s="118"/>
    </row>
    <row r="29" spans="1:24">
      <c r="B29" s="119"/>
      <c r="C29" s="119"/>
      <c r="D29" s="120"/>
      <c r="E29" s="120"/>
      <c r="F29" s="120"/>
      <c r="G29" s="120"/>
      <c r="H29" s="120"/>
      <c r="I29" s="121"/>
      <c r="J29" s="121"/>
      <c r="K29" s="121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X29" s="61"/>
    </row>
    <row r="30" spans="1:24">
      <c r="B30" s="119"/>
      <c r="C30" s="119"/>
      <c r="D30" s="120"/>
      <c r="E30" s="120"/>
      <c r="F30" s="120"/>
      <c r="G30" s="120"/>
      <c r="H30" s="120"/>
      <c r="I30" s="121"/>
      <c r="J30" s="121"/>
      <c r="K30" s="121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</row>
    <row r="31" spans="1:24">
      <c r="B31" s="119"/>
      <c r="C31" s="119"/>
      <c r="D31" s="120"/>
      <c r="E31" s="120"/>
      <c r="F31" s="120"/>
      <c r="G31" s="120"/>
      <c r="H31" s="120"/>
      <c r="I31" s="121"/>
      <c r="J31" s="121"/>
      <c r="K31" s="121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</row>
    <row r="32" spans="1:24">
      <c r="B32" s="116"/>
      <c r="C32" s="116"/>
    </row>
    <row r="33" spans="2:3">
      <c r="B33" s="122"/>
      <c r="C33" s="122"/>
    </row>
    <row r="34" spans="2:3">
      <c r="B34" s="122"/>
      <c r="C34" s="122"/>
    </row>
    <row r="35" spans="2:3" ht="15.75" customHeight="1">
      <c r="B35" s="122"/>
      <c r="C35" s="122"/>
    </row>
    <row r="36" spans="2:3">
      <c r="B36" s="123"/>
      <c r="C36" s="123"/>
    </row>
  </sheetData>
  <mergeCells count="11">
    <mergeCell ref="B4:B6"/>
    <mergeCell ref="F19:F20"/>
    <mergeCell ref="D8:D18"/>
    <mergeCell ref="F12:F13"/>
    <mergeCell ref="F7:G10"/>
    <mergeCell ref="G12:G13"/>
    <mergeCell ref="G19:G20"/>
    <mergeCell ref="G14:G15"/>
    <mergeCell ref="F14:F15"/>
    <mergeCell ref="F16:F17"/>
    <mergeCell ref="G16:G17"/>
  </mergeCells>
  <phoneticPr fontId="28" type="noConversion"/>
  <hyperlinks>
    <hyperlink ref="G12:G13" location="'1'!A1" display="'1'!A1"/>
    <hyperlink ref="G14:G15" location="'1'!A1" display="'1'!A1"/>
    <hyperlink ref="F12:F13" location="'1'!A1" display="'1'!A1"/>
    <hyperlink ref="G16:G17" location="'1'!A1" display="'1'!A1"/>
    <hyperlink ref="F16:F17" location="'3'!A1" display="'3'!A1"/>
  </hyperlinks>
  <pageMargins left="0.55118110236220474" right="0.11811023622047245" top="3.937007874015748E-2" bottom="7.874015748031496E-2" header="0.15748031496062992" footer="0.19685039370078741"/>
  <pageSetup paperSize="9" scale="54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1</xdr:col>
                    <xdr:colOff>0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Y109"/>
  <sheetViews>
    <sheetView showGridLines="0" showRowColHeaders="0" zoomScale="86" zoomScaleNormal="86" workbookViewId="0">
      <pane xSplit="2" ySplit="2" topLeftCell="BP3" activePane="bottomRight" state="frozen"/>
      <selection pane="topRight" activeCell="C1" sqref="C1"/>
      <selection pane="bottomLeft" activeCell="A3" sqref="A3"/>
      <selection pane="bottomRight" activeCell="BY3" sqref="BY3"/>
    </sheetView>
  </sheetViews>
  <sheetFormatPr defaultColWidth="9.33203125" defaultRowHeight="12.75" outlineLevelRow="1"/>
  <cols>
    <col min="1" max="1" width="12.33203125" style="10" bestFit="1" customWidth="1"/>
    <col min="2" max="2" width="81.1640625" style="10" customWidth="1"/>
    <col min="3" max="33" width="12.83203125" style="10" customWidth="1"/>
    <col min="34" max="37" width="12.83203125" style="12" customWidth="1"/>
    <col min="38" max="45" width="12.83203125" style="10" customWidth="1"/>
    <col min="46" max="46" width="12.83203125" style="12" customWidth="1"/>
    <col min="47" max="49" width="12.83203125" style="10" customWidth="1"/>
    <col min="50" max="50" width="12.83203125" style="12" customWidth="1"/>
    <col min="51" max="51" width="12.83203125" style="10" customWidth="1"/>
    <col min="52" max="52" width="12.83203125" style="9" customWidth="1"/>
    <col min="53" max="102" width="12.83203125" style="10" customWidth="1"/>
    <col min="103" max="16384" width="9.33203125" style="10"/>
  </cols>
  <sheetData>
    <row r="1" spans="1:77" ht="24" customHeight="1">
      <c r="A1" s="13" t="str">
        <f>IF('0'!A1=1,"до змісту","to title")</f>
        <v>до змісту</v>
      </c>
      <c r="B1" s="1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1"/>
      <c r="AF1" s="1"/>
      <c r="AG1" s="1"/>
      <c r="AH1" s="3"/>
      <c r="AI1" s="3"/>
      <c r="AJ1" s="3"/>
      <c r="AK1" s="3"/>
      <c r="AL1" s="1"/>
      <c r="AM1" s="4"/>
      <c r="AN1" s="4"/>
      <c r="AO1" s="4"/>
      <c r="AP1" s="4"/>
      <c r="AQ1" s="2"/>
      <c r="AR1" s="2"/>
      <c r="AS1" s="2"/>
      <c r="AT1" s="5"/>
      <c r="AU1" s="6"/>
      <c r="AV1" s="7"/>
      <c r="AW1" s="7"/>
      <c r="AX1" s="8"/>
      <c r="AY1" s="7"/>
    </row>
    <row r="2" spans="1:77" s="12" customFormat="1" ht="165.75" customHeight="1">
      <c r="A2" s="204" t="s">
        <v>67</v>
      </c>
      <c r="B2" s="205"/>
      <c r="C2" s="11" t="s">
        <v>53</v>
      </c>
      <c r="D2" s="11" t="s">
        <v>54</v>
      </c>
      <c r="E2" s="11" t="s">
        <v>55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13</v>
      </c>
      <c r="Q2" s="11" t="s">
        <v>14</v>
      </c>
      <c r="R2" s="11" t="s">
        <v>15</v>
      </c>
      <c r="S2" s="11" t="s">
        <v>16</v>
      </c>
      <c r="T2" s="11" t="s">
        <v>17</v>
      </c>
      <c r="U2" s="11" t="s">
        <v>18</v>
      </c>
      <c r="V2" s="11" t="s">
        <v>19</v>
      </c>
      <c r="W2" s="11" t="s">
        <v>20</v>
      </c>
      <c r="X2" s="11" t="s">
        <v>21</v>
      </c>
      <c r="Y2" s="11" t="s">
        <v>22</v>
      </c>
      <c r="Z2" s="11" t="s">
        <v>23</v>
      </c>
      <c r="AA2" s="11" t="s">
        <v>24</v>
      </c>
      <c r="AB2" s="11" t="s">
        <v>25</v>
      </c>
      <c r="AC2" s="11" t="s">
        <v>26</v>
      </c>
      <c r="AD2" s="11" t="s">
        <v>27</v>
      </c>
      <c r="AE2" s="11" t="s">
        <v>28</v>
      </c>
      <c r="AF2" s="11" t="s">
        <v>29</v>
      </c>
      <c r="AG2" s="11" t="s">
        <v>30</v>
      </c>
      <c r="AH2" s="11" t="s">
        <v>31</v>
      </c>
      <c r="AI2" s="11" t="s">
        <v>32</v>
      </c>
      <c r="AJ2" s="11" t="s">
        <v>33</v>
      </c>
      <c r="AK2" s="11" t="s">
        <v>34</v>
      </c>
      <c r="AL2" s="11" t="s">
        <v>35</v>
      </c>
      <c r="AM2" s="11" t="s">
        <v>36</v>
      </c>
      <c r="AN2" s="11" t="s">
        <v>37</v>
      </c>
      <c r="AO2" s="11" t="s">
        <v>38</v>
      </c>
      <c r="AP2" s="11" t="s">
        <v>39</v>
      </c>
      <c r="AQ2" s="11" t="s">
        <v>40</v>
      </c>
      <c r="AR2" s="11" t="s">
        <v>41</v>
      </c>
      <c r="AS2" s="11" t="s">
        <v>42</v>
      </c>
      <c r="AT2" s="11" t="s">
        <v>43</v>
      </c>
      <c r="AU2" s="11" t="s">
        <v>44</v>
      </c>
      <c r="AV2" s="11" t="s">
        <v>45</v>
      </c>
      <c r="AW2" s="11" t="s">
        <v>46</v>
      </c>
      <c r="AX2" s="11" t="s">
        <v>47</v>
      </c>
      <c r="AY2" s="11" t="s">
        <v>48</v>
      </c>
      <c r="AZ2" s="11" t="s">
        <v>49</v>
      </c>
      <c r="BA2" s="11" t="s">
        <v>50</v>
      </c>
      <c r="BB2" s="11" t="s">
        <v>51</v>
      </c>
      <c r="BC2" s="11" t="s">
        <v>52</v>
      </c>
      <c r="BD2" s="11" t="s">
        <v>56</v>
      </c>
      <c r="BE2" s="11" t="s">
        <v>57</v>
      </c>
      <c r="BF2" s="11" t="s">
        <v>58</v>
      </c>
      <c r="BG2" s="11" t="s">
        <v>59</v>
      </c>
      <c r="BH2" s="11" t="s">
        <v>60</v>
      </c>
      <c r="BI2" s="11" t="s">
        <v>61</v>
      </c>
      <c r="BJ2" s="11" t="s">
        <v>62</v>
      </c>
      <c r="BK2" s="11" t="s">
        <v>63</v>
      </c>
      <c r="BL2" s="11" t="s">
        <v>64</v>
      </c>
      <c r="BM2" s="11" t="s">
        <v>65</v>
      </c>
      <c r="BN2" s="11" t="s">
        <v>66</v>
      </c>
      <c r="BO2" s="11" t="s">
        <v>69</v>
      </c>
      <c r="BP2" s="11" t="s">
        <v>70</v>
      </c>
      <c r="BQ2" s="11" t="s">
        <v>71</v>
      </c>
      <c r="BR2" s="11" t="s">
        <v>72</v>
      </c>
      <c r="BS2" s="11" t="s">
        <v>79</v>
      </c>
      <c r="BT2" s="11" t="s">
        <v>81</v>
      </c>
      <c r="BU2" s="11" t="s">
        <v>84</v>
      </c>
      <c r="BV2" s="11" t="s">
        <v>86</v>
      </c>
      <c r="BW2" s="11" t="s">
        <v>87</v>
      </c>
      <c r="BX2" s="11" t="s">
        <v>89</v>
      </c>
      <c r="BY2" s="11" t="s">
        <v>91</v>
      </c>
    </row>
    <row r="3" spans="1:77" ht="35.450000000000003" customHeight="1">
      <c r="A3" s="209" t="str">
        <f>IF('0'!A1=1,"Безробітне населення (за методологією МОП) у віці 15-70 років (усього, тис. осіб)","ILO unemployed aged 15-70 (thousands person)")</f>
        <v>Безробітне населення (за методологією МОП) у віці 15-70 років (усього, тис. осіб)</v>
      </c>
      <c r="B3" s="210"/>
      <c r="C3" s="124" t="s">
        <v>0</v>
      </c>
      <c r="D3" s="124" t="s">
        <v>0</v>
      </c>
      <c r="E3" s="124" t="s">
        <v>0</v>
      </c>
      <c r="F3" s="125">
        <v>2055.1999999999998</v>
      </c>
      <c r="G3" s="125">
        <v>1955.2</v>
      </c>
      <c r="H3" s="125">
        <v>1907.2</v>
      </c>
      <c r="I3" s="125">
        <v>1906.7</v>
      </c>
      <c r="J3" s="125">
        <v>1912.1</v>
      </c>
      <c r="K3" s="125">
        <v>1744.3</v>
      </c>
      <c r="L3" s="125">
        <v>1557</v>
      </c>
      <c r="M3" s="125">
        <v>1600.8</v>
      </c>
      <c r="N3" s="125">
        <v>1744.5</v>
      </c>
      <c r="O3" s="125">
        <v>1518.5</v>
      </c>
      <c r="P3" s="125">
        <v>1419.4</v>
      </c>
      <c r="Q3" s="125">
        <v>1515</v>
      </c>
      <c r="R3" s="125">
        <v>1633.8</v>
      </c>
      <c r="S3" s="125">
        <v>1467.8</v>
      </c>
      <c r="T3" s="125">
        <v>1385.6</v>
      </c>
      <c r="U3" s="125">
        <v>1417.6</v>
      </c>
      <c r="V3" s="125">
        <v>1578.2</v>
      </c>
      <c r="W3" s="125">
        <v>1401.2</v>
      </c>
      <c r="X3" s="125">
        <v>1354.4</v>
      </c>
      <c r="Y3" s="125">
        <v>1425.1</v>
      </c>
      <c r="Z3" s="125">
        <v>2096.9</v>
      </c>
      <c r="AA3" s="125">
        <v>2010.4</v>
      </c>
      <c r="AB3" s="125">
        <v>1927.6</v>
      </c>
      <c r="AC3" s="125">
        <v>1958.8</v>
      </c>
      <c r="AD3" s="125">
        <v>1983.8</v>
      </c>
      <c r="AE3" s="125">
        <v>1869.1</v>
      </c>
      <c r="AF3" s="125">
        <v>1774</v>
      </c>
      <c r="AG3" s="125">
        <v>1785.6</v>
      </c>
      <c r="AH3" s="125">
        <v>1924.9</v>
      </c>
      <c r="AI3" s="125">
        <v>1810.5</v>
      </c>
      <c r="AJ3" s="125">
        <v>1717.3</v>
      </c>
      <c r="AK3" s="125">
        <v>1732.7</v>
      </c>
      <c r="AL3" s="125">
        <v>1845</v>
      </c>
      <c r="AM3" s="125">
        <v>1710.3</v>
      </c>
      <c r="AN3" s="125">
        <v>1630</v>
      </c>
      <c r="AO3" s="125">
        <v>1657.2</v>
      </c>
      <c r="AP3" s="125">
        <v>1755.9</v>
      </c>
      <c r="AQ3" s="125">
        <v>1642.9</v>
      </c>
      <c r="AR3" s="125">
        <v>1553.3</v>
      </c>
      <c r="AS3" s="125">
        <v>1576.5</v>
      </c>
      <c r="AT3" s="125">
        <v>1806</v>
      </c>
      <c r="AU3" s="125">
        <v>1730.1</v>
      </c>
      <c r="AV3" s="125">
        <v>1781.5</v>
      </c>
      <c r="AW3" s="125">
        <v>1847.6</v>
      </c>
      <c r="AX3" s="125">
        <v>1731.53</v>
      </c>
      <c r="AY3" s="125">
        <v>1667.3</v>
      </c>
      <c r="AZ3" s="125">
        <v>1637.6</v>
      </c>
      <c r="BA3" s="125">
        <v>1654.7</v>
      </c>
      <c r="BB3" s="125">
        <v>1767.4</v>
      </c>
      <c r="BC3" s="125">
        <v>1691.5</v>
      </c>
      <c r="BD3" s="125">
        <v>1662.2</v>
      </c>
      <c r="BE3" s="125">
        <v>1678.2</v>
      </c>
      <c r="BF3" s="125">
        <v>1786.9</v>
      </c>
      <c r="BG3" s="125">
        <v>1709.7</v>
      </c>
      <c r="BH3" s="125">
        <v>1676.9</v>
      </c>
      <c r="BI3" s="125">
        <v>1698</v>
      </c>
      <c r="BJ3" s="125">
        <v>1712.8</v>
      </c>
      <c r="BK3" s="125">
        <v>1600.4</v>
      </c>
      <c r="BL3" s="125">
        <v>1549.3</v>
      </c>
      <c r="BM3" s="125">
        <v>1578.6</v>
      </c>
      <c r="BN3" s="125">
        <v>1645.8</v>
      </c>
      <c r="BO3" s="125">
        <v>1528.4</v>
      </c>
      <c r="BP3" s="125">
        <v>1461.8</v>
      </c>
      <c r="BQ3" s="125">
        <v>1487.7</v>
      </c>
      <c r="BR3" s="125">
        <v>1548.9</v>
      </c>
      <c r="BS3" s="125">
        <v>1630.6</v>
      </c>
      <c r="BT3" s="125">
        <v>1643.4</v>
      </c>
      <c r="BU3" s="125">
        <v>1674.2</v>
      </c>
      <c r="BV3" s="125">
        <v>1806</v>
      </c>
      <c r="BW3" s="125">
        <v>1712.8</v>
      </c>
      <c r="BX3" s="125">
        <v>1680.2</v>
      </c>
      <c r="BY3" s="125">
        <v>1711.6</v>
      </c>
    </row>
    <row r="4" spans="1:77" s="12" customFormat="1" ht="19.899999999999999" customHeight="1">
      <c r="A4" s="15"/>
      <c r="B4" s="15" t="str">
        <f>IF('0'!A1=1,"Жінки","Females")</f>
        <v>Жінки</v>
      </c>
      <c r="C4" s="126" t="s">
        <v>0</v>
      </c>
      <c r="D4" s="126" t="s">
        <v>0</v>
      </c>
      <c r="E4" s="126" t="s">
        <v>0</v>
      </c>
      <c r="F4" s="127">
        <v>1068.9000000000001</v>
      </c>
      <c r="G4" s="127">
        <v>987</v>
      </c>
      <c r="H4" s="127">
        <v>939</v>
      </c>
      <c r="I4" s="128">
        <v>905.1</v>
      </c>
      <c r="J4" s="127">
        <v>877.5</v>
      </c>
      <c r="K4" s="128">
        <v>798.7</v>
      </c>
      <c r="L4" s="128">
        <v>720.2</v>
      </c>
      <c r="M4" s="128">
        <v>738.3</v>
      </c>
      <c r="N4" s="128">
        <v>793.9</v>
      </c>
      <c r="O4" s="129">
        <v>713.5</v>
      </c>
      <c r="P4" s="128">
        <v>671.5</v>
      </c>
      <c r="Q4" s="128">
        <v>710.9</v>
      </c>
      <c r="R4" s="128">
        <v>705.8</v>
      </c>
      <c r="S4" s="128">
        <v>658.9</v>
      </c>
      <c r="T4" s="128">
        <v>629.29999999999995</v>
      </c>
      <c r="U4" s="128">
        <v>646.9</v>
      </c>
      <c r="V4" s="128">
        <v>730.1</v>
      </c>
      <c r="W4" s="128">
        <v>636.29999999999995</v>
      </c>
      <c r="X4" s="128">
        <v>615.9</v>
      </c>
      <c r="Y4" s="128">
        <v>656.2</v>
      </c>
      <c r="Z4" s="128">
        <v>802.7</v>
      </c>
      <c r="AA4" s="128">
        <v>785.3</v>
      </c>
      <c r="AB4" s="128">
        <v>768</v>
      </c>
      <c r="AC4" s="128">
        <v>786.8</v>
      </c>
      <c r="AD4" s="127">
        <v>774.7</v>
      </c>
      <c r="AE4" s="127">
        <v>756.4</v>
      </c>
      <c r="AF4" s="127">
        <v>724.6</v>
      </c>
      <c r="AG4" s="127">
        <v>729.2</v>
      </c>
      <c r="AH4" s="130">
        <v>741.1</v>
      </c>
      <c r="AI4" s="130">
        <v>731.3</v>
      </c>
      <c r="AJ4" s="130">
        <v>703.6</v>
      </c>
      <c r="AK4" s="130">
        <v>725.7</v>
      </c>
      <c r="AL4" s="130">
        <v>654.9</v>
      </c>
      <c r="AM4" s="129">
        <v>655.9</v>
      </c>
      <c r="AN4" s="130">
        <v>660.7</v>
      </c>
      <c r="AO4" s="130">
        <v>678.5</v>
      </c>
      <c r="AP4" s="127">
        <v>698.6</v>
      </c>
      <c r="AQ4" s="127">
        <v>651.4</v>
      </c>
      <c r="AR4" s="127">
        <v>645.1</v>
      </c>
      <c r="AS4" s="127">
        <v>653.29999999999995</v>
      </c>
      <c r="AT4" s="130">
        <v>666.7</v>
      </c>
      <c r="AU4" s="131">
        <v>654.5</v>
      </c>
      <c r="AV4" s="131">
        <v>672</v>
      </c>
      <c r="AW4" s="131">
        <v>709.4</v>
      </c>
      <c r="AX4" s="131">
        <v>695.9</v>
      </c>
      <c r="AY4" s="131">
        <v>683.8</v>
      </c>
      <c r="AZ4" s="131">
        <v>689.9</v>
      </c>
      <c r="BA4" s="131">
        <v>692.2</v>
      </c>
      <c r="BB4" s="131">
        <v>653.20000000000005</v>
      </c>
      <c r="BC4" s="131">
        <v>635.1</v>
      </c>
      <c r="BD4" s="131">
        <v>641.70000000000005</v>
      </c>
      <c r="BE4" s="131">
        <v>652</v>
      </c>
      <c r="BF4" s="131">
        <v>713</v>
      </c>
      <c r="BG4" s="131">
        <v>649.79999999999995</v>
      </c>
      <c r="BH4" s="131">
        <v>620.79999999999995</v>
      </c>
      <c r="BI4" s="131">
        <v>652.6</v>
      </c>
      <c r="BJ4" s="131">
        <v>774.4</v>
      </c>
      <c r="BK4" s="131">
        <v>645.6</v>
      </c>
      <c r="BL4" s="131">
        <v>619.5</v>
      </c>
      <c r="BM4" s="131">
        <v>635.4</v>
      </c>
      <c r="BN4" s="131">
        <v>701</v>
      </c>
      <c r="BO4" s="131">
        <v>670</v>
      </c>
      <c r="BP4" s="131">
        <v>654.70000000000005</v>
      </c>
      <c r="BQ4" s="131">
        <v>679.8</v>
      </c>
      <c r="BR4" s="131">
        <v>755.9</v>
      </c>
      <c r="BS4" s="131">
        <v>760.4</v>
      </c>
      <c r="BT4" s="131">
        <v>748.4</v>
      </c>
      <c r="BU4" s="131">
        <v>763.2</v>
      </c>
      <c r="BV4" s="131">
        <v>873.9</v>
      </c>
      <c r="BW4" s="131">
        <v>828.6</v>
      </c>
      <c r="BX4" s="131">
        <v>825</v>
      </c>
      <c r="BY4" s="131">
        <v>841.6</v>
      </c>
    </row>
    <row r="5" spans="1:77" s="12" customFormat="1" ht="19.899999999999999" customHeight="1">
      <c r="A5" s="15"/>
      <c r="B5" s="15" t="str">
        <f>IF('0'!A1=1,"Чоловіки","Males")</f>
        <v>Чоловіки</v>
      </c>
      <c r="C5" s="126" t="s">
        <v>0</v>
      </c>
      <c r="D5" s="126" t="s">
        <v>0</v>
      </c>
      <c r="E5" s="126" t="s">
        <v>0</v>
      </c>
      <c r="F5" s="128">
        <v>986.3</v>
      </c>
      <c r="G5" s="127">
        <v>968.2</v>
      </c>
      <c r="H5" s="128">
        <v>968.2</v>
      </c>
      <c r="I5" s="128">
        <v>1001.6</v>
      </c>
      <c r="J5" s="127">
        <v>1034.5999999999999</v>
      </c>
      <c r="K5" s="128">
        <v>945.6</v>
      </c>
      <c r="L5" s="128">
        <v>836.8</v>
      </c>
      <c r="M5" s="128">
        <v>862.5</v>
      </c>
      <c r="N5" s="128">
        <v>950.6</v>
      </c>
      <c r="O5" s="129">
        <v>805</v>
      </c>
      <c r="P5" s="128">
        <v>747.9</v>
      </c>
      <c r="Q5" s="128">
        <v>804.1</v>
      </c>
      <c r="R5" s="128">
        <v>928</v>
      </c>
      <c r="S5" s="128">
        <v>808.9</v>
      </c>
      <c r="T5" s="128">
        <v>756.3</v>
      </c>
      <c r="U5" s="128">
        <v>770.7</v>
      </c>
      <c r="V5" s="128">
        <v>848.1</v>
      </c>
      <c r="W5" s="128">
        <v>764.9</v>
      </c>
      <c r="X5" s="128">
        <v>738.5</v>
      </c>
      <c r="Y5" s="128">
        <v>768.9</v>
      </c>
      <c r="Z5" s="128">
        <v>1294.2</v>
      </c>
      <c r="AA5" s="128">
        <v>1225.0999999999999</v>
      </c>
      <c r="AB5" s="128">
        <v>1159.5999999999999</v>
      </c>
      <c r="AC5" s="128">
        <v>1172</v>
      </c>
      <c r="AD5" s="127">
        <v>1209.0999999999999</v>
      </c>
      <c r="AE5" s="127">
        <v>1112.7</v>
      </c>
      <c r="AF5" s="127">
        <v>1049.4000000000001</v>
      </c>
      <c r="AG5" s="127">
        <v>1056.4000000000001</v>
      </c>
      <c r="AH5" s="130">
        <v>1183.8</v>
      </c>
      <c r="AI5" s="130">
        <v>1079.2</v>
      </c>
      <c r="AJ5" s="130">
        <v>1013.7</v>
      </c>
      <c r="AK5" s="129">
        <v>1007</v>
      </c>
      <c r="AL5" s="130">
        <v>1190.0999999999999</v>
      </c>
      <c r="AM5" s="129">
        <v>1054.4000000000001</v>
      </c>
      <c r="AN5" s="130">
        <v>969.3</v>
      </c>
      <c r="AO5" s="130">
        <v>978.7</v>
      </c>
      <c r="AP5" s="127">
        <v>1057.3</v>
      </c>
      <c r="AQ5" s="127">
        <v>991.5</v>
      </c>
      <c r="AR5" s="127">
        <v>908.2</v>
      </c>
      <c r="AS5" s="127">
        <v>923.2</v>
      </c>
      <c r="AT5" s="130">
        <v>1216.5999999999999</v>
      </c>
      <c r="AU5" s="131">
        <v>1075.5999999999999</v>
      </c>
      <c r="AV5" s="131">
        <v>1109.5</v>
      </c>
      <c r="AW5" s="131">
        <v>1138.2</v>
      </c>
      <c r="AX5" s="131">
        <v>1037.3</v>
      </c>
      <c r="AY5" s="131">
        <v>983.5</v>
      </c>
      <c r="AZ5" s="131">
        <v>947.7</v>
      </c>
      <c r="BA5" s="131">
        <v>962.5</v>
      </c>
      <c r="BB5" s="131">
        <v>1114.2</v>
      </c>
      <c r="BC5" s="131">
        <v>1056.4000000000001</v>
      </c>
      <c r="BD5" s="131">
        <v>1020.5</v>
      </c>
      <c r="BE5" s="131">
        <v>1026.2</v>
      </c>
      <c r="BF5" s="131">
        <v>1073.9000000000001</v>
      </c>
      <c r="BG5" s="131">
        <v>1059.9000000000001</v>
      </c>
      <c r="BH5" s="131">
        <v>1056.0999999999999</v>
      </c>
      <c r="BI5" s="131">
        <v>1045.4000000000001</v>
      </c>
      <c r="BJ5" s="131">
        <v>938.4</v>
      </c>
      <c r="BK5" s="131">
        <v>954.8</v>
      </c>
      <c r="BL5" s="131">
        <v>929.8</v>
      </c>
      <c r="BM5" s="131">
        <v>943.2</v>
      </c>
      <c r="BN5" s="131">
        <v>944.8</v>
      </c>
      <c r="BO5" s="131">
        <v>858.4</v>
      </c>
      <c r="BP5" s="131">
        <v>807.1</v>
      </c>
      <c r="BQ5" s="131">
        <v>807.9</v>
      </c>
      <c r="BR5" s="131">
        <v>793</v>
      </c>
      <c r="BS5" s="131">
        <v>870.2</v>
      </c>
      <c r="BT5" s="131">
        <v>895</v>
      </c>
      <c r="BU5" s="131">
        <v>911</v>
      </c>
      <c r="BV5" s="131">
        <v>932.1</v>
      </c>
      <c r="BW5" s="131">
        <v>884.2</v>
      </c>
      <c r="BX5" s="131">
        <v>855.2</v>
      </c>
      <c r="BY5" s="131">
        <v>870</v>
      </c>
    </row>
    <row r="6" spans="1:77" s="12" customFormat="1" ht="19.899999999999999" customHeight="1">
      <c r="A6" s="15"/>
      <c r="B6" s="15" t="str">
        <f>IF('0'!A1=1,"Міські поселення ","Urban settlements")</f>
        <v xml:space="preserve">Міські поселення </v>
      </c>
      <c r="C6" s="126" t="s">
        <v>0</v>
      </c>
      <c r="D6" s="126" t="s">
        <v>0</v>
      </c>
      <c r="E6" s="126" t="s">
        <v>0</v>
      </c>
      <c r="F6" s="128">
        <v>1445.9</v>
      </c>
      <c r="G6" s="127">
        <v>1374.5</v>
      </c>
      <c r="H6" s="127">
        <v>1353.7</v>
      </c>
      <c r="I6" s="128">
        <v>1346</v>
      </c>
      <c r="J6" s="127">
        <v>1415.2</v>
      </c>
      <c r="K6" s="128">
        <v>1301.4000000000001</v>
      </c>
      <c r="L6" s="128">
        <v>1168.7</v>
      </c>
      <c r="M6" s="128">
        <v>1199.9000000000001</v>
      </c>
      <c r="N6" s="128">
        <v>1282.0999999999999</v>
      </c>
      <c r="O6" s="128">
        <v>1106.9000000000001</v>
      </c>
      <c r="P6" s="128">
        <v>1034.5999999999999</v>
      </c>
      <c r="Q6" s="128">
        <v>1113.5</v>
      </c>
      <c r="R6" s="128">
        <v>1168.4000000000001</v>
      </c>
      <c r="S6" s="128">
        <v>1059.7</v>
      </c>
      <c r="T6" s="128">
        <v>1006.2</v>
      </c>
      <c r="U6" s="128">
        <v>1038.2</v>
      </c>
      <c r="V6" s="128">
        <v>1132.7</v>
      </c>
      <c r="W6" s="128">
        <v>1016.4</v>
      </c>
      <c r="X6" s="128">
        <v>981.9</v>
      </c>
      <c r="Y6" s="128">
        <v>1027.5</v>
      </c>
      <c r="Z6" s="128">
        <v>1497.4</v>
      </c>
      <c r="AA6" s="128">
        <v>1460.3</v>
      </c>
      <c r="AB6" s="128">
        <v>1423.9</v>
      </c>
      <c r="AC6" s="128">
        <v>1456.8</v>
      </c>
      <c r="AD6" s="127">
        <v>1430.9</v>
      </c>
      <c r="AE6" s="127">
        <v>1357.9</v>
      </c>
      <c r="AF6" s="127">
        <v>1269.9000000000001</v>
      </c>
      <c r="AG6" s="127">
        <v>1292.0999999999999</v>
      </c>
      <c r="AH6" s="130">
        <v>1304.3</v>
      </c>
      <c r="AI6" s="130">
        <v>1266.8</v>
      </c>
      <c r="AJ6" s="130">
        <v>1196.8</v>
      </c>
      <c r="AK6" s="130">
        <v>1211.0999999999999</v>
      </c>
      <c r="AL6" s="130">
        <v>1241.9000000000001</v>
      </c>
      <c r="AM6" s="129">
        <v>1178.5999999999999</v>
      </c>
      <c r="AN6" s="130">
        <v>1138.3</v>
      </c>
      <c r="AO6" s="130">
        <v>1149.3</v>
      </c>
      <c r="AP6" s="127">
        <v>1174.4000000000001</v>
      </c>
      <c r="AQ6" s="127">
        <v>1111.8</v>
      </c>
      <c r="AR6" s="127">
        <v>1065.7</v>
      </c>
      <c r="AS6" s="127">
        <v>1074.4000000000001</v>
      </c>
      <c r="AT6" s="130">
        <v>1254.0999999999999</v>
      </c>
      <c r="AU6" s="131">
        <v>1180.5</v>
      </c>
      <c r="AV6" s="131">
        <v>1247.9000000000001</v>
      </c>
      <c r="AW6" s="131">
        <v>1289.4000000000001</v>
      </c>
      <c r="AX6" s="131">
        <v>1129.4000000000001</v>
      </c>
      <c r="AY6" s="131">
        <v>1115.4000000000001</v>
      </c>
      <c r="AZ6" s="131">
        <v>1112.3</v>
      </c>
      <c r="BA6" s="131">
        <v>1121.4000000000001</v>
      </c>
      <c r="BB6" s="131">
        <v>1138</v>
      </c>
      <c r="BC6" s="131">
        <v>1108.2</v>
      </c>
      <c r="BD6" s="131">
        <v>1113.5</v>
      </c>
      <c r="BE6" s="131">
        <v>1127.9000000000001</v>
      </c>
      <c r="BF6" s="131">
        <v>1153.5</v>
      </c>
      <c r="BG6" s="131">
        <v>1125.0999999999999</v>
      </c>
      <c r="BH6" s="131">
        <v>1126</v>
      </c>
      <c r="BI6" s="131">
        <v>1142.9000000000001</v>
      </c>
      <c r="BJ6" s="131">
        <v>1116.2</v>
      </c>
      <c r="BK6" s="131">
        <v>1066</v>
      </c>
      <c r="BL6" s="131">
        <v>1045.4000000000001</v>
      </c>
      <c r="BM6" s="131">
        <v>1063.0999999999999</v>
      </c>
      <c r="BN6" s="131">
        <v>1064.9000000000001</v>
      </c>
      <c r="BO6" s="131">
        <v>1009.4</v>
      </c>
      <c r="BP6" s="131">
        <v>978.3</v>
      </c>
      <c r="BQ6" s="131">
        <v>994.8</v>
      </c>
      <c r="BR6" s="131">
        <v>1017.9</v>
      </c>
      <c r="BS6" s="131">
        <v>1068</v>
      </c>
      <c r="BT6" s="131">
        <v>1079.2</v>
      </c>
      <c r="BU6" s="131">
        <v>1101</v>
      </c>
      <c r="BV6" s="131">
        <v>1179.7</v>
      </c>
      <c r="BW6" s="131">
        <v>1128.8</v>
      </c>
      <c r="BX6" s="131">
        <v>1111</v>
      </c>
      <c r="BY6" s="131">
        <v>1132.2</v>
      </c>
    </row>
    <row r="7" spans="1:77" s="12" customFormat="1" ht="19.899999999999999" customHeight="1" thickBot="1">
      <c r="A7" s="16"/>
      <c r="B7" s="16" t="str">
        <f>IF('0'!A1=1,"Сільська місцевість","Rural areas")</f>
        <v>Сільська місцевість</v>
      </c>
      <c r="C7" s="132" t="s">
        <v>0</v>
      </c>
      <c r="D7" s="133" t="s">
        <v>0</v>
      </c>
      <c r="E7" s="133" t="s">
        <v>0</v>
      </c>
      <c r="F7" s="133">
        <v>609.29999999999995</v>
      </c>
      <c r="G7" s="134">
        <v>580.70000000000005</v>
      </c>
      <c r="H7" s="134">
        <v>553.5</v>
      </c>
      <c r="I7" s="133">
        <v>560.70000000000005</v>
      </c>
      <c r="J7" s="134">
        <v>496.9</v>
      </c>
      <c r="K7" s="133">
        <v>442.9</v>
      </c>
      <c r="L7" s="133">
        <v>388.3</v>
      </c>
      <c r="M7" s="133">
        <v>400.9</v>
      </c>
      <c r="N7" s="133">
        <v>462.4</v>
      </c>
      <c r="O7" s="133">
        <v>411.6</v>
      </c>
      <c r="P7" s="133">
        <v>384.8</v>
      </c>
      <c r="Q7" s="133">
        <v>401.5</v>
      </c>
      <c r="R7" s="133">
        <v>465.4</v>
      </c>
      <c r="S7" s="133">
        <v>408.1</v>
      </c>
      <c r="T7" s="133">
        <v>379.4</v>
      </c>
      <c r="U7" s="133">
        <v>379.4</v>
      </c>
      <c r="V7" s="133">
        <v>445.5</v>
      </c>
      <c r="W7" s="133">
        <v>384.8</v>
      </c>
      <c r="X7" s="133">
        <v>372.5</v>
      </c>
      <c r="Y7" s="133">
        <v>397.6</v>
      </c>
      <c r="Z7" s="133">
        <v>599.5</v>
      </c>
      <c r="AA7" s="133">
        <v>550.1</v>
      </c>
      <c r="AB7" s="133">
        <v>503.7</v>
      </c>
      <c r="AC7" s="133">
        <v>502</v>
      </c>
      <c r="AD7" s="134">
        <v>552.9</v>
      </c>
      <c r="AE7" s="134">
        <v>511.2</v>
      </c>
      <c r="AF7" s="134">
        <v>504.1</v>
      </c>
      <c r="AG7" s="134">
        <v>493.5</v>
      </c>
      <c r="AH7" s="135">
        <v>620.6</v>
      </c>
      <c r="AI7" s="135">
        <v>543.70000000000005</v>
      </c>
      <c r="AJ7" s="135">
        <v>520.5</v>
      </c>
      <c r="AK7" s="135">
        <v>521.6</v>
      </c>
      <c r="AL7" s="135">
        <v>603.1</v>
      </c>
      <c r="AM7" s="136">
        <v>531.70000000000005</v>
      </c>
      <c r="AN7" s="135">
        <v>491.7</v>
      </c>
      <c r="AO7" s="135">
        <v>507.9</v>
      </c>
      <c r="AP7" s="134">
        <v>581.5</v>
      </c>
      <c r="AQ7" s="134">
        <v>531.1</v>
      </c>
      <c r="AR7" s="134">
        <v>487.6</v>
      </c>
      <c r="AS7" s="134">
        <v>502.1</v>
      </c>
      <c r="AT7" s="135">
        <v>629.20000000000005</v>
      </c>
      <c r="AU7" s="137">
        <v>549.6</v>
      </c>
      <c r="AV7" s="137">
        <v>533.6</v>
      </c>
      <c r="AW7" s="137">
        <v>558.20000000000005</v>
      </c>
      <c r="AX7" s="137">
        <v>603.79999999999995</v>
      </c>
      <c r="AY7" s="137">
        <v>551.9</v>
      </c>
      <c r="AZ7" s="137">
        <v>525.29999999999995</v>
      </c>
      <c r="BA7" s="137">
        <v>533.29999999999995</v>
      </c>
      <c r="BB7" s="137">
        <v>629.4</v>
      </c>
      <c r="BC7" s="137">
        <v>583.29999999999995</v>
      </c>
      <c r="BD7" s="137">
        <v>548.70000000000005</v>
      </c>
      <c r="BE7" s="137">
        <v>550.29999999999995</v>
      </c>
      <c r="BF7" s="137">
        <v>633.4</v>
      </c>
      <c r="BG7" s="137">
        <v>584.6</v>
      </c>
      <c r="BH7" s="137">
        <v>550.9</v>
      </c>
      <c r="BI7" s="137">
        <v>555.1</v>
      </c>
      <c r="BJ7" s="137">
        <v>596.6</v>
      </c>
      <c r="BK7" s="137">
        <v>534.4</v>
      </c>
      <c r="BL7" s="137">
        <v>503.9</v>
      </c>
      <c r="BM7" s="137">
        <v>515.5</v>
      </c>
      <c r="BN7" s="137">
        <v>580.9</v>
      </c>
      <c r="BO7" s="137">
        <v>519</v>
      </c>
      <c r="BP7" s="137">
        <v>483.2</v>
      </c>
      <c r="BQ7" s="137">
        <v>492.9</v>
      </c>
      <c r="BR7" s="137">
        <v>531</v>
      </c>
      <c r="BS7" s="137">
        <v>562.6</v>
      </c>
      <c r="BT7" s="137">
        <v>564.20000000000005</v>
      </c>
      <c r="BU7" s="137">
        <v>573.20000000000005</v>
      </c>
      <c r="BV7" s="137">
        <v>626.29999999999995</v>
      </c>
      <c r="BW7" s="137">
        <v>584</v>
      </c>
      <c r="BX7" s="137">
        <v>569.20000000000005</v>
      </c>
      <c r="BY7" s="137">
        <v>579.4</v>
      </c>
    </row>
    <row r="8" spans="1:77" ht="19.899999999999999" customHeight="1" outlineLevel="1" thickTop="1">
      <c r="A8" s="208" t="str">
        <f>IF('0'!A1=1,"РЕГІОНИ","OBLAST")</f>
        <v>РЕГІОНИ</v>
      </c>
      <c r="B8" s="17" t="str">
        <f>IF('0'!A1=1,"АР Крим","AR Crimea")</f>
        <v>АР Крим</v>
      </c>
      <c r="C8" s="126" t="s">
        <v>0</v>
      </c>
      <c r="D8" s="138" t="s">
        <v>0</v>
      </c>
      <c r="E8" s="138" t="s">
        <v>0</v>
      </c>
      <c r="F8" s="126" t="s">
        <v>0</v>
      </c>
      <c r="G8" s="126" t="s">
        <v>0</v>
      </c>
      <c r="H8" s="126" t="s">
        <v>0</v>
      </c>
      <c r="I8" s="126" t="s">
        <v>0</v>
      </c>
      <c r="J8" s="126" t="s">
        <v>0</v>
      </c>
      <c r="K8" s="126" t="s">
        <v>0</v>
      </c>
      <c r="L8" s="126" t="s">
        <v>0</v>
      </c>
      <c r="M8" s="126" t="s">
        <v>0</v>
      </c>
      <c r="N8" s="126" t="s">
        <v>0</v>
      </c>
      <c r="O8" s="126" t="s">
        <v>0</v>
      </c>
      <c r="P8" s="126" t="s">
        <v>0</v>
      </c>
      <c r="Q8" s="126" t="s">
        <v>0</v>
      </c>
      <c r="R8" s="126" t="s">
        <v>0</v>
      </c>
      <c r="S8" s="126" t="s">
        <v>0</v>
      </c>
      <c r="T8" s="126" t="s">
        <v>0</v>
      </c>
      <c r="U8" s="126" t="s">
        <v>0</v>
      </c>
      <c r="V8" s="131">
        <v>50.8</v>
      </c>
      <c r="W8" s="131">
        <v>46</v>
      </c>
      <c r="X8" s="131">
        <v>44.2</v>
      </c>
      <c r="Y8" s="131">
        <v>45.7</v>
      </c>
      <c r="Z8" s="131">
        <v>71.599999999999994</v>
      </c>
      <c r="AA8" s="131">
        <v>67.7</v>
      </c>
      <c r="AB8" s="131">
        <v>65.2</v>
      </c>
      <c r="AC8" s="131">
        <v>66.5</v>
      </c>
      <c r="AD8" s="131">
        <v>66.599999999999994</v>
      </c>
      <c r="AE8" s="131">
        <v>63.4</v>
      </c>
      <c r="AF8" s="131">
        <v>59.1</v>
      </c>
      <c r="AG8" s="131">
        <v>60.2</v>
      </c>
      <c r="AH8" s="131">
        <v>65.8</v>
      </c>
      <c r="AI8" s="131">
        <v>62.4</v>
      </c>
      <c r="AJ8" s="131">
        <v>57.6</v>
      </c>
      <c r="AK8" s="131">
        <v>58.9</v>
      </c>
      <c r="AL8" s="131">
        <v>64.2</v>
      </c>
      <c r="AM8" s="131">
        <v>59.6</v>
      </c>
      <c r="AN8" s="131">
        <v>53.2</v>
      </c>
      <c r="AO8" s="131">
        <v>56.1</v>
      </c>
      <c r="AP8" s="131">
        <v>60</v>
      </c>
      <c r="AQ8" s="131">
        <v>56.1</v>
      </c>
      <c r="AR8" s="131">
        <v>52.5</v>
      </c>
      <c r="AS8" s="131">
        <v>55.2</v>
      </c>
      <c r="AT8" s="139" t="s">
        <v>0</v>
      </c>
      <c r="AU8" s="126" t="s">
        <v>0</v>
      </c>
      <c r="AV8" s="126" t="s">
        <v>0</v>
      </c>
      <c r="AW8" s="126" t="s">
        <v>0</v>
      </c>
      <c r="AX8" s="139" t="s">
        <v>0</v>
      </c>
      <c r="AY8" s="126" t="s">
        <v>0</v>
      </c>
      <c r="AZ8" s="126" t="s">
        <v>0</v>
      </c>
      <c r="BA8" s="126" t="s">
        <v>0</v>
      </c>
      <c r="BB8" s="126" t="s">
        <v>0</v>
      </c>
      <c r="BC8" s="126" t="s">
        <v>0</v>
      </c>
      <c r="BD8" s="126" t="s">
        <v>0</v>
      </c>
      <c r="BE8" s="126" t="s">
        <v>0</v>
      </c>
      <c r="BF8" s="126" t="s">
        <v>0</v>
      </c>
      <c r="BG8" s="126" t="s">
        <v>0</v>
      </c>
      <c r="BH8" s="126" t="s">
        <v>0</v>
      </c>
      <c r="BI8" s="126" t="s">
        <v>0</v>
      </c>
      <c r="BJ8" s="126" t="s">
        <v>0</v>
      </c>
      <c r="BK8" s="126" t="s">
        <v>0</v>
      </c>
      <c r="BL8" s="126" t="s">
        <v>0</v>
      </c>
      <c r="BM8" s="126" t="s">
        <v>0</v>
      </c>
      <c r="BN8" s="126" t="s">
        <v>0</v>
      </c>
      <c r="BO8" s="126" t="s">
        <v>0</v>
      </c>
      <c r="BP8" s="126" t="s">
        <v>0</v>
      </c>
      <c r="BQ8" s="126" t="s">
        <v>0</v>
      </c>
      <c r="BR8" s="126" t="s">
        <v>0</v>
      </c>
      <c r="BS8" s="126" t="s">
        <v>0</v>
      </c>
      <c r="BT8" s="126" t="s">
        <v>0</v>
      </c>
      <c r="BU8" s="126" t="s">
        <v>0</v>
      </c>
      <c r="BV8" s="126" t="s">
        <v>0</v>
      </c>
      <c r="BW8" s="126" t="s">
        <v>0</v>
      </c>
      <c r="BX8" s="126" t="s">
        <v>0</v>
      </c>
      <c r="BY8" s="126" t="s">
        <v>0</v>
      </c>
    </row>
    <row r="9" spans="1:77" ht="19.899999999999999" customHeight="1" outlineLevel="1">
      <c r="A9" s="208"/>
      <c r="B9" s="17" t="str">
        <f>IF('0'!A1=1,"Вінницька","Vinnytsya")</f>
        <v>Вінницька</v>
      </c>
      <c r="C9" s="126" t="s">
        <v>0</v>
      </c>
      <c r="D9" s="126" t="s">
        <v>0</v>
      </c>
      <c r="E9" s="126" t="s">
        <v>0</v>
      </c>
      <c r="F9" s="126" t="s">
        <v>0</v>
      </c>
      <c r="G9" s="126" t="s">
        <v>0</v>
      </c>
      <c r="H9" s="126" t="s">
        <v>0</v>
      </c>
      <c r="I9" s="126" t="s">
        <v>0</v>
      </c>
      <c r="J9" s="126" t="s">
        <v>0</v>
      </c>
      <c r="K9" s="126" t="s">
        <v>0</v>
      </c>
      <c r="L9" s="126" t="s">
        <v>0</v>
      </c>
      <c r="M9" s="126" t="s">
        <v>0</v>
      </c>
      <c r="N9" s="126" t="s">
        <v>0</v>
      </c>
      <c r="O9" s="126" t="s">
        <v>0</v>
      </c>
      <c r="P9" s="126" t="s">
        <v>0</v>
      </c>
      <c r="Q9" s="126" t="s">
        <v>0</v>
      </c>
      <c r="R9" s="126" t="s">
        <v>0</v>
      </c>
      <c r="S9" s="126" t="s">
        <v>0</v>
      </c>
      <c r="T9" s="126" t="s">
        <v>0</v>
      </c>
      <c r="U9" s="126" t="s">
        <v>0</v>
      </c>
      <c r="V9" s="131">
        <v>54.8</v>
      </c>
      <c r="W9" s="131">
        <v>49.5</v>
      </c>
      <c r="X9" s="131">
        <v>49.5</v>
      </c>
      <c r="Y9" s="131">
        <v>49.7</v>
      </c>
      <c r="Z9" s="131">
        <v>88.3</v>
      </c>
      <c r="AA9" s="131">
        <v>84.8</v>
      </c>
      <c r="AB9" s="131">
        <v>81.8</v>
      </c>
      <c r="AC9" s="131">
        <v>82.6</v>
      </c>
      <c r="AD9" s="131">
        <v>83.1</v>
      </c>
      <c r="AE9" s="131">
        <v>78.7</v>
      </c>
      <c r="AF9" s="131">
        <v>76.400000000000006</v>
      </c>
      <c r="AG9" s="131">
        <v>76.900000000000006</v>
      </c>
      <c r="AH9" s="131">
        <v>82.4</v>
      </c>
      <c r="AI9" s="131">
        <v>78.3</v>
      </c>
      <c r="AJ9" s="131">
        <v>74.8</v>
      </c>
      <c r="AK9" s="131">
        <v>75.2</v>
      </c>
      <c r="AL9" s="131">
        <v>73.8</v>
      </c>
      <c r="AM9" s="131">
        <v>68.2</v>
      </c>
      <c r="AN9" s="131">
        <v>67</v>
      </c>
      <c r="AO9" s="131">
        <v>67.3</v>
      </c>
      <c r="AP9" s="131">
        <v>70.8</v>
      </c>
      <c r="AQ9" s="131">
        <v>66.5</v>
      </c>
      <c r="AR9" s="131">
        <v>64.5</v>
      </c>
      <c r="AS9" s="131">
        <v>64.400000000000006</v>
      </c>
      <c r="AT9" s="131">
        <v>81</v>
      </c>
      <c r="AU9" s="131">
        <v>76</v>
      </c>
      <c r="AV9" s="131">
        <v>77.400000000000006</v>
      </c>
      <c r="AW9" s="131">
        <v>77.599999999999994</v>
      </c>
      <c r="AX9" s="131">
        <v>78.5</v>
      </c>
      <c r="AY9" s="131">
        <v>71.599999999999994</v>
      </c>
      <c r="AZ9" s="131">
        <v>67</v>
      </c>
      <c r="BA9" s="131">
        <v>66.3</v>
      </c>
      <c r="BB9" s="131">
        <v>79.900000000000006</v>
      </c>
      <c r="BC9" s="131">
        <v>78.2</v>
      </c>
      <c r="BD9" s="131">
        <v>72.599999999999994</v>
      </c>
      <c r="BE9" s="131">
        <v>71</v>
      </c>
      <c r="BF9" s="131">
        <v>81.3</v>
      </c>
      <c r="BG9" s="131">
        <v>79.099999999999994</v>
      </c>
      <c r="BH9" s="131">
        <v>76.7</v>
      </c>
      <c r="BI9" s="131">
        <v>76.5</v>
      </c>
      <c r="BJ9" s="131">
        <v>79.900000000000006</v>
      </c>
      <c r="BK9" s="131">
        <v>75.2</v>
      </c>
      <c r="BL9" s="131">
        <v>72</v>
      </c>
      <c r="BM9" s="131">
        <v>71.599999999999994</v>
      </c>
      <c r="BN9" s="131">
        <v>74.599999999999994</v>
      </c>
      <c r="BO9" s="131">
        <v>71.3</v>
      </c>
      <c r="BP9" s="131">
        <v>68.7</v>
      </c>
      <c r="BQ9" s="131">
        <v>68.7</v>
      </c>
      <c r="BR9" s="131">
        <v>70.599999999999994</v>
      </c>
      <c r="BS9" s="131">
        <v>74.400000000000006</v>
      </c>
      <c r="BT9" s="131">
        <v>75</v>
      </c>
      <c r="BU9" s="131">
        <v>75.8</v>
      </c>
      <c r="BV9" s="131">
        <v>79.900000000000006</v>
      </c>
      <c r="BW9" s="131">
        <v>77.3</v>
      </c>
      <c r="BX9" s="131">
        <v>76.400000000000006</v>
      </c>
      <c r="BY9" s="131">
        <v>77.099999999999994</v>
      </c>
    </row>
    <row r="10" spans="1:77" ht="19.899999999999999" customHeight="1" outlineLevel="1">
      <c r="A10" s="208"/>
      <c r="B10" s="17" t="str">
        <f>IF('0'!A1=1,"Волинська","Volyn")</f>
        <v>Волинська</v>
      </c>
      <c r="C10" s="126" t="s">
        <v>0</v>
      </c>
      <c r="D10" s="126" t="s">
        <v>0</v>
      </c>
      <c r="E10" s="126" t="s">
        <v>0</v>
      </c>
      <c r="F10" s="126" t="s">
        <v>0</v>
      </c>
      <c r="G10" s="126" t="s">
        <v>0</v>
      </c>
      <c r="H10" s="126" t="s">
        <v>0</v>
      </c>
      <c r="I10" s="126" t="s">
        <v>0</v>
      </c>
      <c r="J10" s="126" t="s">
        <v>0</v>
      </c>
      <c r="K10" s="126" t="s">
        <v>0</v>
      </c>
      <c r="L10" s="126" t="s">
        <v>0</v>
      </c>
      <c r="M10" s="126" t="s">
        <v>0</v>
      </c>
      <c r="N10" s="126" t="s">
        <v>0</v>
      </c>
      <c r="O10" s="126" t="s">
        <v>0</v>
      </c>
      <c r="P10" s="126" t="s">
        <v>0</v>
      </c>
      <c r="Q10" s="126" t="s">
        <v>0</v>
      </c>
      <c r="R10" s="126" t="s">
        <v>0</v>
      </c>
      <c r="S10" s="126" t="s">
        <v>0</v>
      </c>
      <c r="T10" s="126" t="s">
        <v>0</v>
      </c>
      <c r="U10" s="126" t="s">
        <v>0</v>
      </c>
      <c r="V10" s="131">
        <v>42.3</v>
      </c>
      <c r="W10" s="131">
        <v>37.5</v>
      </c>
      <c r="X10" s="131">
        <v>37.9</v>
      </c>
      <c r="Y10" s="131">
        <v>39.6</v>
      </c>
      <c r="Z10" s="131">
        <v>47.7</v>
      </c>
      <c r="AA10" s="131">
        <v>44.9</v>
      </c>
      <c r="AB10" s="131">
        <v>43.1</v>
      </c>
      <c r="AC10" s="131">
        <v>44.5</v>
      </c>
      <c r="AD10" s="131">
        <v>45.2</v>
      </c>
      <c r="AE10" s="131">
        <v>42.2</v>
      </c>
      <c r="AF10" s="131">
        <v>40.1</v>
      </c>
      <c r="AG10" s="131">
        <v>40.5</v>
      </c>
      <c r="AH10" s="131">
        <v>44.6</v>
      </c>
      <c r="AI10" s="131">
        <v>41.7</v>
      </c>
      <c r="AJ10" s="131">
        <v>39.700000000000003</v>
      </c>
      <c r="AK10" s="131">
        <v>39.9</v>
      </c>
      <c r="AL10" s="131">
        <v>44.1</v>
      </c>
      <c r="AM10" s="131">
        <v>40.9</v>
      </c>
      <c r="AN10" s="131">
        <v>38.6</v>
      </c>
      <c r="AO10" s="131">
        <v>39</v>
      </c>
      <c r="AP10" s="131">
        <v>43.1</v>
      </c>
      <c r="AQ10" s="131">
        <v>39.9</v>
      </c>
      <c r="AR10" s="131">
        <v>37.6</v>
      </c>
      <c r="AS10" s="131">
        <v>37.9</v>
      </c>
      <c r="AT10" s="131">
        <v>45.1</v>
      </c>
      <c r="AU10" s="131">
        <v>44.8</v>
      </c>
      <c r="AV10" s="131">
        <v>44.8</v>
      </c>
      <c r="AW10" s="131">
        <v>44.9</v>
      </c>
      <c r="AX10" s="131">
        <v>48.6</v>
      </c>
      <c r="AY10" s="131">
        <v>45.5</v>
      </c>
      <c r="AZ10" s="131">
        <v>42.6</v>
      </c>
      <c r="BA10" s="131">
        <v>43.1</v>
      </c>
      <c r="BB10" s="131">
        <v>55.5</v>
      </c>
      <c r="BC10" s="131">
        <v>51.2</v>
      </c>
      <c r="BD10" s="131">
        <v>48.6</v>
      </c>
      <c r="BE10" s="131">
        <v>49.7</v>
      </c>
      <c r="BF10" s="131">
        <v>57.1</v>
      </c>
      <c r="BG10" s="131">
        <v>53</v>
      </c>
      <c r="BH10" s="131">
        <v>52.2</v>
      </c>
      <c r="BI10" s="131">
        <v>52.1</v>
      </c>
      <c r="BJ10" s="131">
        <v>54.4</v>
      </c>
      <c r="BK10" s="131">
        <v>51.2</v>
      </c>
      <c r="BL10" s="131">
        <v>47.6</v>
      </c>
      <c r="BM10" s="131">
        <v>47.9</v>
      </c>
      <c r="BN10" s="131">
        <v>52.1</v>
      </c>
      <c r="BO10" s="131">
        <v>49.6</v>
      </c>
      <c r="BP10" s="131">
        <v>45.1</v>
      </c>
      <c r="BQ10" s="131">
        <v>45.2</v>
      </c>
      <c r="BR10" s="131">
        <v>45.6</v>
      </c>
      <c r="BS10" s="131">
        <v>51.5</v>
      </c>
      <c r="BT10" s="131">
        <v>51.7</v>
      </c>
      <c r="BU10" s="131">
        <v>51.9</v>
      </c>
      <c r="BV10" s="131">
        <v>52.8</v>
      </c>
      <c r="BW10" s="131">
        <v>52.5</v>
      </c>
      <c r="BX10" s="131">
        <v>52</v>
      </c>
      <c r="BY10" s="131">
        <v>52.4</v>
      </c>
    </row>
    <row r="11" spans="1:77" ht="19.899999999999999" customHeight="1" outlineLevel="1">
      <c r="A11" s="208"/>
      <c r="B11" s="17" t="str">
        <f>IF('0'!A1=1,"Дніпропетровська","Dnipropetrovsk")</f>
        <v>Дніпропетровська</v>
      </c>
      <c r="C11" s="126" t="s">
        <v>0</v>
      </c>
      <c r="D11" s="126" t="s">
        <v>0</v>
      </c>
      <c r="E11" s="126" t="s">
        <v>0</v>
      </c>
      <c r="F11" s="126" t="s">
        <v>0</v>
      </c>
      <c r="G11" s="126" t="s">
        <v>0</v>
      </c>
      <c r="H11" s="126" t="s">
        <v>0</v>
      </c>
      <c r="I11" s="126" t="s">
        <v>0</v>
      </c>
      <c r="J11" s="126" t="s">
        <v>0</v>
      </c>
      <c r="K11" s="126" t="s">
        <v>0</v>
      </c>
      <c r="L11" s="126" t="s">
        <v>0</v>
      </c>
      <c r="M11" s="126" t="s">
        <v>0</v>
      </c>
      <c r="N11" s="126" t="s">
        <v>0</v>
      </c>
      <c r="O11" s="126" t="s">
        <v>0</v>
      </c>
      <c r="P11" s="126" t="s">
        <v>0</v>
      </c>
      <c r="Q11" s="126" t="s">
        <v>0</v>
      </c>
      <c r="R11" s="126" t="s">
        <v>0</v>
      </c>
      <c r="S11" s="126" t="s">
        <v>0</v>
      </c>
      <c r="T11" s="126" t="s">
        <v>0</v>
      </c>
      <c r="U11" s="126" t="s">
        <v>0</v>
      </c>
      <c r="V11" s="131">
        <v>87.2</v>
      </c>
      <c r="W11" s="131">
        <v>81.400000000000006</v>
      </c>
      <c r="X11" s="131">
        <v>80.3</v>
      </c>
      <c r="Y11" s="131">
        <v>84.1</v>
      </c>
      <c r="Z11" s="131">
        <v>136.6</v>
      </c>
      <c r="AA11" s="131">
        <v>132</v>
      </c>
      <c r="AB11" s="131">
        <v>128.69999999999999</v>
      </c>
      <c r="AC11" s="131">
        <v>129.4</v>
      </c>
      <c r="AD11" s="131">
        <v>134.5</v>
      </c>
      <c r="AE11" s="131">
        <v>121.8</v>
      </c>
      <c r="AF11" s="131">
        <v>116.6</v>
      </c>
      <c r="AG11" s="131">
        <v>117.7</v>
      </c>
      <c r="AH11" s="131">
        <v>129.30000000000001</v>
      </c>
      <c r="AI11" s="131">
        <v>117.9</v>
      </c>
      <c r="AJ11" s="131">
        <v>111</v>
      </c>
      <c r="AK11" s="131">
        <v>112.3</v>
      </c>
      <c r="AL11" s="131">
        <v>121.3</v>
      </c>
      <c r="AM11" s="131">
        <v>112.4</v>
      </c>
      <c r="AN11" s="131">
        <v>107.1</v>
      </c>
      <c r="AO11" s="131">
        <v>108.5</v>
      </c>
      <c r="AP11" s="131">
        <v>116.3</v>
      </c>
      <c r="AQ11" s="131">
        <v>109.8</v>
      </c>
      <c r="AR11" s="131">
        <v>104.4</v>
      </c>
      <c r="AS11" s="131">
        <v>106.8</v>
      </c>
      <c r="AT11" s="131">
        <v>118.1</v>
      </c>
      <c r="AU11" s="131">
        <v>113.5</v>
      </c>
      <c r="AV11" s="131">
        <v>123.4</v>
      </c>
      <c r="AW11" s="131">
        <v>128.9</v>
      </c>
      <c r="AX11" s="131">
        <v>116</v>
      </c>
      <c r="AY11" s="131">
        <v>109.2</v>
      </c>
      <c r="AZ11" s="131">
        <v>113</v>
      </c>
      <c r="BA11" s="131">
        <v>115.3</v>
      </c>
      <c r="BB11" s="131">
        <v>123.3</v>
      </c>
      <c r="BC11" s="131">
        <v>124.1</v>
      </c>
      <c r="BD11" s="131">
        <v>121.3</v>
      </c>
      <c r="BE11" s="131">
        <v>121.7</v>
      </c>
      <c r="BF11" s="131">
        <v>128.9</v>
      </c>
      <c r="BG11" s="131">
        <v>128</v>
      </c>
      <c r="BH11" s="131">
        <v>127.5</v>
      </c>
      <c r="BI11" s="131">
        <v>129.19999999999999</v>
      </c>
      <c r="BJ11" s="131">
        <v>125.8</v>
      </c>
      <c r="BK11" s="131">
        <v>121.8</v>
      </c>
      <c r="BL11" s="131">
        <v>117.4</v>
      </c>
      <c r="BM11" s="131">
        <v>121.5</v>
      </c>
      <c r="BN11" s="131">
        <v>124.1</v>
      </c>
      <c r="BO11" s="131">
        <v>118.2</v>
      </c>
      <c r="BP11" s="131">
        <v>114.8</v>
      </c>
      <c r="BQ11" s="131">
        <v>118.7</v>
      </c>
      <c r="BR11" s="131">
        <v>118.1</v>
      </c>
      <c r="BS11" s="131">
        <v>123.5</v>
      </c>
      <c r="BT11" s="131">
        <v>124</v>
      </c>
      <c r="BU11" s="131">
        <v>129</v>
      </c>
      <c r="BV11" s="131">
        <v>146.69999999999999</v>
      </c>
      <c r="BW11" s="131">
        <v>130.4</v>
      </c>
      <c r="BX11" s="131">
        <v>126.7</v>
      </c>
      <c r="BY11" s="131">
        <v>131</v>
      </c>
    </row>
    <row r="12" spans="1:77" ht="19.899999999999999" customHeight="1" outlineLevel="1">
      <c r="A12" s="208"/>
      <c r="B12" s="17" t="str">
        <f>IF('0'!A1=1,"Донецька","Donetsk")</f>
        <v>Донецька</v>
      </c>
      <c r="C12" s="126" t="s">
        <v>0</v>
      </c>
      <c r="D12" s="126" t="s">
        <v>0</v>
      </c>
      <c r="E12" s="126" t="s">
        <v>0</v>
      </c>
      <c r="F12" s="126" t="s">
        <v>0</v>
      </c>
      <c r="G12" s="126" t="s">
        <v>0</v>
      </c>
      <c r="H12" s="126" t="s">
        <v>0</v>
      </c>
      <c r="I12" s="126" t="s">
        <v>0</v>
      </c>
      <c r="J12" s="126" t="s">
        <v>0</v>
      </c>
      <c r="K12" s="126" t="s">
        <v>0</v>
      </c>
      <c r="L12" s="126" t="s">
        <v>0</v>
      </c>
      <c r="M12" s="126" t="s">
        <v>0</v>
      </c>
      <c r="N12" s="126" t="s">
        <v>0</v>
      </c>
      <c r="O12" s="126" t="s">
        <v>0</v>
      </c>
      <c r="P12" s="126" t="s">
        <v>0</v>
      </c>
      <c r="Q12" s="126" t="s">
        <v>0</v>
      </c>
      <c r="R12" s="126" t="s">
        <v>0</v>
      </c>
      <c r="S12" s="126" t="s">
        <v>0</v>
      </c>
      <c r="T12" s="126" t="s">
        <v>0</v>
      </c>
      <c r="U12" s="126" t="s">
        <v>0</v>
      </c>
      <c r="V12" s="131">
        <v>131.1</v>
      </c>
      <c r="W12" s="131">
        <v>118.8</v>
      </c>
      <c r="X12" s="131">
        <v>111.9</v>
      </c>
      <c r="Y12" s="131">
        <v>128.5</v>
      </c>
      <c r="Z12" s="131">
        <v>223.6</v>
      </c>
      <c r="AA12" s="131">
        <v>213.2</v>
      </c>
      <c r="AB12" s="131">
        <v>203.1</v>
      </c>
      <c r="AC12" s="131">
        <v>205.6</v>
      </c>
      <c r="AD12" s="131">
        <v>208.1</v>
      </c>
      <c r="AE12" s="131">
        <v>196.2</v>
      </c>
      <c r="AF12" s="131">
        <v>188.5</v>
      </c>
      <c r="AG12" s="131">
        <v>182.9</v>
      </c>
      <c r="AH12" s="131">
        <v>200.1</v>
      </c>
      <c r="AI12" s="131">
        <v>185.6</v>
      </c>
      <c r="AJ12" s="131">
        <v>176.9</v>
      </c>
      <c r="AK12" s="131">
        <v>177.7</v>
      </c>
      <c r="AL12" s="131">
        <v>193.4</v>
      </c>
      <c r="AM12" s="131">
        <v>181.2</v>
      </c>
      <c r="AN12" s="131">
        <v>173</v>
      </c>
      <c r="AO12" s="131">
        <v>171.8</v>
      </c>
      <c r="AP12" s="131">
        <v>181.8</v>
      </c>
      <c r="AQ12" s="131">
        <v>177.2</v>
      </c>
      <c r="AR12" s="131">
        <v>166.5</v>
      </c>
      <c r="AS12" s="131">
        <v>165.6</v>
      </c>
      <c r="AT12" s="131">
        <v>189.4</v>
      </c>
      <c r="AU12" s="131">
        <v>198.1</v>
      </c>
      <c r="AV12" s="131">
        <v>205.7</v>
      </c>
      <c r="AW12" s="131">
        <v>216.4</v>
      </c>
      <c r="AX12" s="131">
        <v>128.13</v>
      </c>
      <c r="AY12" s="131">
        <v>120.6</v>
      </c>
      <c r="AZ12" s="131">
        <v>119.5</v>
      </c>
      <c r="BA12" s="131">
        <v>121.4</v>
      </c>
      <c r="BB12" s="131">
        <v>129.19999999999999</v>
      </c>
      <c r="BC12" s="131">
        <v>124.2</v>
      </c>
      <c r="BD12" s="131">
        <v>122.5</v>
      </c>
      <c r="BE12" s="131">
        <v>122.9</v>
      </c>
      <c r="BF12" s="131">
        <v>130.80000000000001</v>
      </c>
      <c r="BG12" s="131">
        <v>125</v>
      </c>
      <c r="BH12" s="131">
        <v>124.5</v>
      </c>
      <c r="BI12" s="131">
        <v>125.3</v>
      </c>
      <c r="BJ12" s="131">
        <v>125.3</v>
      </c>
      <c r="BK12" s="131">
        <v>121.8</v>
      </c>
      <c r="BL12" s="131">
        <v>120.6</v>
      </c>
      <c r="BM12" s="131">
        <v>120.4</v>
      </c>
      <c r="BN12" s="131">
        <v>121.8</v>
      </c>
      <c r="BO12" s="131">
        <v>118.7</v>
      </c>
      <c r="BP12" s="131">
        <v>116.8</v>
      </c>
      <c r="BQ12" s="131">
        <v>117.5</v>
      </c>
      <c r="BR12" s="131">
        <v>119.3</v>
      </c>
      <c r="BS12" s="131">
        <v>123</v>
      </c>
      <c r="BT12" s="131">
        <v>123.5</v>
      </c>
      <c r="BU12" s="131">
        <v>125.1</v>
      </c>
      <c r="BV12" s="131">
        <v>131.6</v>
      </c>
      <c r="BW12" s="131">
        <v>125.6</v>
      </c>
      <c r="BX12" s="131">
        <v>125.4</v>
      </c>
      <c r="BY12" s="131">
        <v>127</v>
      </c>
    </row>
    <row r="13" spans="1:77" ht="19.899999999999999" customHeight="1" outlineLevel="1">
      <c r="A13" s="208"/>
      <c r="B13" s="17" t="str">
        <f>IF('0'!A1=1,"Житомирська","Zhytomyr")</f>
        <v>Житомирська</v>
      </c>
      <c r="C13" s="126" t="s">
        <v>0</v>
      </c>
      <c r="D13" s="126" t="s">
        <v>0</v>
      </c>
      <c r="E13" s="126" t="s">
        <v>0</v>
      </c>
      <c r="F13" s="126" t="s">
        <v>0</v>
      </c>
      <c r="G13" s="126" t="s">
        <v>0</v>
      </c>
      <c r="H13" s="126" t="s">
        <v>0</v>
      </c>
      <c r="I13" s="126" t="s">
        <v>0</v>
      </c>
      <c r="J13" s="126" t="s">
        <v>0</v>
      </c>
      <c r="K13" s="126" t="s">
        <v>0</v>
      </c>
      <c r="L13" s="126" t="s">
        <v>0</v>
      </c>
      <c r="M13" s="126" t="s">
        <v>0</v>
      </c>
      <c r="N13" s="126" t="s">
        <v>0</v>
      </c>
      <c r="O13" s="126" t="s">
        <v>0</v>
      </c>
      <c r="P13" s="126" t="s">
        <v>0</v>
      </c>
      <c r="Q13" s="126" t="s">
        <v>0</v>
      </c>
      <c r="R13" s="126" t="s">
        <v>0</v>
      </c>
      <c r="S13" s="126" t="s">
        <v>0</v>
      </c>
      <c r="T13" s="126" t="s">
        <v>0</v>
      </c>
      <c r="U13" s="126" t="s">
        <v>0</v>
      </c>
      <c r="V13" s="131">
        <v>58.9</v>
      </c>
      <c r="W13" s="131">
        <v>54.6</v>
      </c>
      <c r="X13" s="131">
        <v>53.2</v>
      </c>
      <c r="Y13" s="131">
        <v>53.9</v>
      </c>
      <c r="Z13" s="131">
        <v>72.7</v>
      </c>
      <c r="AA13" s="131">
        <v>68.5</v>
      </c>
      <c r="AB13" s="131">
        <v>65.8</v>
      </c>
      <c r="AC13" s="131">
        <v>66.599999999999994</v>
      </c>
      <c r="AD13" s="131">
        <v>69.7</v>
      </c>
      <c r="AE13" s="131">
        <v>63.2</v>
      </c>
      <c r="AF13" s="131">
        <v>60.8</v>
      </c>
      <c r="AG13" s="131">
        <v>60.8</v>
      </c>
      <c r="AH13" s="131">
        <v>68</v>
      </c>
      <c r="AI13" s="131">
        <v>61.2</v>
      </c>
      <c r="AJ13" s="131">
        <v>60.4</v>
      </c>
      <c r="AK13" s="131">
        <v>61.4</v>
      </c>
      <c r="AL13" s="131">
        <v>61.5</v>
      </c>
      <c r="AM13" s="131">
        <v>59.6</v>
      </c>
      <c r="AN13" s="131">
        <v>59.1</v>
      </c>
      <c r="AO13" s="131">
        <v>58.9</v>
      </c>
      <c r="AP13" s="131">
        <v>60</v>
      </c>
      <c r="AQ13" s="131">
        <v>57.3</v>
      </c>
      <c r="AR13" s="131">
        <v>56.7</v>
      </c>
      <c r="AS13" s="131">
        <v>56.8</v>
      </c>
      <c r="AT13" s="131">
        <v>65.7</v>
      </c>
      <c r="AU13" s="131">
        <v>63.7</v>
      </c>
      <c r="AV13" s="131">
        <v>63.9</v>
      </c>
      <c r="AW13" s="131">
        <v>66.599999999999994</v>
      </c>
      <c r="AX13" s="131">
        <v>67.599999999999994</v>
      </c>
      <c r="AY13" s="131">
        <v>66</v>
      </c>
      <c r="AZ13" s="131">
        <v>65.099999999999994</v>
      </c>
      <c r="BA13" s="131">
        <v>64.599999999999994</v>
      </c>
      <c r="BB13" s="131">
        <v>68</v>
      </c>
      <c r="BC13" s="131">
        <v>67.599999999999994</v>
      </c>
      <c r="BD13" s="131">
        <v>64.2</v>
      </c>
      <c r="BE13" s="131">
        <v>63.7</v>
      </c>
      <c r="BF13" s="131">
        <v>63.8</v>
      </c>
      <c r="BG13" s="131">
        <v>63.5</v>
      </c>
      <c r="BH13" s="131">
        <v>62</v>
      </c>
      <c r="BI13" s="131">
        <v>62</v>
      </c>
      <c r="BJ13" s="131">
        <v>60.1</v>
      </c>
      <c r="BK13" s="131">
        <v>59.5</v>
      </c>
      <c r="BL13" s="131">
        <v>59.1</v>
      </c>
      <c r="BM13" s="131">
        <v>59.8</v>
      </c>
      <c r="BN13" s="131">
        <v>58.2</v>
      </c>
      <c r="BO13" s="131">
        <v>55.8</v>
      </c>
      <c r="BP13" s="131">
        <v>54.9</v>
      </c>
      <c r="BQ13" s="131">
        <v>55.5</v>
      </c>
      <c r="BR13" s="131">
        <v>56.1</v>
      </c>
      <c r="BS13" s="131">
        <v>57.7</v>
      </c>
      <c r="BT13" s="131">
        <v>58.1</v>
      </c>
      <c r="BU13" s="131">
        <v>60.1</v>
      </c>
      <c r="BV13" s="131">
        <v>67</v>
      </c>
      <c r="BW13" s="131">
        <v>60.4</v>
      </c>
      <c r="BX13" s="131">
        <v>59</v>
      </c>
      <c r="BY13" s="131">
        <v>60.7</v>
      </c>
    </row>
    <row r="14" spans="1:77" ht="19.899999999999999" customHeight="1" outlineLevel="1">
      <c r="A14" s="208"/>
      <c r="B14" s="17" t="str">
        <f>IF('0'!A1=1,"Закарпатська","Zakarpattya")</f>
        <v>Закарпатська</v>
      </c>
      <c r="C14" s="126" t="s">
        <v>0</v>
      </c>
      <c r="D14" s="126" t="s">
        <v>0</v>
      </c>
      <c r="E14" s="126" t="s">
        <v>0</v>
      </c>
      <c r="F14" s="126" t="s">
        <v>0</v>
      </c>
      <c r="G14" s="126" t="s">
        <v>0</v>
      </c>
      <c r="H14" s="126" t="s">
        <v>0</v>
      </c>
      <c r="I14" s="126" t="s">
        <v>0</v>
      </c>
      <c r="J14" s="126" t="s">
        <v>0</v>
      </c>
      <c r="K14" s="126" t="s">
        <v>0</v>
      </c>
      <c r="L14" s="126" t="s">
        <v>0</v>
      </c>
      <c r="M14" s="126" t="s">
        <v>0</v>
      </c>
      <c r="N14" s="126" t="s">
        <v>0</v>
      </c>
      <c r="O14" s="126" t="s">
        <v>0</v>
      </c>
      <c r="P14" s="126" t="s">
        <v>0</v>
      </c>
      <c r="Q14" s="126" t="s">
        <v>0</v>
      </c>
      <c r="R14" s="126" t="s">
        <v>0</v>
      </c>
      <c r="S14" s="126" t="s">
        <v>0</v>
      </c>
      <c r="T14" s="126" t="s">
        <v>0</v>
      </c>
      <c r="U14" s="126" t="s">
        <v>0</v>
      </c>
      <c r="V14" s="131">
        <v>41.9</v>
      </c>
      <c r="W14" s="131">
        <v>33.9</v>
      </c>
      <c r="X14" s="131">
        <v>32.4</v>
      </c>
      <c r="Y14" s="131">
        <v>37.799999999999997</v>
      </c>
      <c r="Z14" s="131">
        <v>60.2</v>
      </c>
      <c r="AA14" s="131">
        <v>59.7</v>
      </c>
      <c r="AB14" s="131">
        <v>58</v>
      </c>
      <c r="AC14" s="131">
        <v>57.9</v>
      </c>
      <c r="AD14" s="131">
        <v>57.1</v>
      </c>
      <c r="AE14" s="131">
        <v>54.4</v>
      </c>
      <c r="AF14" s="131">
        <v>52.6</v>
      </c>
      <c r="AG14" s="131">
        <v>50.4</v>
      </c>
      <c r="AH14" s="131">
        <v>56</v>
      </c>
      <c r="AI14" s="131">
        <v>53.7</v>
      </c>
      <c r="AJ14" s="131">
        <v>55.1</v>
      </c>
      <c r="AK14" s="131">
        <v>55.2</v>
      </c>
      <c r="AL14" s="131">
        <v>57.4</v>
      </c>
      <c r="AM14" s="131">
        <v>48.5</v>
      </c>
      <c r="AN14" s="131">
        <v>46.4</v>
      </c>
      <c r="AO14" s="131">
        <v>50.6</v>
      </c>
      <c r="AP14" s="131">
        <v>54</v>
      </c>
      <c r="AQ14" s="131">
        <v>47.5</v>
      </c>
      <c r="AR14" s="131">
        <v>42.1</v>
      </c>
      <c r="AS14" s="131">
        <v>45.6</v>
      </c>
      <c r="AT14" s="131">
        <v>61.6</v>
      </c>
      <c r="AU14" s="131">
        <v>54.8</v>
      </c>
      <c r="AV14" s="131">
        <v>53.2</v>
      </c>
      <c r="AW14" s="131">
        <v>53.1</v>
      </c>
      <c r="AX14" s="131">
        <v>53.9</v>
      </c>
      <c r="AY14" s="131">
        <v>53.7</v>
      </c>
      <c r="AZ14" s="131">
        <v>52.9</v>
      </c>
      <c r="BA14" s="131">
        <v>52.5</v>
      </c>
      <c r="BB14" s="131">
        <v>57.7</v>
      </c>
      <c r="BC14" s="131">
        <v>54.4</v>
      </c>
      <c r="BD14" s="131">
        <v>55.4</v>
      </c>
      <c r="BE14" s="131">
        <v>56.3</v>
      </c>
      <c r="BF14" s="131">
        <v>56.4</v>
      </c>
      <c r="BG14" s="131">
        <v>55.1</v>
      </c>
      <c r="BH14" s="131">
        <v>57.7</v>
      </c>
      <c r="BI14" s="131">
        <v>58.2</v>
      </c>
      <c r="BJ14" s="131">
        <v>54.5</v>
      </c>
      <c r="BK14" s="131">
        <v>53.5</v>
      </c>
      <c r="BL14" s="131">
        <v>54.5</v>
      </c>
      <c r="BM14" s="131">
        <v>56.1</v>
      </c>
      <c r="BN14" s="131">
        <v>53.7</v>
      </c>
      <c r="BO14" s="131">
        <v>50.6</v>
      </c>
      <c r="BP14" s="131">
        <v>49.4</v>
      </c>
      <c r="BQ14" s="131">
        <v>50.9</v>
      </c>
      <c r="BR14" s="131">
        <v>52.4</v>
      </c>
      <c r="BS14" s="131">
        <v>56.6</v>
      </c>
      <c r="BT14" s="131">
        <v>57.3</v>
      </c>
      <c r="BU14" s="131">
        <v>58.7</v>
      </c>
      <c r="BV14" s="131">
        <v>64.400000000000006</v>
      </c>
      <c r="BW14" s="131">
        <v>61.2</v>
      </c>
      <c r="BX14" s="131">
        <v>59.6</v>
      </c>
      <c r="BY14" s="131">
        <v>60.6</v>
      </c>
    </row>
    <row r="15" spans="1:77" ht="19.899999999999999" customHeight="1" outlineLevel="1">
      <c r="A15" s="208"/>
      <c r="B15" s="17" t="str">
        <f>IF('0'!A1=1,"Запорізька","Zaporizhzhya")</f>
        <v>Запорізька</v>
      </c>
      <c r="C15" s="126" t="s">
        <v>0</v>
      </c>
      <c r="D15" s="126" t="s">
        <v>0</v>
      </c>
      <c r="E15" s="126" t="s">
        <v>0</v>
      </c>
      <c r="F15" s="126" t="s">
        <v>0</v>
      </c>
      <c r="G15" s="126" t="s">
        <v>0</v>
      </c>
      <c r="H15" s="126" t="s">
        <v>0</v>
      </c>
      <c r="I15" s="126" t="s">
        <v>0</v>
      </c>
      <c r="J15" s="126" t="s">
        <v>0</v>
      </c>
      <c r="K15" s="126" t="s">
        <v>0</v>
      </c>
      <c r="L15" s="126" t="s">
        <v>0</v>
      </c>
      <c r="M15" s="126" t="s">
        <v>0</v>
      </c>
      <c r="N15" s="126" t="s">
        <v>0</v>
      </c>
      <c r="O15" s="126" t="s">
        <v>0</v>
      </c>
      <c r="P15" s="126" t="s">
        <v>0</v>
      </c>
      <c r="Q15" s="126" t="s">
        <v>0</v>
      </c>
      <c r="R15" s="126" t="s">
        <v>0</v>
      </c>
      <c r="S15" s="126" t="s">
        <v>0</v>
      </c>
      <c r="T15" s="126" t="s">
        <v>0</v>
      </c>
      <c r="U15" s="126" t="s">
        <v>0</v>
      </c>
      <c r="V15" s="131">
        <v>61.1</v>
      </c>
      <c r="W15" s="131">
        <v>51.4</v>
      </c>
      <c r="X15" s="131">
        <v>51.7</v>
      </c>
      <c r="Y15" s="131">
        <v>53.9</v>
      </c>
      <c r="Z15" s="131">
        <v>75.5</v>
      </c>
      <c r="AA15" s="131">
        <v>72.400000000000006</v>
      </c>
      <c r="AB15" s="131">
        <v>70</v>
      </c>
      <c r="AC15" s="131">
        <v>73</v>
      </c>
      <c r="AD15" s="131">
        <v>70.2</v>
      </c>
      <c r="AE15" s="131">
        <v>67.8</v>
      </c>
      <c r="AF15" s="131">
        <v>64.7</v>
      </c>
      <c r="AG15" s="131">
        <v>66.900000000000006</v>
      </c>
      <c r="AH15" s="131">
        <v>68</v>
      </c>
      <c r="AI15" s="131">
        <v>66.400000000000006</v>
      </c>
      <c r="AJ15" s="131">
        <v>62.6</v>
      </c>
      <c r="AK15" s="131">
        <v>64.5</v>
      </c>
      <c r="AL15" s="131">
        <v>65</v>
      </c>
      <c r="AM15" s="131">
        <v>61</v>
      </c>
      <c r="AN15" s="131">
        <v>59.4</v>
      </c>
      <c r="AO15" s="131">
        <v>61.4</v>
      </c>
      <c r="AP15" s="131">
        <v>62.4</v>
      </c>
      <c r="AQ15" s="131">
        <v>59.5</v>
      </c>
      <c r="AR15" s="131">
        <v>56.7</v>
      </c>
      <c r="AS15" s="131">
        <v>57.7</v>
      </c>
      <c r="AT15" s="131">
        <v>64.900000000000006</v>
      </c>
      <c r="AU15" s="131">
        <v>62.8</v>
      </c>
      <c r="AV15" s="131">
        <v>66.3</v>
      </c>
      <c r="AW15" s="131">
        <v>71.3</v>
      </c>
      <c r="AX15" s="131">
        <v>81.5</v>
      </c>
      <c r="AY15" s="131">
        <v>75.900000000000006</v>
      </c>
      <c r="AZ15" s="131">
        <v>78</v>
      </c>
      <c r="BA15" s="131">
        <v>80.400000000000006</v>
      </c>
      <c r="BB15" s="131">
        <v>84.8</v>
      </c>
      <c r="BC15" s="131">
        <v>80.2</v>
      </c>
      <c r="BD15" s="131">
        <v>79.2</v>
      </c>
      <c r="BE15" s="131">
        <v>81.400000000000006</v>
      </c>
      <c r="BF15" s="131">
        <v>86.8</v>
      </c>
      <c r="BG15" s="131">
        <v>86.4</v>
      </c>
      <c r="BH15" s="131">
        <v>83</v>
      </c>
      <c r="BI15" s="131">
        <v>86.2</v>
      </c>
      <c r="BJ15" s="131">
        <v>85.8</v>
      </c>
      <c r="BK15" s="131">
        <v>80</v>
      </c>
      <c r="BL15" s="131">
        <v>79.2</v>
      </c>
      <c r="BM15" s="131">
        <v>80.400000000000006</v>
      </c>
      <c r="BN15" s="131">
        <v>83</v>
      </c>
      <c r="BO15" s="131">
        <v>77.7</v>
      </c>
      <c r="BP15" s="131">
        <v>75.8</v>
      </c>
      <c r="BQ15" s="131">
        <v>77.5</v>
      </c>
      <c r="BR15" s="131">
        <v>80.8</v>
      </c>
      <c r="BS15" s="131">
        <v>82.8</v>
      </c>
      <c r="BT15" s="131">
        <v>83.4</v>
      </c>
      <c r="BU15" s="131">
        <v>84.4</v>
      </c>
      <c r="BV15" s="131">
        <v>92.9</v>
      </c>
      <c r="BW15" s="131">
        <v>86.7</v>
      </c>
      <c r="BX15" s="131">
        <v>84.9</v>
      </c>
      <c r="BY15" s="131">
        <v>86.3</v>
      </c>
    </row>
    <row r="16" spans="1:77" ht="19.899999999999999" customHeight="1" outlineLevel="1">
      <c r="A16" s="208"/>
      <c r="B16" s="17" t="str">
        <f>IF('0'!A1=1,"Івано-Франківська","Ivano-Frankivsk")</f>
        <v>Івано-Франківська</v>
      </c>
      <c r="C16" s="126" t="s">
        <v>0</v>
      </c>
      <c r="D16" s="126" t="s">
        <v>0</v>
      </c>
      <c r="E16" s="126" t="s">
        <v>0</v>
      </c>
      <c r="F16" s="126" t="s">
        <v>0</v>
      </c>
      <c r="G16" s="126" t="s">
        <v>0</v>
      </c>
      <c r="H16" s="126" t="s">
        <v>0</v>
      </c>
      <c r="I16" s="126" t="s">
        <v>0</v>
      </c>
      <c r="J16" s="126" t="s">
        <v>0</v>
      </c>
      <c r="K16" s="126" t="s">
        <v>0</v>
      </c>
      <c r="L16" s="126" t="s">
        <v>0</v>
      </c>
      <c r="M16" s="126" t="s">
        <v>0</v>
      </c>
      <c r="N16" s="126" t="s">
        <v>0</v>
      </c>
      <c r="O16" s="126" t="s">
        <v>0</v>
      </c>
      <c r="P16" s="126" t="s">
        <v>0</v>
      </c>
      <c r="Q16" s="126" t="s">
        <v>0</v>
      </c>
      <c r="R16" s="126" t="s">
        <v>0</v>
      </c>
      <c r="S16" s="126" t="s">
        <v>0</v>
      </c>
      <c r="T16" s="126" t="s">
        <v>0</v>
      </c>
      <c r="U16" s="126" t="s">
        <v>0</v>
      </c>
      <c r="V16" s="131">
        <v>53.2</v>
      </c>
      <c r="W16" s="131">
        <v>46.7</v>
      </c>
      <c r="X16" s="131">
        <v>46.7</v>
      </c>
      <c r="Y16" s="131">
        <v>46.5</v>
      </c>
      <c r="Z16" s="131">
        <v>54.4</v>
      </c>
      <c r="AA16" s="131">
        <v>51.9</v>
      </c>
      <c r="AB16" s="131">
        <v>51.6</v>
      </c>
      <c r="AC16" s="131">
        <v>51.8</v>
      </c>
      <c r="AD16" s="131">
        <v>51.9</v>
      </c>
      <c r="AE16" s="131">
        <v>49</v>
      </c>
      <c r="AF16" s="131">
        <v>47.4</v>
      </c>
      <c r="AG16" s="131">
        <v>47.5</v>
      </c>
      <c r="AH16" s="131">
        <v>51.3</v>
      </c>
      <c r="AI16" s="131">
        <v>47.8</v>
      </c>
      <c r="AJ16" s="131">
        <v>48.5</v>
      </c>
      <c r="AK16" s="131">
        <v>50.5</v>
      </c>
      <c r="AL16" s="131">
        <v>53.3</v>
      </c>
      <c r="AM16" s="131">
        <v>46.8</v>
      </c>
      <c r="AN16" s="131">
        <v>45.1</v>
      </c>
      <c r="AO16" s="131">
        <v>46.9</v>
      </c>
      <c r="AP16" s="131">
        <v>49.5</v>
      </c>
      <c r="AQ16" s="131">
        <v>45</v>
      </c>
      <c r="AR16" s="131">
        <v>42.3</v>
      </c>
      <c r="AS16" s="131">
        <v>43.8</v>
      </c>
      <c r="AT16" s="131">
        <v>52.9</v>
      </c>
      <c r="AU16" s="131">
        <v>46</v>
      </c>
      <c r="AV16" s="131">
        <v>46.4</v>
      </c>
      <c r="AW16" s="131">
        <v>48.1</v>
      </c>
      <c r="AX16" s="131">
        <v>52.3</v>
      </c>
      <c r="AY16" s="131">
        <v>49.3</v>
      </c>
      <c r="AZ16" s="131">
        <v>50.2</v>
      </c>
      <c r="BA16" s="131">
        <v>51.2</v>
      </c>
      <c r="BB16" s="131">
        <v>56.7</v>
      </c>
      <c r="BC16" s="131">
        <v>53.6</v>
      </c>
      <c r="BD16" s="131">
        <v>52</v>
      </c>
      <c r="BE16" s="131">
        <v>53.5</v>
      </c>
      <c r="BF16" s="131">
        <v>55.8</v>
      </c>
      <c r="BG16" s="131">
        <v>52.7</v>
      </c>
      <c r="BH16" s="131">
        <v>51.1</v>
      </c>
      <c r="BI16" s="131">
        <v>51.9</v>
      </c>
      <c r="BJ16" s="131">
        <v>51.2</v>
      </c>
      <c r="BK16" s="131">
        <v>49.4</v>
      </c>
      <c r="BL16" s="131">
        <v>47.7</v>
      </c>
      <c r="BM16" s="131">
        <v>47.9</v>
      </c>
      <c r="BN16" s="131">
        <v>48.8</v>
      </c>
      <c r="BO16" s="131">
        <v>46.3</v>
      </c>
      <c r="BP16" s="131">
        <v>43.9</v>
      </c>
      <c r="BQ16" s="131">
        <v>44.6</v>
      </c>
      <c r="BR16" s="131">
        <v>45.2</v>
      </c>
      <c r="BS16" s="131">
        <v>48.9</v>
      </c>
      <c r="BT16" s="131">
        <v>49.4</v>
      </c>
      <c r="BU16" s="131">
        <v>50.5</v>
      </c>
      <c r="BV16" s="131">
        <v>55.2</v>
      </c>
      <c r="BW16" s="131">
        <v>50.4</v>
      </c>
      <c r="BX16" s="131">
        <v>49.9</v>
      </c>
      <c r="BY16" s="131">
        <v>51.5</v>
      </c>
    </row>
    <row r="17" spans="1:77" ht="19.899999999999999" customHeight="1" outlineLevel="1">
      <c r="A17" s="208"/>
      <c r="B17" s="17" t="str">
        <f>IF('0'!A1=1,"Київська","Kyiv")</f>
        <v>Київська</v>
      </c>
      <c r="C17" s="126" t="s">
        <v>0</v>
      </c>
      <c r="D17" s="126" t="s">
        <v>0</v>
      </c>
      <c r="E17" s="126" t="s">
        <v>0</v>
      </c>
      <c r="F17" s="126" t="s">
        <v>0</v>
      </c>
      <c r="G17" s="126" t="s">
        <v>0</v>
      </c>
      <c r="H17" s="126" t="s">
        <v>0</v>
      </c>
      <c r="I17" s="126" t="s">
        <v>0</v>
      </c>
      <c r="J17" s="126" t="s">
        <v>0</v>
      </c>
      <c r="K17" s="126" t="s">
        <v>0</v>
      </c>
      <c r="L17" s="126" t="s">
        <v>0</v>
      </c>
      <c r="M17" s="126" t="s">
        <v>0</v>
      </c>
      <c r="N17" s="126" t="s">
        <v>0</v>
      </c>
      <c r="O17" s="126" t="s">
        <v>0</v>
      </c>
      <c r="P17" s="126" t="s">
        <v>0</v>
      </c>
      <c r="Q17" s="126" t="s">
        <v>0</v>
      </c>
      <c r="R17" s="126" t="s">
        <v>0</v>
      </c>
      <c r="S17" s="126" t="s">
        <v>0</v>
      </c>
      <c r="T17" s="126" t="s">
        <v>0</v>
      </c>
      <c r="U17" s="126" t="s">
        <v>0</v>
      </c>
      <c r="V17" s="131">
        <v>52.7</v>
      </c>
      <c r="W17" s="131">
        <v>47</v>
      </c>
      <c r="X17" s="131">
        <v>46.6</v>
      </c>
      <c r="Y17" s="131">
        <v>49.2</v>
      </c>
      <c r="Z17" s="131">
        <v>72.5</v>
      </c>
      <c r="AA17" s="131">
        <v>67</v>
      </c>
      <c r="AB17" s="131">
        <v>63.8</v>
      </c>
      <c r="AC17" s="131">
        <v>66.2</v>
      </c>
      <c r="AD17" s="131">
        <v>67.3</v>
      </c>
      <c r="AE17" s="131">
        <v>63.4</v>
      </c>
      <c r="AF17" s="131">
        <v>59.2</v>
      </c>
      <c r="AG17" s="131">
        <v>59.7</v>
      </c>
      <c r="AH17" s="131">
        <v>64.400000000000006</v>
      </c>
      <c r="AI17" s="131">
        <v>58.9</v>
      </c>
      <c r="AJ17" s="131">
        <v>52.6</v>
      </c>
      <c r="AK17" s="131">
        <v>54.1</v>
      </c>
      <c r="AL17" s="131">
        <v>63.1</v>
      </c>
      <c r="AM17" s="131">
        <v>55.4</v>
      </c>
      <c r="AN17" s="131">
        <v>50.3</v>
      </c>
      <c r="AO17" s="131">
        <v>50.8</v>
      </c>
      <c r="AP17" s="131">
        <v>59.1</v>
      </c>
      <c r="AQ17" s="131">
        <v>52.4</v>
      </c>
      <c r="AR17" s="131">
        <v>48.3</v>
      </c>
      <c r="AS17" s="131">
        <v>49.4</v>
      </c>
      <c r="AT17" s="131">
        <v>62.7</v>
      </c>
      <c r="AU17" s="131">
        <v>56.9</v>
      </c>
      <c r="AV17" s="131">
        <v>60.2</v>
      </c>
      <c r="AW17" s="131">
        <v>62.6</v>
      </c>
      <c r="AX17" s="131">
        <v>61.1</v>
      </c>
      <c r="AY17" s="131">
        <v>53.6</v>
      </c>
      <c r="AZ17" s="131">
        <v>50.2</v>
      </c>
      <c r="BA17" s="131">
        <v>50.7</v>
      </c>
      <c r="BB17" s="131">
        <v>57.3</v>
      </c>
      <c r="BC17" s="131">
        <v>52.4</v>
      </c>
      <c r="BD17" s="131">
        <v>52.9</v>
      </c>
      <c r="BE17" s="131">
        <v>53.5</v>
      </c>
      <c r="BF17" s="131">
        <v>54.1</v>
      </c>
      <c r="BG17" s="131">
        <v>51</v>
      </c>
      <c r="BH17" s="131">
        <v>50</v>
      </c>
      <c r="BI17" s="131">
        <v>51.9</v>
      </c>
      <c r="BJ17" s="131">
        <v>52.2</v>
      </c>
      <c r="BK17" s="131">
        <v>50</v>
      </c>
      <c r="BL17" s="131">
        <v>49.3</v>
      </c>
      <c r="BM17" s="131">
        <v>51.1</v>
      </c>
      <c r="BN17" s="131">
        <v>51.2</v>
      </c>
      <c r="BO17" s="131">
        <v>48.5</v>
      </c>
      <c r="BP17" s="131">
        <v>47.2</v>
      </c>
      <c r="BQ17" s="131">
        <v>48.4</v>
      </c>
      <c r="BR17" s="131">
        <v>49.1</v>
      </c>
      <c r="BS17" s="131">
        <v>54</v>
      </c>
      <c r="BT17" s="131">
        <v>55.2</v>
      </c>
      <c r="BU17" s="131">
        <v>55.9</v>
      </c>
      <c r="BV17" s="131">
        <v>61.9</v>
      </c>
      <c r="BW17" s="131">
        <v>57.2</v>
      </c>
      <c r="BX17" s="131">
        <v>56</v>
      </c>
      <c r="BY17" s="131">
        <v>57.5</v>
      </c>
    </row>
    <row r="18" spans="1:77" ht="19.899999999999999" customHeight="1" outlineLevel="1">
      <c r="A18" s="208"/>
      <c r="B18" s="17" t="str">
        <f>IF('0'!A1=1,"Кіровоградська","Kirovohrad")</f>
        <v>Кіровоградська</v>
      </c>
      <c r="C18" s="126" t="s">
        <v>0</v>
      </c>
      <c r="D18" s="126" t="s">
        <v>0</v>
      </c>
      <c r="E18" s="126" t="s">
        <v>0</v>
      </c>
      <c r="F18" s="126" t="s">
        <v>0</v>
      </c>
      <c r="G18" s="126" t="s">
        <v>0</v>
      </c>
      <c r="H18" s="126" t="s">
        <v>0</v>
      </c>
      <c r="I18" s="126" t="s">
        <v>0</v>
      </c>
      <c r="J18" s="126" t="s">
        <v>0</v>
      </c>
      <c r="K18" s="126" t="s">
        <v>0</v>
      </c>
      <c r="L18" s="126" t="s">
        <v>0</v>
      </c>
      <c r="M18" s="126" t="s">
        <v>0</v>
      </c>
      <c r="N18" s="126" t="s">
        <v>0</v>
      </c>
      <c r="O18" s="126" t="s">
        <v>0</v>
      </c>
      <c r="P18" s="126" t="s">
        <v>0</v>
      </c>
      <c r="Q18" s="126" t="s">
        <v>0</v>
      </c>
      <c r="R18" s="126" t="s">
        <v>0</v>
      </c>
      <c r="S18" s="126" t="s">
        <v>0</v>
      </c>
      <c r="T18" s="126" t="s">
        <v>0</v>
      </c>
      <c r="U18" s="126" t="s">
        <v>0</v>
      </c>
      <c r="V18" s="131">
        <v>44.4</v>
      </c>
      <c r="W18" s="131">
        <v>37.799999999999997</v>
      </c>
      <c r="X18" s="131">
        <v>37.299999999999997</v>
      </c>
      <c r="Y18" s="131">
        <v>40.1</v>
      </c>
      <c r="Z18" s="131">
        <v>52</v>
      </c>
      <c r="AA18" s="131">
        <v>50.5</v>
      </c>
      <c r="AB18" s="131">
        <v>48</v>
      </c>
      <c r="AC18" s="131">
        <v>47.6</v>
      </c>
      <c r="AD18" s="131">
        <v>49.2</v>
      </c>
      <c r="AE18" s="131">
        <v>46.6</v>
      </c>
      <c r="AF18" s="131">
        <v>43.5</v>
      </c>
      <c r="AG18" s="131">
        <v>42.3</v>
      </c>
      <c r="AH18" s="131">
        <v>48.2</v>
      </c>
      <c r="AI18" s="131">
        <v>43.8</v>
      </c>
      <c r="AJ18" s="131">
        <v>40.200000000000003</v>
      </c>
      <c r="AK18" s="131">
        <v>40.9</v>
      </c>
      <c r="AL18" s="131">
        <v>44.5</v>
      </c>
      <c r="AM18" s="131">
        <v>43.2</v>
      </c>
      <c r="AN18" s="131">
        <v>39.700000000000003</v>
      </c>
      <c r="AO18" s="131">
        <v>40</v>
      </c>
      <c r="AP18" s="131">
        <v>42.2</v>
      </c>
      <c r="AQ18" s="131">
        <v>40.1</v>
      </c>
      <c r="AR18" s="131">
        <v>37.200000000000003</v>
      </c>
      <c r="AS18" s="131">
        <v>37</v>
      </c>
      <c r="AT18" s="131">
        <v>44.4</v>
      </c>
      <c r="AU18" s="131">
        <v>43.3</v>
      </c>
      <c r="AV18" s="131">
        <v>46.5</v>
      </c>
      <c r="AW18" s="131">
        <v>49.2</v>
      </c>
      <c r="AX18" s="131">
        <v>51.2</v>
      </c>
      <c r="AY18" s="131">
        <v>47.8</v>
      </c>
      <c r="AZ18" s="131">
        <v>48.3</v>
      </c>
      <c r="BA18" s="131">
        <v>49.8</v>
      </c>
      <c r="BB18" s="131">
        <v>55.3</v>
      </c>
      <c r="BC18" s="131">
        <v>53.1</v>
      </c>
      <c r="BD18" s="131">
        <v>53.9</v>
      </c>
      <c r="BE18" s="131">
        <v>53.1</v>
      </c>
      <c r="BF18" s="131">
        <v>54.9</v>
      </c>
      <c r="BG18" s="131">
        <v>52.4</v>
      </c>
      <c r="BH18" s="131">
        <v>53</v>
      </c>
      <c r="BI18" s="131">
        <v>52.6</v>
      </c>
      <c r="BJ18" s="131">
        <v>54.2</v>
      </c>
      <c r="BK18" s="131">
        <v>51.1</v>
      </c>
      <c r="BL18" s="131">
        <v>49.8</v>
      </c>
      <c r="BM18" s="131">
        <v>49.9</v>
      </c>
      <c r="BN18" s="131">
        <v>52.1</v>
      </c>
      <c r="BO18" s="131">
        <v>48.5</v>
      </c>
      <c r="BP18" s="131">
        <v>47</v>
      </c>
      <c r="BQ18" s="131">
        <v>47.3</v>
      </c>
      <c r="BR18" s="131">
        <v>47.8</v>
      </c>
      <c r="BS18" s="131">
        <v>51.7</v>
      </c>
      <c r="BT18" s="131">
        <v>52.1</v>
      </c>
      <c r="BU18" s="131">
        <v>52.7</v>
      </c>
      <c r="BV18" s="131">
        <v>55.2</v>
      </c>
      <c r="BW18" s="131">
        <v>53.5</v>
      </c>
      <c r="BX18" s="131">
        <v>53.2</v>
      </c>
      <c r="BY18" s="131">
        <v>53.6</v>
      </c>
    </row>
    <row r="19" spans="1:77" ht="19.899999999999999" customHeight="1" outlineLevel="1">
      <c r="A19" s="208"/>
      <c r="B19" s="17" t="str">
        <f>IF('0'!A1=1,"Луганська","Luhansk")</f>
        <v>Луганська</v>
      </c>
      <c r="C19" s="126" t="s">
        <v>0</v>
      </c>
      <c r="D19" s="126" t="s">
        <v>0</v>
      </c>
      <c r="E19" s="126" t="s">
        <v>0</v>
      </c>
      <c r="F19" s="126" t="s">
        <v>0</v>
      </c>
      <c r="G19" s="126" t="s">
        <v>0</v>
      </c>
      <c r="H19" s="126" t="s">
        <v>0</v>
      </c>
      <c r="I19" s="126" t="s">
        <v>0</v>
      </c>
      <c r="J19" s="126" t="s">
        <v>0</v>
      </c>
      <c r="K19" s="126" t="s">
        <v>0</v>
      </c>
      <c r="L19" s="126" t="s">
        <v>0</v>
      </c>
      <c r="M19" s="126" t="s">
        <v>0</v>
      </c>
      <c r="N19" s="126" t="s">
        <v>0</v>
      </c>
      <c r="O19" s="126" t="s">
        <v>0</v>
      </c>
      <c r="P19" s="126" t="s">
        <v>0</v>
      </c>
      <c r="Q19" s="126" t="s">
        <v>0</v>
      </c>
      <c r="R19" s="126" t="s">
        <v>0</v>
      </c>
      <c r="S19" s="126" t="s">
        <v>0</v>
      </c>
      <c r="T19" s="126" t="s">
        <v>0</v>
      </c>
      <c r="U19" s="126" t="s">
        <v>0</v>
      </c>
      <c r="V19" s="131">
        <v>82.1</v>
      </c>
      <c r="W19" s="131">
        <v>78.7</v>
      </c>
      <c r="X19" s="131">
        <v>73.400000000000006</v>
      </c>
      <c r="Y19" s="131">
        <v>75.2</v>
      </c>
      <c r="Z19" s="131">
        <v>93.2</v>
      </c>
      <c r="AA19" s="131">
        <v>86.7</v>
      </c>
      <c r="AB19" s="131">
        <v>82.2</v>
      </c>
      <c r="AC19" s="131">
        <v>85.4</v>
      </c>
      <c r="AD19" s="131">
        <v>85.3</v>
      </c>
      <c r="AE19" s="131">
        <v>79.7</v>
      </c>
      <c r="AF19" s="131">
        <v>78</v>
      </c>
      <c r="AG19" s="131">
        <v>78.7</v>
      </c>
      <c r="AH19" s="131">
        <v>81.400000000000006</v>
      </c>
      <c r="AI19" s="131">
        <v>72.5</v>
      </c>
      <c r="AJ19" s="131">
        <v>68.900000000000006</v>
      </c>
      <c r="AK19" s="131">
        <v>70.3</v>
      </c>
      <c r="AL19" s="131">
        <v>82.7</v>
      </c>
      <c r="AM19" s="131">
        <v>71</v>
      </c>
      <c r="AN19" s="131">
        <v>67.099999999999994</v>
      </c>
      <c r="AO19" s="131">
        <v>68.5</v>
      </c>
      <c r="AP19" s="131">
        <v>78.2</v>
      </c>
      <c r="AQ19" s="131">
        <v>69.3</v>
      </c>
      <c r="AR19" s="131">
        <v>64.099999999999994</v>
      </c>
      <c r="AS19" s="131">
        <v>66.3</v>
      </c>
      <c r="AT19" s="131">
        <v>87.3</v>
      </c>
      <c r="AU19" s="131">
        <v>92</v>
      </c>
      <c r="AV19" s="131">
        <v>106.1</v>
      </c>
      <c r="AW19" s="131">
        <v>112.7</v>
      </c>
      <c r="AX19" s="131">
        <v>56.23</v>
      </c>
      <c r="AY19" s="131">
        <v>57.4</v>
      </c>
      <c r="AZ19" s="131">
        <v>56.5</v>
      </c>
      <c r="BA19" s="131">
        <v>56.4</v>
      </c>
      <c r="BB19" s="131">
        <v>58.6</v>
      </c>
      <c r="BC19" s="131">
        <v>58</v>
      </c>
      <c r="BD19" s="131">
        <v>57.4</v>
      </c>
      <c r="BE19" s="131">
        <v>57</v>
      </c>
      <c r="BF19" s="131">
        <v>59</v>
      </c>
      <c r="BG19" s="131">
        <v>58.3</v>
      </c>
      <c r="BH19" s="131">
        <v>57.9</v>
      </c>
      <c r="BI19" s="131">
        <v>58.3</v>
      </c>
      <c r="BJ19" s="131">
        <v>58.2</v>
      </c>
      <c r="BK19" s="131">
        <v>54.2</v>
      </c>
      <c r="BL19" s="131">
        <v>53.3</v>
      </c>
      <c r="BM19" s="131">
        <v>53.2</v>
      </c>
      <c r="BN19" s="131">
        <v>53.3</v>
      </c>
      <c r="BO19" s="131">
        <v>49.9</v>
      </c>
      <c r="BP19" s="131">
        <v>48.3</v>
      </c>
      <c r="BQ19" s="131">
        <v>48.3</v>
      </c>
      <c r="BR19" s="131">
        <v>50.2</v>
      </c>
      <c r="BS19" s="131">
        <v>52.4</v>
      </c>
      <c r="BT19" s="131">
        <v>52.7</v>
      </c>
      <c r="BU19" s="131">
        <v>52.3</v>
      </c>
      <c r="BV19" s="131">
        <v>51.3</v>
      </c>
      <c r="BW19" s="131">
        <v>52.8</v>
      </c>
      <c r="BX19" s="131">
        <v>52.8</v>
      </c>
      <c r="BY19" s="131">
        <v>53</v>
      </c>
    </row>
    <row r="20" spans="1:77" ht="19.899999999999999" customHeight="1" outlineLevel="1">
      <c r="A20" s="208"/>
      <c r="B20" s="17" t="str">
        <f>IF('0'!A1=1,"Львівська","Lviv")</f>
        <v>Львівська</v>
      </c>
      <c r="C20" s="126" t="s">
        <v>0</v>
      </c>
      <c r="D20" s="126" t="s">
        <v>0</v>
      </c>
      <c r="E20" s="126" t="s">
        <v>0</v>
      </c>
      <c r="F20" s="126" t="s">
        <v>0</v>
      </c>
      <c r="G20" s="126" t="s">
        <v>0</v>
      </c>
      <c r="H20" s="126" t="s">
        <v>0</v>
      </c>
      <c r="I20" s="126" t="s">
        <v>0</v>
      </c>
      <c r="J20" s="126" t="s">
        <v>0</v>
      </c>
      <c r="K20" s="126" t="s">
        <v>0</v>
      </c>
      <c r="L20" s="126" t="s">
        <v>0</v>
      </c>
      <c r="M20" s="126" t="s">
        <v>0</v>
      </c>
      <c r="N20" s="126" t="s">
        <v>0</v>
      </c>
      <c r="O20" s="126" t="s">
        <v>0</v>
      </c>
      <c r="P20" s="126" t="s">
        <v>0</v>
      </c>
      <c r="Q20" s="126" t="s">
        <v>0</v>
      </c>
      <c r="R20" s="126" t="s">
        <v>0</v>
      </c>
      <c r="S20" s="126" t="s">
        <v>0</v>
      </c>
      <c r="T20" s="126" t="s">
        <v>0</v>
      </c>
      <c r="U20" s="126" t="s">
        <v>0</v>
      </c>
      <c r="V20" s="131">
        <v>102.8</v>
      </c>
      <c r="W20" s="131">
        <v>88.4</v>
      </c>
      <c r="X20" s="131">
        <v>84.6</v>
      </c>
      <c r="Y20" s="131">
        <v>89.7</v>
      </c>
      <c r="Z20" s="131">
        <v>104.7</v>
      </c>
      <c r="AA20" s="131">
        <v>100.6</v>
      </c>
      <c r="AB20" s="131">
        <v>97.9</v>
      </c>
      <c r="AC20" s="131">
        <v>100.5</v>
      </c>
      <c r="AD20" s="131">
        <v>97.3</v>
      </c>
      <c r="AE20" s="131">
        <v>95.3</v>
      </c>
      <c r="AF20" s="131">
        <v>92.7</v>
      </c>
      <c r="AG20" s="131">
        <v>93.3</v>
      </c>
      <c r="AH20" s="131">
        <v>95.4</v>
      </c>
      <c r="AI20" s="131">
        <v>94.1</v>
      </c>
      <c r="AJ20" s="131">
        <v>94</v>
      </c>
      <c r="AK20" s="131">
        <v>92.1</v>
      </c>
      <c r="AL20" s="131">
        <v>98.7</v>
      </c>
      <c r="AM20" s="131">
        <v>88.5</v>
      </c>
      <c r="AN20" s="131">
        <v>88.4</v>
      </c>
      <c r="AO20" s="131">
        <v>89.1</v>
      </c>
      <c r="AP20" s="131">
        <v>95.7</v>
      </c>
      <c r="AQ20" s="131">
        <v>85.4</v>
      </c>
      <c r="AR20" s="131">
        <v>82.1</v>
      </c>
      <c r="AS20" s="131">
        <v>84.3</v>
      </c>
      <c r="AT20" s="131">
        <v>105.4</v>
      </c>
      <c r="AU20" s="131">
        <v>96.9</v>
      </c>
      <c r="AV20" s="131">
        <v>95.9</v>
      </c>
      <c r="AW20" s="131">
        <v>97.2</v>
      </c>
      <c r="AX20" s="131">
        <v>104.4</v>
      </c>
      <c r="AY20" s="131">
        <v>100.3</v>
      </c>
      <c r="AZ20" s="131">
        <v>94.9</v>
      </c>
      <c r="BA20" s="131">
        <v>92.7</v>
      </c>
      <c r="BB20" s="131">
        <v>96.4</v>
      </c>
      <c r="BC20" s="131">
        <v>91.9</v>
      </c>
      <c r="BD20" s="131">
        <v>87.5</v>
      </c>
      <c r="BE20" s="131">
        <v>87.9</v>
      </c>
      <c r="BF20" s="131">
        <v>94.5</v>
      </c>
      <c r="BG20" s="131">
        <v>89.5</v>
      </c>
      <c r="BH20" s="131">
        <v>85.4</v>
      </c>
      <c r="BI20" s="131">
        <v>85.8</v>
      </c>
      <c r="BJ20" s="131">
        <v>88.3</v>
      </c>
      <c r="BK20" s="131">
        <v>80.400000000000006</v>
      </c>
      <c r="BL20" s="131">
        <v>77.2</v>
      </c>
      <c r="BM20" s="131">
        <v>78.7</v>
      </c>
      <c r="BN20" s="131">
        <v>84.7</v>
      </c>
      <c r="BO20" s="131">
        <v>78.099999999999994</v>
      </c>
      <c r="BP20" s="131">
        <v>74</v>
      </c>
      <c r="BQ20" s="131">
        <v>75.099999999999994</v>
      </c>
      <c r="BR20" s="131">
        <v>78.7</v>
      </c>
      <c r="BS20" s="131">
        <v>83.6</v>
      </c>
      <c r="BT20" s="131">
        <v>84.1</v>
      </c>
      <c r="BU20" s="131">
        <v>84.9</v>
      </c>
      <c r="BV20" s="131">
        <v>90.4</v>
      </c>
      <c r="BW20" s="131">
        <v>85</v>
      </c>
      <c r="BX20" s="131">
        <v>84.5</v>
      </c>
      <c r="BY20" s="131">
        <v>85.7</v>
      </c>
    </row>
    <row r="21" spans="1:77" ht="19.899999999999999" customHeight="1" outlineLevel="1">
      <c r="A21" s="208"/>
      <c r="B21" s="17" t="str">
        <f>IF('0'!A1=1,"Миколаївська","Mykolayiv")</f>
        <v>Миколаївська</v>
      </c>
      <c r="C21" s="126" t="s">
        <v>0</v>
      </c>
      <c r="D21" s="126" t="s">
        <v>0</v>
      </c>
      <c r="E21" s="126" t="s">
        <v>0</v>
      </c>
      <c r="F21" s="126" t="s">
        <v>0</v>
      </c>
      <c r="G21" s="126" t="s">
        <v>0</v>
      </c>
      <c r="H21" s="126" t="s">
        <v>0</v>
      </c>
      <c r="I21" s="126" t="s">
        <v>0</v>
      </c>
      <c r="J21" s="126" t="s">
        <v>0</v>
      </c>
      <c r="K21" s="126" t="s">
        <v>0</v>
      </c>
      <c r="L21" s="126" t="s">
        <v>0</v>
      </c>
      <c r="M21" s="126" t="s">
        <v>0</v>
      </c>
      <c r="N21" s="126" t="s">
        <v>0</v>
      </c>
      <c r="O21" s="126" t="s">
        <v>0</v>
      </c>
      <c r="P21" s="126" t="s">
        <v>0</v>
      </c>
      <c r="Q21" s="126" t="s">
        <v>0</v>
      </c>
      <c r="R21" s="126" t="s">
        <v>0</v>
      </c>
      <c r="S21" s="126" t="s">
        <v>0</v>
      </c>
      <c r="T21" s="126" t="s">
        <v>0</v>
      </c>
      <c r="U21" s="126" t="s">
        <v>0</v>
      </c>
      <c r="V21" s="131">
        <v>55</v>
      </c>
      <c r="W21" s="131">
        <v>49.8</v>
      </c>
      <c r="X21" s="131">
        <v>49.1</v>
      </c>
      <c r="Y21" s="131">
        <v>49.7</v>
      </c>
      <c r="Z21" s="131">
        <v>58.6</v>
      </c>
      <c r="AA21" s="131">
        <v>55.2</v>
      </c>
      <c r="AB21" s="131">
        <v>53.2</v>
      </c>
      <c r="AC21" s="131">
        <v>54.8</v>
      </c>
      <c r="AD21" s="131">
        <v>55.8</v>
      </c>
      <c r="AE21" s="131">
        <v>51.6</v>
      </c>
      <c r="AF21" s="131">
        <v>48.4</v>
      </c>
      <c r="AG21" s="131">
        <v>49.4</v>
      </c>
      <c r="AH21" s="131">
        <v>53.7</v>
      </c>
      <c r="AI21" s="131">
        <v>51</v>
      </c>
      <c r="AJ21" s="131">
        <v>46.7</v>
      </c>
      <c r="AK21" s="131">
        <v>47.4</v>
      </c>
      <c r="AL21" s="131">
        <v>52.1</v>
      </c>
      <c r="AM21" s="131">
        <v>46.9</v>
      </c>
      <c r="AN21" s="131">
        <v>44.9</v>
      </c>
      <c r="AO21" s="131">
        <v>45.6</v>
      </c>
      <c r="AP21" s="131">
        <v>51.3</v>
      </c>
      <c r="AQ21" s="131">
        <v>45.8</v>
      </c>
      <c r="AR21" s="131">
        <v>42.6</v>
      </c>
      <c r="AS21" s="131">
        <v>42.6</v>
      </c>
      <c r="AT21" s="131">
        <v>53.7</v>
      </c>
      <c r="AU21" s="131">
        <v>49.3</v>
      </c>
      <c r="AV21" s="131">
        <v>49</v>
      </c>
      <c r="AW21" s="131">
        <v>50.1</v>
      </c>
      <c r="AX21" s="131">
        <v>48.2</v>
      </c>
      <c r="AY21" s="131">
        <v>48.7</v>
      </c>
      <c r="AZ21" s="131">
        <v>47.3</v>
      </c>
      <c r="BA21" s="131">
        <v>49.5</v>
      </c>
      <c r="BB21" s="131">
        <v>54.2</v>
      </c>
      <c r="BC21" s="131">
        <v>55.1</v>
      </c>
      <c r="BD21" s="131">
        <v>52.2</v>
      </c>
      <c r="BE21" s="131">
        <v>53.3</v>
      </c>
      <c r="BF21" s="131">
        <v>58</v>
      </c>
      <c r="BG21" s="131">
        <v>57</v>
      </c>
      <c r="BH21" s="131">
        <v>55.3</v>
      </c>
      <c r="BI21" s="131">
        <v>56.3</v>
      </c>
      <c r="BJ21" s="131">
        <v>56.6</v>
      </c>
      <c r="BK21" s="131">
        <v>54.9</v>
      </c>
      <c r="BL21" s="131">
        <v>52.5</v>
      </c>
      <c r="BM21" s="131">
        <v>52.8</v>
      </c>
      <c r="BN21" s="131">
        <v>55.3</v>
      </c>
      <c r="BO21" s="131">
        <v>53.4</v>
      </c>
      <c r="BP21" s="131">
        <v>50.6</v>
      </c>
      <c r="BQ21" s="131">
        <v>51.1</v>
      </c>
      <c r="BR21" s="131">
        <v>53.1</v>
      </c>
      <c r="BS21" s="131">
        <v>55.8</v>
      </c>
      <c r="BT21" s="131">
        <v>56.1</v>
      </c>
      <c r="BU21" s="131">
        <v>57.4</v>
      </c>
      <c r="BV21" s="131">
        <v>62.6</v>
      </c>
      <c r="BW21" s="131">
        <v>60.4</v>
      </c>
      <c r="BX21" s="131">
        <v>58.2</v>
      </c>
      <c r="BY21" s="131">
        <v>59.5</v>
      </c>
    </row>
    <row r="22" spans="1:77" ht="19.899999999999999" customHeight="1" outlineLevel="1">
      <c r="A22" s="208"/>
      <c r="B22" s="17" t="str">
        <f>IF('0'!A1=1,"Одеська","Odesa")</f>
        <v>Одеська</v>
      </c>
      <c r="C22" s="126" t="s">
        <v>0</v>
      </c>
      <c r="D22" s="126" t="s">
        <v>0</v>
      </c>
      <c r="E22" s="126" t="s">
        <v>0</v>
      </c>
      <c r="F22" s="126" t="s">
        <v>0</v>
      </c>
      <c r="G22" s="126" t="s">
        <v>0</v>
      </c>
      <c r="H22" s="126" t="s">
        <v>0</v>
      </c>
      <c r="I22" s="126" t="s">
        <v>0</v>
      </c>
      <c r="J22" s="126" t="s">
        <v>0</v>
      </c>
      <c r="K22" s="126" t="s">
        <v>0</v>
      </c>
      <c r="L22" s="126" t="s">
        <v>0</v>
      </c>
      <c r="M22" s="126" t="s">
        <v>0</v>
      </c>
      <c r="N22" s="126" t="s">
        <v>0</v>
      </c>
      <c r="O22" s="126" t="s">
        <v>0</v>
      </c>
      <c r="P22" s="126" t="s">
        <v>0</v>
      </c>
      <c r="Q22" s="126" t="s">
        <v>0</v>
      </c>
      <c r="R22" s="126" t="s">
        <v>0</v>
      </c>
      <c r="S22" s="126" t="s">
        <v>0</v>
      </c>
      <c r="T22" s="126" t="s">
        <v>0</v>
      </c>
      <c r="U22" s="126" t="s">
        <v>0</v>
      </c>
      <c r="V22" s="131">
        <v>57.2</v>
      </c>
      <c r="W22" s="131">
        <v>50.9</v>
      </c>
      <c r="X22" s="131">
        <v>49.1</v>
      </c>
      <c r="Y22" s="131">
        <v>50.6</v>
      </c>
      <c r="Z22" s="131">
        <v>84.2</v>
      </c>
      <c r="AA22" s="131">
        <v>79.3</v>
      </c>
      <c r="AB22" s="131">
        <v>74.5</v>
      </c>
      <c r="AC22" s="131">
        <v>75.3</v>
      </c>
      <c r="AD22" s="131">
        <v>75.8</v>
      </c>
      <c r="AE22" s="131">
        <v>72.400000000000006</v>
      </c>
      <c r="AF22" s="131">
        <v>65</v>
      </c>
      <c r="AG22" s="131">
        <v>68</v>
      </c>
      <c r="AH22" s="131">
        <v>74.2</v>
      </c>
      <c r="AI22" s="131">
        <v>71</v>
      </c>
      <c r="AJ22" s="131">
        <v>63.1</v>
      </c>
      <c r="AK22" s="131">
        <v>66.7</v>
      </c>
      <c r="AL22" s="131">
        <v>72.3</v>
      </c>
      <c r="AM22" s="131">
        <v>68.5</v>
      </c>
      <c r="AN22" s="131">
        <v>62.4</v>
      </c>
      <c r="AO22" s="131">
        <v>65.599999999999994</v>
      </c>
      <c r="AP22" s="131">
        <v>71.900000000000006</v>
      </c>
      <c r="AQ22" s="131">
        <v>63.4</v>
      </c>
      <c r="AR22" s="131">
        <v>59.8</v>
      </c>
      <c r="AS22" s="131">
        <v>59.5</v>
      </c>
      <c r="AT22" s="131">
        <v>76</v>
      </c>
      <c r="AU22" s="131">
        <v>69.599999999999994</v>
      </c>
      <c r="AV22" s="131">
        <v>70.5</v>
      </c>
      <c r="AW22" s="131">
        <v>72.5</v>
      </c>
      <c r="AX22" s="131">
        <v>70.099999999999994</v>
      </c>
      <c r="AY22" s="131">
        <v>73.400000000000006</v>
      </c>
      <c r="AZ22" s="131">
        <v>70</v>
      </c>
      <c r="BA22" s="131">
        <v>70.099999999999994</v>
      </c>
      <c r="BB22" s="131">
        <v>69.099999999999994</v>
      </c>
      <c r="BC22" s="131">
        <v>62.3</v>
      </c>
      <c r="BD22" s="131">
        <v>70.2</v>
      </c>
      <c r="BE22" s="131">
        <v>72.5</v>
      </c>
      <c r="BF22" s="131">
        <v>83.2</v>
      </c>
      <c r="BG22" s="131">
        <v>75.7</v>
      </c>
      <c r="BH22" s="131">
        <v>76.099999999999994</v>
      </c>
      <c r="BI22" s="131">
        <v>77.2</v>
      </c>
      <c r="BJ22" s="131">
        <v>78.7</v>
      </c>
      <c r="BK22" s="131">
        <v>71.7</v>
      </c>
      <c r="BL22" s="131">
        <v>64.8</v>
      </c>
      <c r="BM22" s="131">
        <v>68.7</v>
      </c>
      <c r="BN22" s="131">
        <v>74.900000000000006</v>
      </c>
      <c r="BO22" s="131">
        <v>65.900000000000006</v>
      </c>
      <c r="BP22" s="131">
        <v>61.7</v>
      </c>
      <c r="BQ22" s="131">
        <v>64.099999999999994</v>
      </c>
      <c r="BR22" s="131">
        <v>73.099999999999994</v>
      </c>
      <c r="BS22" s="131">
        <v>73.400000000000006</v>
      </c>
      <c r="BT22" s="131">
        <v>73.8</v>
      </c>
      <c r="BU22" s="131">
        <v>75.900000000000006</v>
      </c>
      <c r="BV22" s="131">
        <v>82.3</v>
      </c>
      <c r="BW22" s="131">
        <v>75.3</v>
      </c>
      <c r="BX22" s="131">
        <v>74.599999999999994</v>
      </c>
      <c r="BY22" s="131">
        <v>76.599999999999994</v>
      </c>
    </row>
    <row r="23" spans="1:77" ht="19.899999999999999" customHeight="1" outlineLevel="1">
      <c r="A23" s="208"/>
      <c r="B23" s="17" t="str">
        <f>IF('0'!A1=1,"Полтавська","Poltava")</f>
        <v>Полтавська</v>
      </c>
      <c r="C23" s="126" t="s">
        <v>0</v>
      </c>
      <c r="D23" s="126" t="s">
        <v>0</v>
      </c>
      <c r="E23" s="126" t="s">
        <v>0</v>
      </c>
      <c r="F23" s="126" t="s">
        <v>0</v>
      </c>
      <c r="G23" s="126" t="s">
        <v>0</v>
      </c>
      <c r="H23" s="126" t="s">
        <v>0</v>
      </c>
      <c r="I23" s="126" t="s">
        <v>0</v>
      </c>
      <c r="J23" s="126" t="s">
        <v>0</v>
      </c>
      <c r="K23" s="126" t="s">
        <v>0</v>
      </c>
      <c r="L23" s="126" t="s">
        <v>0</v>
      </c>
      <c r="M23" s="126" t="s">
        <v>0</v>
      </c>
      <c r="N23" s="126" t="s">
        <v>0</v>
      </c>
      <c r="O23" s="126" t="s">
        <v>0</v>
      </c>
      <c r="P23" s="126" t="s">
        <v>0</v>
      </c>
      <c r="Q23" s="126" t="s">
        <v>0</v>
      </c>
      <c r="R23" s="126" t="s">
        <v>0</v>
      </c>
      <c r="S23" s="126" t="s">
        <v>0</v>
      </c>
      <c r="T23" s="126" t="s">
        <v>0</v>
      </c>
      <c r="U23" s="126" t="s">
        <v>0</v>
      </c>
      <c r="V23" s="131">
        <v>57.5</v>
      </c>
      <c r="W23" s="131">
        <v>49.3</v>
      </c>
      <c r="X23" s="131">
        <v>44.5</v>
      </c>
      <c r="Y23" s="131">
        <v>47.7</v>
      </c>
      <c r="Z23" s="131">
        <v>79.599999999999994</v>
      </c>
      <c r="AA23" s="131">
        <v>77.5</v>
      </c>
      <c r="AB23" s="131">
        <v>73</v>
      </c>
      <c r="AC23" s="131">
        <v>73.900000000000006</v>
      </c>
      <c r="AD23" s="131">
        <v>75.5</v>
      </c>
      <c r="AE23" s="131">
        <v>71</v>
      </c>
      <c r="AF23" s="131">
        <v>68.599999999999994</v>
      </c>
      <c r="AG23" s="131">
        <v>69.2</v>
      </c>
      <c r="AH23" s="131">
        <v>72.400000000000006</v>
      </c>
      <c r="AI23" s="131">
        <v>69.3</v>
      </c>
      <c r="AJ23" s="131">
        <v>64.7</v>
      </c>
      <c r="AK23" s="131">
        <v>66</v>
      </c>
      <c r="AL23" s="131">
        <v>66.400000000000006</v>
      </c>
      <c r="AM23" s="131">
        <v>62.3</v>
      </c>
      <c r="AN23" s="131">
        <v>59.5</v>
      </c>
      <c r="AO23" s="131">
        <v>61.2</v>
      </c>
      <c r="AP23" s="131">
        <v>63.1</v>
      </c>
      <c r="AQ23" s="131">
        <v>60.4</v>
      </c>
      <c r="AR23" s="131">
        <v>56.6</v>
      </c>
      <c r="AS23" s="131">
        <v>57.7</v>
      </c>
      <c r="AT23" s="131">
        <v>71.8</v>
      </c>
      <c r="AU23" s="131">
        <v>70.099999999999994</v>
      </c>
      <c r="AV23" s="131">
        <v>71.599999999999994</v>
      </c>
      <c r="AW23" s="131">
        <v>78.3</v>
      </c>
      <c r="AX23" s="131">
        <v>90.2</v>
      </c>
      <c r="AY23" s="131">
        <v>84.2</v>
      </c>
      <c r="AZ23" s="131">
        <v>79.599999999999994</v>
      </c>
      <c r="BA23" s="131">
        <v>80.7</v>
      </c>
      <c r="BB23" s="131">
        <v>82.6</v>
      </c>
      <c r="BC23" s="131">
        <v>84.6</v>
      </c>
      <c r="BD23" s="131">
        <v>83.2</v>
      </c>
      <c r="BE23" s="131">
        <v>82.6</v>
      </c>
      <c r="BF23" s="131">
        <v>81.8</v>
      </c>
      <c r="BG23" s="131">
        <v>77.8</v>
      </c>
      <c r="BH23" s="131">
        <v>77.3</v>
      </c>
      <c r="BI23" s="131">
        <v>78.3</v>
      </c>
      <c r="BJ23" s="131">
        <v>79.900000000000006</v>
      </c>
      <c r="BK23" s="131">
        <v>76.2</v>
      </c>
      <c r="BL23" s="131">
        <v>72.5</v>
      </c>
      <c r="BM23" s="131">
        <v>73.3</v>
      </c>
      <c r="BN23" s="131">
        <v>77.7</v>
      </c>
      <c r="BO23" s="131">
        <v>73.400000000000006</v>
      </c>
      <c r="BP23" s="131">
        <v>70.2</v>
      </c>
      <c r="BQ23" s="131">
        <v>70.2</v>
      </c>
      <c r="BR23" s="131">
        <v>74.7</v>
      </c>
      <c r="BS23" s="131">
        <v>75.7</v>
      </c>
      <c r="BT23" s="131">
        <v>76</v>
      </c>
      <c r="BU23" s="131">
        <v>77</v>
      </c>
      <c r="BV23" s="131">
        <v>82</v>
      </c>
      <c r="BW23" s="131">
        <v>78.400000000000006</v>
      </c>
      <c r="BX23" s="131">
        <v>76.7</v>
      </c>
      <c r="BY23" s="131">
        <v>78.099999999999994</v>
      </c>
    </row>
    <row r="24" spans="1:77" ht="19.899999999999999" customHeight="1" outlineLevel="1">
      <c r="A24" s="208"/>
      <c r="B24" s="17" t="str">
        <f>IF('0'!A1=1,"Рівненська","Rivne")</f>
        <v>Рівненська</v>
      </c>
      <c r="C24" s="126" t="s">
        <v>0</v>
      </c>
      <c r="D24" s="126" t="s">
        <v>0</v>
      </c>
      <c r="E24" s="126" t="s">
        <v>0</v>
      </c>
      <c r="F24" s="126" t="s">
        <v>0</v>
      </c>
      <c r="G24" s="126" t="s">
        <v>0</v>
      </c>
      <c r="H24" s="126" t="s">
        <v>0</v>
      </c>
      <c r="I24" s="126" t="s">
        <v>0</v>
      </c>
      <c r="J24" s="126" t="s">
        <v>0</v>
      </c>
      <c r="K24" s="126" t="s">
        <v>0</v>
      </c>
      <c r="L24" s="126" t="s">
        <v>0</v>
      </c>
      <c r="M24" s="126" t="s">
        <v>0</v>
      </c>
      <c r="N24" s="126" t="s">
        <v>0</v>
      </c>
      <c r="O24" s="126" t="s">
        <v>0</v>
      </c>
      <c r="P24" s="126" t="s">
        <v>0</v>
      </c>
      <c r="Q24" s="126" t="s">
        <v>0</v>
      </c>
      <c r="R24" s="126" t="s">
        <v>0</v>
      </c>
      <c r="S24" s="126" t="s">
        <v>0</v>
      </c>
      <c r="T24" s="126" t="s">
        <v>0</v>
      </c>
      <c r="U24" s="126" t="s">
        <v>0</v>
      </c>
      <c r="V24" s="131">
        <v>48.8</v>
      </c>
      <c r="W24" s="131">
        <v>46.2</v>
      </c>
      <c r="X24" s="131">
        <v>45.8</v>
      </c>
      <c r="Y24" s="131">
        <v>46.2</v>
      </c>
      <c r="Z24" s="131">
        <v>70.900000000000006</v>
      </c>
      <c r="AA24" s="131">
        <v>69.5</v>
      </c>
      <c r="AB24" s="131">
        <v>66.5</v>
      </c>
      <c r="AC24" s="131">
        <v>66.900000000000006</v>
      </c>
      <c r="AD24" s="131">
        <v>67.7</v>
      </c>
      <c r="AE24" s="131">
        <v>63.3</v>
      </c>
      <c r="AF24" s="131">
        <v>60.5</v>
      </c>
      <c r="AG24" s="131">
        <v>60.8</v>
      </c>
      <c r="AH24" s="131">
        <v>66.7</v>
      </c>
      <c r="AI24" s="131">
        <v>62.3</v>
      </c>
      <c r="AJ24" s="131">
        <v>57.5</v>
      </c>
      <c r="AK24" s="131">
        <v>56.8</v>
      </c>
      <c r="AL24" s="131">
        <v>56.9</v>
      </c>
      <c r="AM24" s="131">
        <v>55.2</v>
      </c>
      <c r="AN24" s="131">
        <v>52.9</v>
      </c>
      <c r="AO24" s="131">
        <v>53.3</v>
      </c>
      <c r="AP24" s="131">
        <v>55</v>
      </c>
      <c r="AQ24" s="131">
        <v>53.7</v>
      </c>
      <c r="AR24" s="131">
        <v>51.2</v>
      </c>
      <c r="AS24" s="131">
        <v>51.4</v>
      </c>
      <c r="AT24" s="131">
        <v>57.2</v>
      </c>
      <c r="AU24" s="131">
        <v>55.7</v>
      </c>
      <c r="AV24" s="131">
        <v>55.7</v>
      </c>
      <c r="AW24" s="131">
        <v>56.7</v>
      </c>
      <c r="AX24" s="131">
        <v>56.7</v>
      </c>
      <c r="AY24" s="131">
        <v>54.5</v>
      </c>
      <c r="AZ24" s="131">
        <v>53.4</v>
      </c>
      <c r="BA24" s="131">
        <v>53.7</v>
      </c>
      <c r="BB24" s="131">
        <v>57.8</v>
      </c>
      <c r="BC24" s="131">
        <v>59</v>
      </c>
      <c r="BD24" s="131">
        <v>58.5</v>
      </c>
      <c r="BE24" s="131">
        <v>56.3</v>
      </c>
      <c r="BF24" s="131">
        <v>58.8</v>
      </c>
      <c r="BG24" s="131">
        <v>59.3</v>
      </c>
      <c r="BH24" s="131">
        <v>60.6</v>
      </c>
      <c r="BI24" s="131">
        <v>60.1</v>
      </c>
      <c r="BJ24" s="131">
        <v>56.4</v>
      </c>
      <c r="BK24" s="131">
        <v>49.7</v>
      </c>
      <c r="BL24" s="131">
        <v>50.5</v>
      </c>
      <c r="BM24" s="131">
        <v>50.6</v>
      </c>
      <c r="BN24" s="131">
        <v>51.4</v>
      </c>
      <c r="BO24" s="131">
        <v>45.4</v>
      </c>
      <c r="BP24" s="131">
        <v>43.6</v>
      </c>
      <c r="BQ24" s="131">
        <v>44</v>
      </c>
      <c r="BR24" s="131">
        <v>45.7</v>
      </c>
      <c r="BS24" s="131">
        <v>47.3</v>
      </c>
      <c r="BT24" s="131">
        <v>47.6</v>
      </c>
      <c r="BU24" s="131">
        <v>48</v>
      </c>
      <c r="BV24" s="131">
        <v>50.8</v>
      </c>
      <c r="BW24" s="131">
        <v>48.2</v>
      </c>
      <c r="BX24" s="131">
        <v>48.1</v>
      </c>
      <c r="BY24" s="131">
        <v>48.6</v>
      </c>
    </row>
    <row r="25" spans="1:77" ht="19.899999999999999" customHeight="1" outlineLevel="1">
      <c r="A25" s="208"/>
      <c r="B25" s="17" t="str">
        <f>IF('0'!A1=1,"Сумська","Sumy")</f>
        <v>Сумська</v>
      </c>
      <c r="C25" s="126" t="s">
        <v>0</v>
      </c>
      <c r="D25" s="126" t="s">
        <v>0</v>
      </c>
      <c r="E25" s="126" t="s">
        <v>0</v>
      </c>
      <c r="F25" s="126" t="s">
        <v>0</v>
      </c>
      <c r="G25" s="126" t="s">
        <v>0</v>
      </c>
      <c r="H25" s="126" t="s">
        <v>0</v>
      </c>
      <c r="I25" s="126" t="s">
        <v>0</v>
      </c>
      <c r="J25" s="126" t="s">
        <v>0</v>
      </c>
      <c r="K25" s="126" t="s">
        <v>0</v>
      </c>
      <c r="L25" s="126" t="s">
        <v>0</v>
      </c>
      <c r="M25" s="126" t="s">
        <v>0</v>
      </c>
      <c r="N25" s="126" t="s">
        <v>0</v>
      </c>
      <c r="O25" s="126" t="s">
        <v>0</v>
      </c>
      <c r="P25" s="126" t="s">
        <v>0</v>
      </c>
      <c r="Q25" s="126" t="s">
        <v>0</v>
      </c>
      <c r="R25" s="126" t="s">
        <v>0</v>
      </c>
      <c r="S25" s="126" t="s">
        <v>0</v>
      </c>
      <c r="T25" s="126" t="s">
        <v>0</v>
      </c>
      <c r="U25" s="126" t="s">
        <v>0</v>
      </c>
      <c r="V25" s="131">
        <v>49.3</v>
      </c>
      <c r="W25" s="131">
        <v>41.2</v>
      </c>
      <c r="X25" s="131">
        <v>38.9</v>
      </c>
      <c r="Y25" s="131">
        <v>43.7</v>
      </c>
      <c r="Z25" s="131">
        <v>64.3</v>
      </c>
      <c r="AA25" s="131">
        <v>63.8</v>
      </c>
      <c r="AB25" s="131">
        <v>61.5</v>
      </c>
      <c r="AC25" s="131">
        <v>62.2</v>
      </c>
      <c r="AD25" s="131">
        <v>64</v>
      </c>
      <c r="AE25" s="131">
        <v>60.5</v>
      </c>
      <c r="AF25" s="131">
        <v>58.2</v>
      </c>
      <c r="AG25" s="131">
        <v>59.2</v>
      </c>
      <c r="AH25" s="131">
        <v>61.4</v>
      </c>
      <c r="AI25" s="131">
        <v>56.7</v>
      </c>
      <c r="AJ25" s="131">
        <v>53.3</v>
      </c>
      <c r="AK25" s="131">
        <v>52</v>
      </c>
      <c r="AL25" s="131">
        <v>52</v>
      </c>
      <c r="AM25" s="131">
        <v>49.9</v>
      </c>
      <c r="AN25" s="131">
        <v>48.4</v>
      </c>
      <c r="AO25" s="131">
        <v>49</v>
      </c>
      <c r="AP25" s="131">
        <v>47.9</v>
      </c>
      <c r="AQ25" s="131">
        <v>46.3</v>
      </c>
      <c r="AR25" s="131">
        <v>42.4</v>
      </c>
      <c r="AS25" s="131">
        <v>42.8</v>
      </c>
      <c r="AT25" s="131">
        <v>52</v>
      </c>
      <c r="AU25" s="131">
        <v>48.3</v>
      </c>
      <c r="AV25" s="131">
        <v>47.2</v>
      </c>
      <c r="AW25" s="131">
        <v>50.6</v>
      </c>
      <c r="AX25" s="131">
        <v>55.5</v>
      </c>
      <c r="AY25" s="131">
        <v>54.8</v>
      </c>
      <c r="AZ25" s="131">
        <v>52.9</v>
      </c>
      <c r="BA25" s="131">
        <v>52.8</v>
      </c>
      <c r="BB25" s="131">
        <v>49.7</v>
      </c>
      <c r="BC25" s="131">
        <v>49.2</v>
      </c>
      <c r="BD25" s="131">
        <v>48.5</v>
      </c>
      <c r="BE25" s="131">
        <v>48.8</v>
      </c>
      <c r="BF25" s="131">
        <v>50.7</v>
      </c>
      <c r="BG25" s="131">
        <v>48.5</v>
      </c>
      <c r="BH25" s="131">
        <v>47.9</v>
      </c>
      <c r="BI25" s="131">
        <v>48</v>
      </c>
      <c r="BJ25" s="131">
        <v>49</v>
      </c>
      <c r="BK25" s="131">
        <v>44.7</v>
      </c>
      <c r="BL25" s="131">
        <v>45.5</v>
      </c>
      <c r="BM25" s="131">
        <v>46.4</v>
      </c>
      <c r="BN25" s="131">
        <v>46.9</v>
      </c>
      <c r="BO25" s="131">
        <v>42</v>
      </c>
      <c r="BP25" s="131">
        <v>40.299999999999997</v>
      </c>
      <c r="BQ25" s="131">
        <v>41.2</v>
      </c>
      <c r="BR25" s="131">
        <v>41.4</v>
      </c>
      <c r="BS25" s="131">
        <v>46.3</v>
      </c>
      <c r="BT25" s="131">
        <v>47.1</v>
      </c>
      <c r="BU25" s="131">
        <v>47.8</v>
      </c>
      <c r="BV25" s="131">
        <v>50.4</v>
      </c>
      <c r="BW25" s="131">
        <v>50</v>
      </c>
      <c r="BX25" s="131">
        <v>48.7</v>
      </c>
      <c r="BY25" s="131">
        <v>49.8</v>
      </c>
    </row>
    <row r="26" spans="1:77" ht="19.899999999999999" customHeight="1" outlineLevel="1">
      <c r="A26" s="208"/>
      <c r="B26" s="17" t="str">
        <f>IF('0'!A1=1,"Тернопільська","Ternopyl")</f>
        <v>Тернопільська</v>
      </c>
      <c r="C26" s="126" t="s">
        <v>0</v>
      </c>
      <c r="D26" s="126" t="s">
        <v>0</v>
      </c>
      <c r="E26" s="126" t="s">
        <v>0</v>
      </c>
      <c r="F26" s="126" t="s">
        <v>0</v>
      </c>
      <c r="G26" s="126" t="s">
        <v>0</v>
      </c>
      <c r="H26" s="126" t="s">
        <v>0</v>
      </c>
      <c r="I26" s="126" t="s">
        <v>0</v>
      </c>
      <c r="J26" s="126" t="s">
        <v>0</v>
      </c>
      <c r="K26" s="126" t="s">
        <v>0</v>
      </c>
      <c r="L26" s="126" t="s">
        <v>0</v>
      </c>
      <c r="M26" s="126" t="s">
        <v>0</v>
      </c>
      <c r="N26" s="126" t="s">
        <v>0</v>
      </c>
      <c r="O26" s="126" t="s">
        <v>0</v>
      </c>
      <c r="P26" s="126" t="s">
        <v>0</v>
      </c>
      <c r="Q26" s="126" t="s">
        <v>0</v>
      </c>
      <c r="R26" s="126" t="s">
        <v>0</v>
      </c>
      <c r="S26" s="126" t="s">
        <v>0</v>
      </c>
      <c r="T26" s="126" t="s">
        <v>0</v>
      </c>
      <c r="U26" s="126" t="s">
        <v>0</v>
      </c>
      <c r="V26" s="131">
        <v>44.5</v>
      </c>
      <c r="W26" s="131">
        <v>42.3</v>
      </c>
      <c r="X26" s="131">
        <v>41.7</v>
      </c>
      <c r="Y26" s="131">
        <v>41.1</v>
      </c>
      <c r="Z26" s="131">
        <v>58.9</v>
      </c>
      <c r="AA26" s="131">
        <v>57.1</v>
      </c>
      <c r="AB26" s="131">
        <v>54.7</v>
      </c>
      <c r="AC26" s="131">
        <v>53.8</v>
      </c>
      <c r="AD26" s="131">
        <v>57</v>
      </c>
      <c r="AE26" s="131">
        <v>54.4</v>
      </c>
      <c r="AF26" s="131">
        <v>50.8</v>
      </c>
      <c r="AG26" s="131">
        <v>50.8</v>
      </c>
      <c r="AH26" s="131">
        <v>55.6</v>
      </c>
      <c r="AI26" s="131">
        <v>53.9</v>
      </c>
      <c r="AJ26" s="131">
        <v>52</v>
      </c>
      <c r="AK26" s="131">
        <v>50.2</v>
      </c>
      <c r="AL26" s="131">
        <v>51.2</v>
      </c>
      <c r="AM26" s="131">
        <v>49.2</v>
      </c>
      <c r="AN26" s="131">
        <v>47.8</v>
      </c>
      <c r="AO26" s="131">
        <v>48</v>
      </c>
      <c r="AP26" s="131">
        <v>48.8</v>
      </c>
      <c r="AQ26" s="131">
        <v>47.9</v>
      </c>
      <c r="AR26" s="131">
        <v>46.4</v>
      </c>
      <c r="AS26" s="131">
        <v>46.2</v>
      </c>
      <c r="AT26" s="131">
        <v>52.4</v>
      </c>
      <c r="AU26" s="131">
        <v>50</v>
      </c>
      <c r="AV26" s="131">
        <v>49.6</v>
      </c>
      <c r="AW26" s="131">
        <v>53.1</v>
      </c>
      <c r="AX26" s="131">
        <v>56.4</v>
      </c>
      <c r="AY26" s="131">
        <v>54</v>
      </c>
      <c r="AZ26" s="131">
        <v>52.8</v>
      </c>
      <c r="BA26" s="131">
        <v>54.1</v>
      </c>
      <c r="BB26" s="131">
        <v>58</v>
      </c>
      <c r="BC26" s="131">
        <v>51.8</v>
      </c>
      <c r="BD26" s="131">
        <v>50.7</v>
      </c>
      <c r="BE26" s="131">
        <v>52.8</v>
      </c>
      <c r="BF26" s="131">
        <v>60</v>
      </c>
      <c r="BG26" s="131">
        <v>55.6</v>
      </c>
      <c r="BH26" s="131">
        <v>52.2</v>
      </c>
      <c r="BI26" s="131">
        <v>53.9</v>
      </c>
      <c r="BJ26" s="131">
        <v>56.8</v>
      </c>
      <c r="BK26" s="131">
        <v>50.2</v>
      </c>
      <c r="BL26" s="131">
        <v>46.8</v>
      </c>
      <c r="BM26" s="131">
        <v>47.8</v>
      </c>
      <c r="BN26" s="131">
        <v>54.1</v>
      </c>
      <c r="BO26" s="131">
        <v>47.9</v>
      </c>
      <c r="BP26" s="131">
        <v>45.3</v>
      </c>
      <c r="BQ26" s="131">
        <v>46.3</v>
      </c>
      <c r="BR26" s="131">
        <v>48.3</v>
      </c>
      <c r="BS26" s="131">
        <v>51.1</v>
      </c>
      <c r="BT26" s="131">
        <v>51.4</v>
      </c>
      <c r="BU26" s="131">
        <v>52</v>
      </c>
      <c r="BV26" s="131">
        <v>55.8</v>
      </c>
      <c r="BW26" s="131">
        <v>52.7</v>
      </c>
      <c r="BX26" s="131">
        <v>52</v>
      </c>
      <c r="BY26" s="131">
        <v>52.8</v>
      </c>
    </row>
    <row r="27" spans="1:77" ht="19.899999999999999" customHeight="1" outlineLevel="1">
      <c r="A27" s="208"/>
      <c r="B27" s="17" t="str">
        <f>IF('0'!A1=1,"Харківська","Kharkiv")</f>
        <v>Харківська</v>
      </c>
      <c r="C27" s="126" t="s">
        <v>0</v>
      </c>
      <c r="D27" s="126" t="s">
        <v>0</v>
      </c>
      <c r="E27" s="126" t="s">
        <v>0</v>
      </c>
      <c r="F27" s="126" t="s">
        <v>0</v>
      </c>
      <c r="G27" s="126" t="s">
        <v>0</v>
      </c>
      <c r="H27" s="126" t="s">
        <v>0</v>
      </c>
      <c r="I27" s="126" t="s">
        <v>0</v>
      </c>
      <c r="J27" s="126" t="s">
        <v>0</v>
      </c>
      <c r="K27" s="126" t="s">
        <v>0</v>
      </c>
      <c r="L27" s="126" t="s">
        <v>0</v>
      </c>
      <c r="M27" s="126" t="s">
        <v>0</v>
      </c>
      <c r="N27" s="126" t="s">
        <v>0</v>
      </c>
      <c r="O27" s="126" t="s">
        <v>0</v>
      </c>
      <c r="P27" s="126" t="s">
        <v>0</v>
      </c>
      <c r="Q27" s="126" t="s">
        <v>0</v>
      </c>
      <c r="R27" s="126" t="s">
        <v>0</v>
      </c>
      <c r="S27" s="126" t="s">
        <v>0</v>
      </c>
      <c r="T27" s="126" t="s">
        <v>0</v>
      </c>
      <c r="U27" s="126" t="s">
        <v>0</v>
      </c>
      <c r="V27" s="131">
        <v>98.5</v>
      </c>
      <c r="W27" s="131">
        <v>78.400000000000006</v>
      </c>
      <c r="X27" s="131">
        <v>70</v>
      </c>
      <c r="Y27" s="131">
        <v>73.599999999999994</v>
      </c>
      <c r="Z27" s="131">
        <v>117.9</v>
      </c>
      <c r="AA27" s="131">
        <v>111.9</v>
      </c>
      <c r="AB27" s="131">
        <v>105.5</v>
      </c>
      <c r="AC27" s="131">
        <v>105.5</v>
      </c>
      <c r="AD27" s="131">
        <v>110.1</v>
      </c>
      <c r="AE27" s="131">
        <v>101.2</v>
      </c>
      <c r="AF27" s="131">
        <v>96.4</v>
      </c>
      <c r="AG27" s="131">
        <v>97.9</v>
      </c>
      <c r="AH27" s="131">
        <v>107.2</v>
      </c>
      <c r="AI27" s="131">
        <v>100.4</v>
      </c>
      <c r="AJ27" s="131">
        <v>95.1</v>
      </c>
      <c r="AK27" s="131">
        <v>96.2</v>
      </c>
      <c r="AL27" s="131">
        <v>105.6</v>
      </c>
      <c r="AM27" s="131">
        <v>97.9</v>
      </c>
      <c r="AN27" s="131">
        <v>94.2</v>
      </c>
      <c r="AO27" s="131">
        <v>93</v>
      </c>
      <c r="AP27" s="131">
        <v>98.9</v>
      </c>
      <c r="AQ27" s="131">
        <v>89.9</v>
      </c>
      <c r="AR27" s="131">
        <v>87</v>
      </c>
      <c r="AS27" s="131">
        <v>87.8</v>
      </c>
      <c r="AT27" s="131">
        <v>101.6</v>
      </c>
      <c r="AU27" s="131">
        <v>96.6</v>
      </c>
      <c r="AV27" s="131">
        <v>101.1</v>
      </c>
      <c r="AW27" s="131">
        <v>103.5</v>
      </c>
      <c r="AX27" s="131">
        <v>95.9</v>
      </c>
      <c r="AY27" s="131">
        <v>92.7</v>
      </c>
      <c r="AZ27" s="131">
        <v>91.3</v>
      </c>
      <c r="BA27" s="131">
        <v>93.4</v>
      </c>
      <c r="BB27" s="131">
        <v>93.6</v>
      </c>
      <c r="BC27" s="131">
        <v>82.7</v>
      </c>
      <c r="BD27" s="131">
        <v>80.099999999999994</v>
      </c>
      <c r="BE27" s="131">
        <v>84.6</v>
      </c>
      <c r="BF27" s="131">
        <v>87.7</v>
      </c>
      <c r="BG27" s="131">
        <v>81.3</v>
      </c>
      <c r="BH27" s="131">
        <v>78.8</v>
      </c>
      <c r="BI27" s="131">
        <v>80.400000000000006</v>
      </c>
      <c r="BJ27" s="131">
        <v>79.3</v>
      </c>
      <c r="BK27" s="131">
        <v>68</v>
      </c>
      <c r="BL27" s="131">
        <v>67.3</v>
      </c>
      <c r="BM27" s="131">
        <v>70.7</v>
      </c>
      <c r="BN27" s="131">
        <v>77.900000000000006</v>
      </c>
      <c r="BO27" s="131">
        <v>66.7</v>
      </c>
      <c r="BP27" s="131">
        <v>62.8</v>
      </c>
      <c r="BQ27" s="131">
        <v>67.2</v>
      </c>
      <c r="BR27" s="131">
        <v>75.400000000000006</v>
      </c>
      <c r="BS27" s="131">
        <v>76</v>
      </c>
      <c r="BT27" s="131">
        <v>76.400000000000006</v>
      </c>
      <c r="BU27" s="131">
        <v>79.599999999999994</v>
      </c>
      <c r="BV27" s="131">
        <v>90.5</v>
      </c>
      <c r="BW27" s="131">
        <v>86.8</v>
      </c>
      <c r="BX27" s="131">
        <v>83.7</v>
      </c>
      <c r="BY27" s="131">
        <v>85</v>
      </c>
    </row>
    <row r="28" spans="1:77" ht="19.899999999999999" customHeight="1" outlineLevel="1">
      <c r="A28" s="208"/>
      <c r="B28" s="17" t="str">
        <f>IF('0'!A1=1,"Херсонська","Kherson")</f>
        <v>Херсонська</v>
      </c>
      <c r="C28" s="126" t="s">
        <v>0</v>
      </c>
      <c r="D28" s="126" t="s">
        <v>0</v>
      </c>
      <c r="E28" s="126" t="s">
        <v>0</v>
      </c>
      <c r="F28" s="126" t="s">
        <v>0</v>
      </c>
      <c r="G28" s="126" t="s">
        <v>0</v>
      </c>
      <c r="H28" s="126" t="s">
        <v>0</v>
      </c>
      <c r="I28" s="126" t="s">
        <v>0</v>
      </c>
      <c r="J28" s="126" t="s">
        <v>0</v>
      </c>
      <c r="K28" s="126" t="s">
        <v>0</v>
      </c>
      <c r="L28" s="126" t="s">
        <v>0</v>
      </c>
      <c r="M28" s="126" t="s">
        <v>0</v>
      </c>
      <c r="N28" s="126" t="s">
        <v>0</v>
      </c>
      <c r="O28" s="126" t="s">
        <v>0</v>
      </c>
      <c r="P28" s="126" t="s">
        <v>0</v>
      </c>
      <c r="Q28" s="126" t="s">
        <v>0</v>
      </c>
      <c r="R28" s="126" t="s">
        <v>0</v>
      </c>
      <c r="S28" s="126" t="s">
        <v>0</v>
      </c>
      <c r="T28" s="126" t="s">
        <v>0</v>
      </c>
      <c r="U28" s="126" t="s">
        <v>0</v>
      </c>
      <c r="V28" s="131">
        <v>51.4</v>
      </c>
      <c r="W28" s="131">
        <v>42.6</v>
      </c>
      <c r="X28" s="131">
        <v>41.8</v>
      </c>
      <c r="Y28" s="131">
        <v>46.1</v>
      </c>
      <c r="Z28" s="131">
        <v>54.8</v>
      </c>
      <c r="AA28" s="131">
        <v>52.7</v>
      </c>
      <c r="AB28" s="131">
        <v>51.2</v>
      </c>
      <c r="AC28" s="131">
        <v>51.1</v>
      </c>
      <c r="AD28" s="131">
        <v>51.4</v>
      </c>
      <c r="AE28" s="131">
        <v>50.5</v>
      </c>
      <c r="AF28" s="131">
        <v>47.5</v>
      </c>
      <c r="AG28" s="131">
        <v>46.1</v>
      </c>
      <c r="AH28" s="131">
        <v>49.6</v>
      </c>
      <c r="AI28" s="131">
        <v>49.2</v>
      </c>
      <c r="AJ28" s="131">
        <v>48</v>
      </c>
      <c r="AK28" s="131">
        <v>47.8</v>
      </c>
      <c r="AL28" s="131">
        <v>48.5</v>
      </c>
      <c r="AM28" s="131">
        <v>45.9</v>
      </c>
      <c r="AN28" s="131">
        <v>45.5</v>
      </c>
      <c r="AO28" s="131">
        <v>45.7</v>
      </c>
      <c r="AP28" s="131">
        <v>46.7</v>
      </c>
      <c r="AQ28" s="131">
        <v>44.9</v>
      </c>
      <c r="AR28" s="131">
        <v>43.6</v>
      </c>
      <c r="AS28" s="131">
        <v>44.4</v>
      </c>
      <c r="AT28" s="131">
        <v>49.5</v>
      </c>
      <c r="AU28" s="131">
        <v>46.6</v>
      </c>
      <c r="AV28" s="131">
        <v>49.1</v>
      </c>
      <c r="AW28" s="131">
        <v>49.6</v>
      </c>
      <c r="AX28" s="131">
        <v>50.5</v>
      </c>
      <c r="AY28" s="131">
        <v>50.4</v>
      </c>
      <c r="AZ28" s="131">
        <v>50.1</v>
      </c>
      <c r="BA28" s="131">
        <v>50.8</v>
      </c>
      <c r="BB28" s="131">
        <v>61.1</v>
      </c>
      <c r="BC28" s="131">
        <v>60</v>
      </c>
      <c r="BD28" s="131">
        <v>57.5</v>
      </c>
      <c r="BE28" s="131">
        <v>55.9</v>
      </c>
      <c r="BF28" s="131">
        <v>59.2</v>
      </c>
      <c r="BG28" s="131">
        <v>56.2</v>
      </c>
      <c r="BH28" s="131">
        <v>55.2</v>
      </c>
      <c r="BI28" s="131">
        <v>55</v>
      </c>
      <c r="BJ28" s="131">
        <v>57.5</v>
      </c>
      <c r="BK28" s="131">
        <v>53.7</v>
      </c>
      <c r="BL28" s="131">
        <v>51.3</v>
      </c>
      <c r="BM28" s="131">
        <v>51.3</v>
      </c>
      <c r="BN28" s="131">
        <v>56.3</v>
      </c>
      <c r="BO28" s="131">
        <v>51.7</v>
      </c>
      <c r="BP28" s="131">
        <v>48.5</v>
      </c>
      <c r="BQ28" s="131">
        <v>48.5</v>
      </c>
      <c r="BR28" s="131">
        <v>48.6</v>
      </c>
      <c r="BS28" s="131">
        <v>54.3</v>
      </c>
      <c r="BT28" s="131">
        <v>55</v>
      </c>
      <c r="BU28" s="131">
        <v>55.6</v>
      </c>
      <c r="BV28" s="131">
        <v>58.9</v>
      </c>
      <c r="BW28" s="131">
        <v>56.2</v>
      </c>
      <c r="BX28" s="131">
        <v>55.4</v>
      </c>
      <c r="BY28" s="131">
        <v>56.5</v>
      </c>
    </row>
    <row r="29" spans="1:77" ht="19.899999999999999" customHeight="1" outlineLevel="1">
      <c r="A29" s="208"/>
      <c r="B29" s="17" t="str">
        <f>IF('0'!A1=1,"Хмельницька","Khmelnytskiy")</f>
        <v>Хмельницька</v>
      </c>
      <c r="C29" s="126" t="s">
        <v>0</v>
      </c>
      <c r="D29" s="126" t="s">
        <v>0</v>
      </c>
      <c r="E29" s="126" t="s">
        <v>0</v>
      </c>
      <c r="F29" s="126" t="s">
        <v>0</v>
      </c>
      <c r="G29" s="126" t="s">
        <v>0</v>
      </c>
      <c r="H29" s="126" t="s">
        <v>0</v>
      </c>
      <c r="I29" s="126" t="s">
        <v>0</v>
      </c>
      <c r="J29" s="126" t="s">
        <v>0</v>
      </c>
      <c r="K29" s="126" t="s">
        <v>0</v>
      </c>
      <c r="L29" s="126" t="s">
        <v>0</v>
      </c>
      <c r="M29" s="126" t="s">
        <v>0</v>
      </c>
      <c r="N29" s="126" t="s">
        <v>0</v>
      </c>
      <c r="O29" s="126" t="s">
        <v>0</v>
      </c>
      <c r="P29" s="126" t="s">
        <v>0</v>
      </c>
      <c r="Q29" s="126" t="s">
        <v>0</v>
      </c>
      <c r="R29" s="126" t="s">
        <v>0</v>
      </c>
      <c r="S29" s="126" t="s">
        <v>0</v>
      </c>
      <c r="T29" s="126" t="s">
        <v>0</v>
      </c>
      <c r="U29" s="126" t="s">
        <v>0</v>
      </c>
      <c r="V29" s="131">
        <v>58.3</v>
      </c>
      <c r="W29" s="131">
        <v>53.3</v>
      </c>
      <c r="X29" s="131">
        <v>50.6</v>
      </c>
      <c r="Y29" s="131">
        <v>51.6</v>
      </c>
      <c r="Z29" s="131">
        <v>64</v>
      </c>
      <c r="AA29" s="131">
        <v>62.1</v>
      </c>
      <c r="AB29" s="131">
        <v>59.9</v>
      </c>
      <c r="AC29" s="131">
        <v>61.1</v>
      </c>
      <c r="AD29" s="131">
        <v>61.4</v>
      </c>
      <c r="AE29" s="131">
        <v>57.1</v>
      </c>
      <c r="AF29" s="131">
        <v>54.1</v>
      </c>
      <c r="AG29" s="131">
        <v>54.9</v>
      </c>
      <c r="AH29" s="131">
        <v>60.3</v>
      </c>
      <c r="AI29" s="131">
        <v>56.1</v>
      </c>
      <c r="AJ29" s="131">
        <v>54.7</v>
      </c>
      <c r="AK29" s="131">
        <v>55.4</v>
      </c>
      <c r="AL29" s="131">
        <v>59.6</v>
      </c>
      <c r="AM29" s="131">
        <v>54.6</v>
      </c>
      <c r="AN29" s="131">
        <v>51.8</v>
      </c>
      <c r="AO29" s="131">
        <v>53.7</v>
      </c>
      <c r="AP29" s="131">
        <v>57.1</v>
      </c>
      <c r="AQ29" s="131">
        <v>54</v>
      </c>
      <c r="AR29" s="131">
        <v>50</v>
      </c>
      <c r="AS29" s="131">
        <v>49.9</v>
      </c>
      <c r="AT29" s="131">
        <v>62.6</v>
      </c>
      <c r="AU29" s="131">
        <v>54.8</v>
      </c>
      <c r="AV29" s="131">
        <v>52.6</v>
      </c>
      <c r="AW29" s="131">
        <v>54</v>
      </c>
      <c r="AX29" s="131">
        <v>63.9</v>
      </c>
      <c r="AY29" s="131">
        <v>57.8</v>
      </c>
      <c r="AZ29" s="131">
        <v>56</v>
      </c>
      <c r="BA29" s="131">
        <v>56.6</v>
      </c>
      <c r="BB29" s="131">
        <v>60.8</v>
      </c>
      <c r="BC29" s="131">
        <v>53.8</v>
      </c>
      <c r="BD29" s="131">
        <v>51.9</v>
      </c>
      <c r="BE29" s="131">
        <v>53</v>
      </c>
      <c r="BF29" s="131">
        <v>61.4</v>
      </c>
      <c r="BG29" s="131">
        <v>53.5</v>
      </c>
      <c r="BH29" s="131">
        <v>49.2</v>
      </c>
      <c r="BI29" s="131">
        <v>50.2</v>
      </c>
      <c r="BJ29" s="131">
        <v>58.5</v>
      </c>
      <c r="BK29" s="131">
        <v>51.5</v>
      </c>
      <c r="BL29" s="131">
        <v>46.7</v>
      </c>
      <c r="BM29" s="131">
        <v>48</v>
      </c>
      <c r="BN29" s="131">
        <v>55.8</v>
      </c>
      <c r="BO29" s="131">
        <v>49.9</v>
      </c>
      <c r="BP29" s="131">
        <v>45.5</v>
      </c>
      <c r="BQ29" s="131">
        <v>45.8</v>
      </c>
      <c r="BR29" s="131">
        <v>48.8</v>
      </c>
      <c r="BS29" s="131">
        <v>53.4</v>
      </c>
      <c r="BT29" s="131">
        <v>54.6</v>
      </c>
      <c r="BU29" s="131">
        <v>55.6</v>
      </c>
      <c r="BV29" s="131">
        <v>60.1</v>
      </c>
      <c r="BW29" s="131">
        <v>57.8</v>
      </c>
      <c r="BX29" s="131">
        <v>55.7</v>
      </c>
      <c r="BY29" s="131">
        <v>56.6</v>
      </c>
    </row>
    <row r="30" spans="1:77" ht="19.899999999999999" customHeight="1" outlineLevel="1">
      <c r="A30" s="208"/>
      <c r="B30" s="17" t="str">
        <f>IF('0'!A1=1,"Черкаська","Cherkasy")</f>
        <v>Черкаська</v>
      </c>
      <c r="C30" s="126" t="s">
        <v>0</v>
      </c>
      <c r="D30" s="126" t="s">
        <v>0</v>
      </c>
      <c r="E30" s="126" t="s">
        <v>0</v>
      </c>
      <c r="F30" s="126" t="s">
        <v>0</v>
      </c>
      <c r="G30" s="126" t="s">
        <v>0</v>
      </c>
      <c r="H30" s="126" t="s">
        <v>0</v>
      </c>
      <c r="I30" s="126" t="s">
        <v>0</v>
      </c>
      <c r="J30" s="126" t="s">
        <v>0</v>
      </c>
      <c r="K30" s="126" t="s">
        <v>0</v>
      </c>
      <c r="L30" s="126" t="s">
        <v>0</v>
      </c>
      <c r="M30" s="126" t="s">
        <v>0</v>
      </c>
      <c r="N30" s="126" t="s">
        <v>0</v>
      </c>
      <c r="O30" s="126" t="s">
        <v>0</v>
      </c>
      <c r="P30" s="126" t="s">
        <v>0</v>
      </c>
      <c r="Q30" s="126" t="s">
        <v>0</v>
      </c>
      <c r="R30" s="126" t="s">
        <v>0</v>
      </c>
      <c r="S30" s="126" t="s">
        <v>0</v>
      </c>
      <c r="T30" s="126" t="s">
        <v>0</v>
      </c>
      <c r="U30" s="126" t="s">
        <v>0</v>
      </c>
      <c r="V30" s="131">
        <v>60.5</v>
      </c>
      <c r="W30" s="131">
        <v>53.3</v>
      </c>
      <c r="X30" s="131">
        <v>52.4</v>
      </c>
      <c r="Y30" s="131">
        <v>51.9</v>
      </c>
      <c r="Z30" s="131">
        <v>70.900000000000006</v>
      </c>
      <c r="AA30" s="131">
        <v>69.8</v>
      </c>
      <c r="AB30" s="131">
        <v>67.599999999999994</v>
      </c>
      <c r="AC30" s="131">
        <v>68.099999999999994</v>
      </c>
      <c r="AD30" s="131">
        <v>70.3</v>
      </c>
      <c r="AE30" s="131">
        <v>67.599999999999994</v>
      </c>
      <c r="AF30" s="131">
        <v>62.9</v>
      </c>
      <c r="AG30" s="131">
        <v>62.4</v>
      </c>
      <c r="AH30" s="131">
        <v>68.2</v>
      </c>
      <c r="AI30" s="131">
        <v>63.1</v>
      </c>
      <c r="AJ30" s="131">
        <v>59.4</v>
      </c>
      <c r="AK30" s="131">
        <v>57.7</v>
      </c>
      <c r="AL30" s="131">
        <v>62.4</v>
      </c>
      <c r="AM30" s="131">
        <v>58.3</v>
      </c>
      <c r="AN30" s="131">
        <v>53.6</v>
      </c>
      <c r="AO30" s="131">
        <v>55.8</v>
      </c>
      <c r="AP30" s="131">
        <v>58</v>
      </c>
      <c r="AQ30" s="131">
        <v>57.3</v>
      </c>
      <c r="AR30" s="131">
        <v>52.4</v>
      </c>
      <c r="AS30" s="131">
        <v>55.2</v>
      </c>
      <c r="AT30" s="131">
        <v>60.3</v>
      </c>
      <c r="AU30" s="131">
        <v>59.5</v>
      </c>
      <c r="AV30" s="131">
        <v>59.5</v>
      </c>
      <c r="AW30" s="131">
        <v>59.8</v>
      </c>
      <c r="AX30" s="131">
        <v>56.4</v>
      </c>
      <c r="AY30" s="131">
        <v>59.9</v>
      </c>
      <c r="AZ30" s="131">
        <v>57.5</v>
      </c>
      <c r="BA30" s="131">
        <v>56.7</v>
      </c>
      <c r="BB30" s="131">
        <v>60</v>
      </c>
      <c r="BC30" s="131">
        <v>60.5</v>
      </c>
      <c r="BD30" s="131">
        <v>58.8</v>
      </c>
      <c r="BE30" s="131">
        <v>59.8</v>
      </c>
      <c r="BF30" s="131">
        <v>59.6</v>
      </c>
      <c r="BG30" s="131">
        <v>59.5</v>
      </c>
      <c r="BH30" s="131">
        <v>57.9</v>
      </c>
      <c r="BI30" s="131">
        <v>59.2</v>
      </c>
      <c r="BJ30" s="131">
        <v>57.4</v>
      </c>
      <c r="BK30" s="131">
        <v>52.6</v>
      </c>
      <c r="BL30" s="131">
        <v>53.2</v>
      </c>
      <c r="BM30" s="131">
        <v>55.8</v>
      </c>
      <c r="BN30" s="131">
        <v>55.5</v>
      </c>
      <c r="BO30" s="131">
        <v>48.7</v>
      </c>
      <c r="BP30" s="131">
        <v>46.4</v>
      </c>
      <c r="BQ30" s="131">
        <v>48.3</v>
      </c>
      <c r="BR30" s="131">
        <v>51.1</v>
      </c>
      <c r="BS30" s="131">
        <v>52.1</v>
      </c>
      <c r="BT30" s="131">
        <v>52.4</v>
      </c>
      <c r="BU30" s="131">
        <v>53.1</v>
      </c>
      <c r="BV30" s="131">
        <v>57</v>
      </c>
      <c r="BW30" s="131">
        <v>56.6</v>
      </c>
      <c r="BX30" s="131">
        <v>54.2</v>
      </c>
      <c r="BY30" s="131">
        <v>54.8</v>
      </c>
    </row>
    <row r="31" spans="1:77" ht="19.899999999999999" customHeight="1" outlineLevel="1">
      <c r="A31" s="208"/>
      <c r="B31" s="17" t="str">
        <f>IF('0'!A1=1,"Чернівецька","Chernivtsi")</f>
        <v>Чернівецька</v>
      </c>
      <c r="C31" s="126" t="s">
        <v>0</v>
      </c>
      <c r="D31" s="126" t="s">
        <v>0</v>
      </c>
      <c r="E31" s="126" t="s">
        <v>0</v>
      </c>
      <c r="F31" s="126" t="s">
        <v>0</v>
      </c>
      <c r="G31" s="126" t="s">
        <v>0</v>
      </c>
      <c r="H31" s="126" t="s">
        <v>0</v>
      </c>
      <c r="I31" s="126" t="s">
        <v>0</v>
      </c>
      <c r="J31" s="126" t="s">
        <v>0</v>
      </c>
      <c r="K31" s="126" t="s">
        <v>0</v>
      </c>
      <c r="L31" s="126" t="s">
        <v>0</v>
      </c>
      <c r="M31" s="126" t="s">
        <v>0</v>
      </c>
      <c r="N31" s="126" t="s">
        <v>0</v>
      </c>
      <c r="O31" s="126" t="s">
        <v>0</v>
      </c>
      <c r="P31" s="126" t="s">
        <v>0</v>
      </c>
      <c r="Q31" s="126" t="s">
        <v>0</v>
      </c>
      <c r="R31" s="126" t="s">
        <v>0</v>
      </c>
      <c r="S31" s="126" t="s">
        <v>0</v>
      </c>
      <c r="T31" s="126" t="s">
        <v>0</v>
      </c>
      <c r="U31" s="126" t="s">
        <v>0</v>
      </c>
      <c r="V31" s="131">
        <v>38</v>
      </c>
      <c r="W31" s="131">
        <v>33.9</v>
      </c>
      <c r="X31" s="131">
        <v>34.200000000000003</v>
      </c>
      <c r="Y31" s="131">
        <v>34.9</v>
      </c>
      <c r="Z31" s="131">
        <v>40.5</v>
      </c>
      <c r="AA31" s="131">
        <v>37.9</v>
      </c>
      <c r="AB31" s="131">
        <v>37.1</v>
      </c>
      <c r="AC31" s="131">
        <v>38.9</v>
      </c>
      <c r="AD31" s="131">
        <v>38.9</v>
      </c>
      <c r="AE31" s="131">
        <v>36.200000000000003</v>
      </c>
      <c r="AF31" s="131">
        <v>35.200000000000003</v>
      </c>
      <c r="AG31" s="131">
        <v>35.6</v>
      </c>
      <c r="AH31" s="131">
        <v>37.299999999999997</v>
      </c>
      <c r="AI31" s="131">
        <v>35.5</v>
      </c>
      <c r="AJ31" s="131">
        <v>33.6</v>
      </c>
      <c r="AK31" s="131">
        <v>34.200000000000003</v>
      </c>
      <c r="AL31" s="131">
        <v>36.5</v>
      </c>
      <c r="AM31" s="131">
        <v>34.4</v>
      </c>
      <c r="AN31" s="131">
        <v>33.1</v>
      </c>
      <c r="AO31" s="131">
        <v>33.5</v>
      </c>
      <c r="AP31" s="131">
        <v>35.5</v>
      </c>
      <c r="AQ31" s="131">
        <v>33.5</v>
      </c>
      <c r="AR31" s="131">
        <v>31.4</v>
      </c>
      <c r="AS31" s="131">
        <v>31.4</v>
      </c>
      <c r="AT31" s="131">
        <v>38.200000000000003</v>
      </c>
      <c r="AU31" s="131">
        <v>36</v>
      </c>
      <c r="AV31" s="131">
        <v>35.5</v>
      </c>
      <c r="AW31" s="131">
        <v>36.799999999999997</v>
      </c>
      <c r="AX31" s="131">
        <v>38.5</v>
      </c>
      <c r="AY31" s="131">
        <v>36.4</v>
      </c>
      <c r="AZ31" s="131">
        <v>37.299999999999997</v>
      </c>
      <c r="BA31" s="131">
        <v>37.700000000000003</v>
      </c>
      <c r="BB31" s="131">
        <v>37.4</v>
      </c>
      <c r="BC31" s="131">
        <v>35.799999999999997</v>
      </c>
      <c r="BD31" s="131">
        <v>35.6</v>
      </c>
      <c r="BE31" s="131">
        <v>35.700000000000003</v>
      </c>
      <c r="BF31" s="131">
        <v>36.799999999999997</v>
      </c>
      <c r="BG31" s="131">
        <v>35.299999999999997</v>
      </c>
      <c r="BH31" s="131">
        <v>34.6</v>
      </c>
      <c r="BI31" s="131">
        <v>34.799999999999997</v>
      </c>
      <c r="BJ31" s="131">
        <v>36</v>
      </c>
      <c r="BK31" s="131">
        <v>31.4</v>
      </c>
      <c r="BL31" s="131">
        <v>31.9</v>
      </c>
      <c r="BM31" s="131">
        <v>33</v>
      </c>
      <c r="BN31" s="131">
        <v>34.4</v>
      </c>
      <c r="BO31" s="131">
        <v>30.4</v>
      </c>
      <c r="BP31" s="131">
        <v>29.1</v>
      </c>
      <c r="BQ31" s="131">
        <v>29.3</v>
      </c>
      <c r="BR31" s="131">
        <v>31.9</v>
      </c>
      <c r="BS31" s="131">
        <v>35.9</v>
      </c>
      <c r="BT31" s="131">
        <v>36.299999999999997</v>
      </c>
      <c r="BU31" s="131">
        <v>36.799999999999997</v>
      </c>
      <c r="BV31" s="131">
        <v>39.299999999999997</v>
      </c>
      <c r="BW31" s="131">
        <v>38</v>
      </c>
      <c r="BX31" s="131">
        <v>36.9</v>
      </c>
      <c r="BY31" s="131">
        <v>37.9</v>
      </c>
    </row>
    <row r="32" spans="1:77" ht="19.899999999999999" customHeight="1" outlineLevel="1">
      <c r="A32" s="208"/>
      <c r="B32" s="17" t="str">
        <f>IF('0'!A1=1,"Чернігівська","Chernihiv")</f>
        <v>Чернігівська</v>
      </c>
      <c r="C32" s="126" t="s">
        <v>0</v>
      </c>
      <c r="D32" s="126" t="s">
        <v>0</v>
      </c>
      <c r="E32" s="126" t="s">
        <v>0</v>
      </c>
      <c r="F32" s="126" t="s">
        <v>0</v>
      </c>
      <c r="G32" s="126" t="s">
        <v>0</v>
      </c>
      <c r="H32" s="126" t="s">
        <v>0</v>
      </c>
      <c r="I32" s="126" t="s">
        <v>0</v>
      </c>
      <c r="J32" s="126" t="s">
        <v>0</v>
      </c>
      <c r="K32" s="126" t="s">
        <v>0</v>
      </c>
      <c r="L32" s="126" t="s">
        <v>0</v>
      </c>
      <c r="M32" s="126" t="s">
        <v>0</v>
      </c>
      <c r="N32" s="126" t="s">
        <v>0</v>
      </c>
      <c r="O32" s="126" t="s">
        <v>0</v>
      </c>
      <c r="P32" s="126" t="s">
        <v>0</v>
      </c>
      <c r="Q32" s="126" t="s">
        <v>0</v>
      </c>
      <c r="R32" s="126" t="s">
        <v>0</v>
      </c>
      <c r="S32" s="126" t="s">
        <v>0</v>
      </c>
      <c r="T32" s="126" t="s">
        <v>0</v>
      </c>
      <c r="U32" s="126" t="s">
        <v>0</v>
      </c>
      <c r="V32" s="131">
        <v>46.3</v>
      </c>
      <c r="W32" s="131">
        <v>40.4</v>
      </c>
      <c r="X32" s="131">
        <v>38.9</v>
      </c>
      <c r="Y32" s="131">
        <v>41.5</v>
      </c>
      <c r="Z32" s="131">
        <v>63.9</v>
      </c>
      <c r="AA32" s="131">
        <v>62.3</v>
      </c>
      <c r="AB32" s="131">
        <v>58</v>
      </c>
      <c r="AC32" s="131">
        <v>60.2</v>
      </c>
      <c r="AD32" s="131">
        <v>61.1</v>
      </c>
      <c r="AE32" s="131">
        <v>58.7</v>
      </c>
      <c r="AF32" s="131">
        <v>54.5</v>
      </c>
      <c r="AG32" s="131">
        <v>56.1</v>
      </c>
      <c r="AH32" s="131">
        <v>59.5</v>
      </c>
      <c r="AI32" s="131">
        <v>57.5</v>
      </c>
      <c r="AJ32" s="131">
        <v>55.6</v>
      </c>
      <c r="AK32" s="131">
        <v>54.9</v>
      </c>
      <c r="AL32" s="131">
        <v>55.9</v>
      </c>
      <c r="AM32" s="131">
        <v>53.2</v>
      </c>
      <c r="AN32" s="131">
        <v>51.5</v>
      </c>
      <c r="AO32" s="131">
        <v>51.6</v>
      </c>
      <c r="AP32" s="131">
        <v>52.5</v>
      </c>
      <c r="AQ32" s="131">
        <v>49</v>
      </c>
      <c r="AR32" s="131">
        <v>48.2</v>
      </c>
      <c r="AS32" s="131">
        <v>48.4</v>
      </c>
      <c r="AT32" s="131">
        <v>55.9</v>
      </c>
      <c r="AU32" s="131">
        <v>53.3</v>
      </c>
      <c r="AV32" s="131">
        <v>54.5</v>
      </c>
      <c r="AW32" s="131">
        <v>55.3</v>
      </c>
      <c r="AX32" s="131">
        <v>56.5</v>
      </c>
      <c r="AY32" s="131">
        <v>55.4</v>
      </c>
      <c r="AZ32" s="131">
        <v>51.5</v>
      </c>
      <c r="BA32" s="131">
        <v>51.6</v>
      </c>
      <c r="BB32" s="131">
        <v>57.2</v>
      </c>
      <c r="BC32" s="131">
        <v>55.9</v>
      </c>
      <c r="BD32" s="131">
        <v>54.2</v>
      </c>
      <c r="BE32" s="131">
        <v>53.9</v>
      </c>
      <c r="BF32" s="131">
        <v>56</v>
      </c>
      <c r="BG32" s="131">
        <v>54.2</v>
      </c>
      <c r="BH32" s="131">
        <v>53.8</v>
      </c>
      <c r="BI32" s="131">
        <v>53.5</v>
      </c>
      <c r="BJ32" s="131">
        <v>52.6</v>
      </c>
      <c r="BK32" s="131">
        <v>52.3</v>
      </c>
      <c r="BL32" s="131">
        <v>50.8</v>
      </c>
      <c r="BM32" s="131">
        <v>51</v>
      </c>
      <c r="BN32" s="131">
        <v>50.7</v>
      </c>
      <c r="BO32" s="131">
        <v>50.6</v>
      </c>
      <c r="BP32" s="131">
        <v>48.8</v>
      </c>
      <c r="BQ32" s="131">
        <v>49.3</v>
      </c>
      <c r="BR32" s="131">
        <v>48.4</v>
      </c>
      <c r="BS32" s="131">
        <v>53.9</v>
      </c>
      <c r="BT32" s="131">
        <v>54.8</v>
      </c>
      <c r="BU32" s="131">
        <v>55.4</v>
      </c>
      <c r="BV32" s="131">
        <v>57.6</v>
      </c>
      <c r="BW32" s="131">
        <v>57</v>
      </c>
      <c r="BX32" s="131">
        <v>55.5</v>
      </c>
      <c r="BY32" s="131">
        <v>56.2</v>
      </c>
    </row>
    <row r="33" spans="1:77" ht="19.899999999999999" customHeight="1" outlineLevel="1">
      <c r="A33" s="208"/>
      <c r="B33" s="17" t="str">
        <f>IF('0'!A1=1,"м. Київ","Kyiv city")</f>
        <v>м. Київ</v>
      </c>
      <c r="C33" s="126" t="s">
        <v>0</v>
      </c>
      <c r="D33" s="126" t="s">
        <v>0</v>
      </c>
      <c r="E33" s="126" t="s">
        <v>0</v>
      </c>
      <c r="F33" s="126" t="s">
        <v>0</v>
      </c>
      <c r="G33" s="126" t="s">
        <v>0</v>
      </c>
      <c r="H33" s="126" t="s">
        <v>0</v>
      </c>
      <c r="I33" s="126" t="s">
        <v>0</v>
      </c>
      <c r="J33" s="126" t="s">
        <v>0</v>
      </c>
      <c r="K33" s="126" t="s">
        <v>0</v>
      </c>
      <c r="L33" s="126" t="s">
        <v>0</v>
      </c>
      <c r="M33" s="126" t="s">
        <v>0</v>
      </c>
      <c r="N33" s="126" t="s">
        <v>0</v>
      </c>
      <c r="O33" s="126" t="s">
        <v>0</v>
      </c>
      <c r="P33" s="126" t="s">
        <v>0</v>
      </c>
      <c r="Q33" s="126" t="s">
        <v>0</v>
      </c>
      <c r="R33" s="126" t="s">
        <v>0</v>
      </c>
      <c r="S33" s="126" t="s">
        <v>0</v>
      </c>
      <c r="T33" s="126" t="s">
        <v>0</v>
      </c>
      <c r="U33" s="126" t="s">
        <v>0</v>
      </c>
      <c r="V33" s="131">
        <v>43.7</v>
      </c>
      <c r="W33" s="131">
        <v>42.2</v>
      </c>
      <c r="X33" s="131">
        <v>41.9</v>
      </c>
      <c r="Y33" s="131">
        <v>45.5</v>
      </c>
      <c r="Z33" s="131">
        <v>102</v>
      </c>
      <c r="AA33" s="131">
        <v>98.2</v>
      </c>
      <c r="AB33" s="131">
        <v>92.9</v>
      </c>
      <c r="AC33" s="131">
        <v>96.5</v>
      </c>
      <c r="AD33" s="131">
        <v>96.2</v>
      </c>
      <c r="AE33" s="131">
        <v>90.5</v>
      </c>
      <c r="AF33" s="131">
        <v>81.2</v>
      </c>
      <c r="AG33" s="131">
        <v>85.9</v>
      </c>
      <c r="AH33" s="131">
        <v>91.6</v>
      </c>
      <c r="AI33" s="131">
        <v>88.1</v>
      </c>
      <c r="AJ33" s="131">
        <v>79.8</v>
      </c>
      <c r="AK33" s="131">
        <v>82.5</v>
      </c>
      <c r="AL33" s="131">
        <v>90.1</v>
      </c>
      <c r="AM33" s="131">
        <v>86.1</v>
      </c>
      <c r="AN33" s="131">
        <v>79.099999999999994</v>
      </c>
      <c r="AO33" s="131">
        <v>81</v>
      </c>
      <c r="AP33" s="131">
        <v>84.2</v>
      </c>
      <c r="AQ33" s="131">
        <v>80.099999999999994</v>
      </c>
      <c r="AR33" s="131">
        <v>76.5</v>
      </c>
      <c r="AS33" s="131">
        <v>77.5</v>
      </c>
      <c r="AT33" s="131">
        <v>96.3</v>
      </c>
      <c r="AU33" s="131">
        <v>91.5</v>
      </c>
      <c r="AV33" s="131">
        <v>95.8</v>
      </c>
      <c r="AW33" s="131">
        <v>98.7</v>
      </c>
      <c r="AX33" s="131">
        <v>93.3</v>
      </c>
      <c r="AY33" s="131">
        <v>94.2</v>
      </c>
      <c r="AZ33" s="131">
        <v>99.7</v>
      </c>
      <c r="BA33" s="131">
        <v>102.6</v>
      </c>
      <c r="BB33" s="131">
        <v>103.2</v>
      </c>
      <c r="BC33" s="131">
        <v>91.9</v>
      </c>
      <c r="BD33" s="131">
        <v>93.3</v>
      </c>
      <c r="BE33" s="131">
        <v>97.3</v>
      </c>
      <c r="BF33" s="131">
        <v>110.3</v>
      </c>
      <c r="BG33" s="131">
        <v>101.8</v>
      </c>
      <c r="BH33" s="131">
        <v>97</v>
      </c>
      <c r="BI33" s="131">
        <v>101.1</v>
      </c>
      <c r="BJ33" s="131">
        <v>104.2</v>
      </c>
      <c r="BK33" s="131">
        <v>95.4</v>
      </c>
      <c r="BL33" s="131">
        <v>87.8</v>
      </c>
      <c r="BM33" s="131">
        <v>90.7</v>
      </c>
      <c r="BN33" s="131">
        <v>97.3</v>
      </c>
      <c r="BO33" s="131">
        <v>89.2</v>
      </c>
      <c r="BP33" s="131">
        <v>83.1</v>
      </c>
      <c r="BQ33" s="131">
        <v>84.7</v>
      </c>
      <c r="BR33" s="131">
        <v>94.5</v>
      </c>
      <c r="BS33" s="131">
        <v>95.3</v>
      </c>
      <c r="BT33" s="131">
        <v>95.4</v>
      </c>
      <c r="BU33" s="131">
        <v>98.7</v>
      </c>
      <c r="BV33" s="131">
        <v>109.4</v>
      </c>
      <c r="BW33" s="131">
        <v>102.4</v>
      </c>
      <c r="BX33" s="131">
        <v>100.1</v>
      </c>
      <c r="BY33" s="131">
        <v>102.8</v>
      </c>
    </row>
    <row r="34" spans="1:77" ht="19.899999999999999" customHeight="1" outlineLevel="1">
      <c r="A34" s="208"/>
      <c r="B34" s="18" t="str">
        <f>IF('0'!A1=1,"м. Севастополь","Sevastopol city")</f>
        <v>м. Севастополь</v>
      </c>
      <c r="C34" s="126" t="s">
        <v>0</v>
      </c>
      <c r="D34" s="126" t="s">
        <v>0</v>
      </c>
      <c r="E34" s="126" t="s">
        <v>0</v>
      </c>
      <c r="F34" s="126" t="s">
        <v>0</v>
      </c>
      <c r="G34" s="126" t="s">
        <v>0</v>
      </c>
      <c r="H34" s="126" t="s">
        <v>0</v>
      </c>
      <c r="I34" s="126" t="s">
        <v>0</v>
      </c>
      <c r="J34" s="126" t="s">
        <v>0</v>
      </c>
      <c r="K34" s="126" t="s">
        <v>0</v>
      </c>
      <c r="L34" s="126" t="s">
        <v>0</v>
      </c>
      <c r="M34" s="126" t="s">
        <v>0</v>
      </c>
      <c r="N34" s="126" t="s">
        <v>0</v>
      </c>
      <c r="O34" s="126" t="s">
        <v>0</v>
      </c>
      <c r="P34" s="126" t="s">
        <v>0</v>
      </c>
      <c r="Q34" s="126" t="s">
        <v>0</v>
      </c>
      <c r="R34" s="126" t="s">
        <v>0</v>
      </c>
      <c r="S34" s="126" t="s">
        <v>0</v>
      </c>
      <c r="T34" s="126" t="s">
        <v>0</v>
      </c>
      <c r="U34" s="126" t="s">
        <v>0</v>
      </c>
      <c r="V34" s="126" t="s">
        <v>0</v>
      </c>
      <c r="W34" s="126" t="s">
        <v>0</v>
      </c>
      <c r="X34" s="126" t="s">
        <v>0</v>
      </c>
      <c r="Y34" s="131">
        <v>7.1</v>
      </c>
      <c r="Z34" s="131">
        <v>13.4</v>
      </c>
      <c r="AA34" s="131">
        <v>13.2</v>
      </c>
      <c r="AB34" s="131">
        <v>12.8</v>
      </c>
      <c r="AC34" s="131">
        <v>12.9</v>
      </c>
      <c r="AD34" s="131">
        <v>13.1</v>
      </c>
      <c r="AE34" s="131">
        <v>12.4</v>
      </c>
      <c r="AF34" s="131">
        <v>11.1</v>
      </c>
      <c r="AG34" s="131">
        <v>11.5</v>
      </c>
      <c r="AH34" s="131">
        <v>12.3</v>
      </c>
      <c r="AI34" s="131">
        <v>12.1</v>
      </c>
      <c r="AJ34" s="131">
        <v>11.5</v>
      </c>
      <c r="AK34" s="131">
        <v>11.9</v>
      </c>
      <c r="AL34" s="131">
        <v>12.5</v>
      </c>
      <c r="AM34" s="131">
        <v>11.6</v>
      </c>
      <c r="AN34" s="131">
        <v>10.9</v>
      </c>
      <c r="AO34" s="131">
        <v>11.3</v>
      </c>
      <c r="AP34" s="131">
        <v>11.9</v>
      </c>
      <c r="AQ34" s="131">
        <v>10.7</v>
      </c>
      <c r="AR34" s="131">
        <v>10.199999999999999</v>
      </c>
      <c r="AS34" s="131">
        <v>10.9</v>
      </c>
      <c r="AT34" s="139" t="s">
        <v>0</v>
      </c>
      <c r="AU34" s="126" t="s">
        <v>0</v>
      </c>
      <c r="AV34" s="126" t="s">
        <v>0</v>
      </c>
      <c r="AW34" s="126" t="s">
        <v>0</v>
      </c>
      <c r="AX34" s="139" t="s">
        <v>0</v>
      </c>
      <c r="AY34" s="126" t="s">
        <v>0</v>
      </c>
      <c r="AZ34" s="126" t="s">
        <v>0</v>
      </c>
      <c r="BA34" s="126" t="s">
        <v>0</v>
      </c>
      <c r="BB34" s="126" t="s">
        <v>0</v>
      </c>
      <c r="BC34" s="126" t="s">
        <v>0</v>
      </c>
      <c r="BD34" s="126" t="s">
        <v>0</v>
      </c>
      <c r="BE34" s="126" t="s">
        <v>0</v>
      </c>
      <c r="BF34" s="126" t="s">
        <v>0</v>
      </c>
      <c r="BG34" s="126" t="s">
        <v>0</v>
      </c>
      <c r="BH34" s="126" t="s">
        <v>0</v>
      </c>
      <c r="BI34" s="126" t="s">
        <v>0</v>
      </c>
      <c r="BJ34" s="126" t="s">
        <v>0</v>
      </c>
      <c r="BK34" s="126" t="s">
        <v>0</v>
      </c>
      <c r="BL34" s="126" t="s">
        <v>0</v>
      </c>
      <c r="BM34" s="126" t="s">
        <v>0</v>
      </c>
      <c r="BN34" s="126" t="s">
        <v>0</v>
      </c>
      <c r="BO34" s="126" t="s">
        <v>0</v>
      </c>
      <c r="BP34" s="126" t="s">
        <v>0</v>
      </c>
      <c r="BQ34" s="126" t="s">
        <v>0</v>
      </c>
      <c r="BR34" s="126" t="s">
        <v>0</v>
      </c>
      <c r="BS34" s="126" t="s">
        <v>0</v>
      </c>
      <c r="BT34" s="126" t="s">
        <v>0</v>
      </c>
      <c r="BU34" s="126" t="s">
        <v>0</v>
      </c>
      <c r="BV34" s="126" t="s">
        <v>0</v>
      </c>
      <c r="BW34" s="126" t="s">
        <v>0</v>
      </c>
      <c r="BX34" s="126" t="s">
        <v>0</v>
      </c>
      <c r="BY34" s="126" t="s">
        <v>0</v>
      </c>
    </row>
    <row r="35" spans="1:77" ht="51" customHeight="1">
      <c r="A35" s="213" t="str">
        <f>IF('0'!A1=1,"Рівень безробіття населення (за методологією МОП), у % до економічно активного населення у віці 15-70 років","ILO unemployment rate (percent of the total population aged 15-70)")</f>
        <v>Рівень безробіття населення (за методологією МОП), у % до економічно активного населення у віці 15-70 років</v>
      </c>
      <c r="B35" s="214"/>
      <c r="C35" s="124" t="s">
        <v>0</v>
      </c>
      <c r="D35" s="124" t="s">
        <v>0</v>
      </c>
      <c r="E35" s="124" t="s">
        <v>0</v>
      </c>
      <c r="F35" s="125">
        <v>9.3000000000000007</v>
      </c>
      <c r="G35" s="125">
        <v>8.8000000000000007</v>
      </c>
      <c r="H35" s="125">
        <v>8.6</v>
      </c>
      <c r="I35" s="125">
        <v>8.6</v>
      </c>
      <c r="J35" s="125">
        <v>8.6999999999999993</v>
      </c>
      <c r="K35" s="125">
        <v>7.9</v>
      </c>
      <c r="L35" s="125">
        <v>7</v>
      </c>
      <c r="M35" s="125">
        <v>7.2</v>
      </c>
      <c r="N35" s="125">
        <v>7.9</v>
      </c>
      <c r="O35" s="125">
        <v>6.8</v>
      </c>
      <c r="P35" s="125">
        <v>6.4</v>
      </c>
      <c r="Q35" s="125">
        <v>6.8</v>
      </c>
      <c r="R35" s="125">
        <v>7.4</v>
      </c>
      <c r="S35" s="125">
        <v>6.6</v>
      </c>
      <c r="T35" s="125">
        <v>6.2</v>
      </c>
      <c r="U35" s="125">
        <v>6.4</v>
      </c>
      <c r="V35" s="125">
        <v>7.1</v>
      </c>
      <c r="W35" s="125">
        <v>6.2</v>
      </c>
      <c r="X35" s="125">
        <v>6</v>
      </c>
      <c r="Y35" s="125">
        <v>6.4</v>
      </c>
      <c r="Z35" s="125">
        <v>9.5</v>
      </c>
      <c r="AA35" s="125">
        <v>9.1</v>
      </c>
      <c r="AB35" s="125">
        <v>8.6</v>
      </c>
      <c r="AC35" s="125">
        <v>8.8000000000000007</v>
      </c>
      <c r="AD35" s="125">
        <v>9</v>
      </c>
      <c r="AE35" s="125">
        <v>8.5</v>
      </c>
      <c r="AF35" s="125">
        <v>8</v>
      </c>
      <c r="AG35" s="125">
        <v>8.1</v>
      </c>
      <c r="AH35" s="125">
        <v>8.6999999999999993</v>
      </c>
      <c r="AI35" s="125">
        <v>8.1999999999999993</v>
      </c>
      <c r="AJ35" s="125">
        <v>7.8</v>
      </c>
      <c r="AK35" s="125">
        <v>7.9</v>
      </c>
      <c r="AL35" s="125">
        <v>8.4</v>
      </c>
      <c r="AM35" s="125">
        <v>7.8</v>
      </c>
      <c r="AN35" s="125">
        <v>7.4</v>
      </c>
      <c r="AO35" s="125">
        <v>7.5</v>
      </c>
      <c r="AP35" s="125">
        <v>8</v>
      </c>
      <c r="AQ35" s="125">
        <v>7.5</v>
      </c>
      <c r="AR35" s="125">
        <v>7</v>
      </c>
      <c r="AS35" s="125">
        <v>7.2</v>
      </c>
      <c r="AT35" s="125">
        <v>9</v>
      </c>
      <c r="AU35" s="125">
        <v>8.6</v>
      </c>
      <c r="AV35" s="125">
        <v>8.9</v>
      </c>
      <c r="AW35" s="125">
        <v>9.3000000000000007</v>
      </c>
      <c r="AX35" s="125">
        <v>9.6</v>
      </c>
      <c r="AY35" s="125">
        <v>9.1999999999999993</v>
      </c>
      <c r="AZ35" s="125">
        <v>9</v>
      </c>
      <c r="BA35" s="125">
        <v>9.1</v>
      </c>
      <c r="BB35" s="125">
        <v>9.9</v>
      </c>
      <c r="BC35" s="125">
        <v>9.4</v>
      </c>
      <c r="BD35" s="125">
        <v>9.1999999999999993</v>
      </c>
      <c r="BE35" s="125">
        <v>9.3000000000000007</v>
      </c>
      <c r="BF35" s="125">
        <v>10.1</v>
      </c>
      <c r="BG35" s="125">
        <v>9.6</v>
      </c>
      <c r="BH35" s="125">
        <v>9.4</v>
      </c>
      <c r="BI35" s="125">
        <v>9.5</v>
      </c>
      <c r="BJ35" s="125">
        <v>9.6999999999999993</v>
      </c>
      <c r="BK35" s="125">
        <v>8.9</v>
      </c>
      <c r="BL35" s="125">
        <v>8.6</v>
      </c>
      <c r="BM35" s="125">
        <v>8.8000000000000007</v>
      </c>
      <c r="BN35" s="125">
        <v>9.1999999999999993</v>
      </c>
      <c r="BO35" s="125">
        <v>8.5</v>
      </c>
      <c r="BP35" s="125">
        <v>8.1</v>
      </c>
      <c r="BQ35" s="125">
        <v>8.1999999999999993</v>
      </c>
      <c r="BR35" s="125">
        <v>8.6</v>
      </c>
      <c r="BS35" s="125">
        <v>9.1999999999999993</v>
      </c>
      <c r="BT35" s="125">
        <v>9.3000000000000007</v>
      </c>
      <c r="BU35" s="125">
        <v>9.5</v>
      </c>
      <c r="BV35" s="125">
        <v>10.5</v>
      </c>
      <c r="BW35" s="125">
        <v>9.9</v>
      </c>
      <c r="BX35" s="125">
        <v>9.6999999999999993</v>
      </c>
      <c r="BY35" s="125">
        <v>9.9</v>
      </c>
    </row>
    <row r="36" spans="1:77" s="12" customFormat="1" ht="19.899999999999999" customHeight="1">
      <c r="A36" s="15"/>
      <c r="B36" s="15" t="str">
        <f>IF('0'!A1=1,"Жінки","Females")</f>
        <v>Жінки</v>
      </c>
      <c r="C36" s="126" t="s">
        <v>0</v>
      </c>
      <c r="D36" s="126" t="s">
        <v>0</v>
      </c>
      <c r="E36" s="126" t="s">
        <v>0</v>
      </c>
      <c r="F36" s="128">
        <v>9.6</v>
      </c>
      <c r="G36" s="127">
        <v>8.9</v>
      </c>
      <c r="H36" s="127">
        <v>8.5</v>
      </c>
      <c r="I36" s="128">
        <v>8.3000000000000007</v>
      </c>
      <c r="J36" s="127">
        <v>8.3000000000000007</v>
      </c>
      <c r="K36" s="128">
        <v>7.4</v>
      </c>
      <c r="L36" s="128">
        <v>6.6</v>
      </c>
      <c r="M36" s="128">
        <v>6.8</v>
      </c>
      <c r="N36" s="128">
        <v>7.4</v>
      </c>
      <c r="O36" s="128">
        <v>6.6</v>
      </c>
      <c r="P36" s="128">
        <v>6.2</v>
      </c>
      <c r="Q36" s="128">
        <v>6.6</v>
      </c>
      <c r="R36" s="128">
        <v>6.6</v>
      </c>
      <c r="S36" s="128">
        <v>6.1</v>
      </c>
      <c r="T36" s="128">
        <v>5.8</v>
      </c>
      <c r="U36" s="128">
        <v>6</v>
      </c>
      <c r="V36" s="128">
        <v>6.8</v>
      </c>
      <c r="W36" s="128">
        <v>5.9</v>
      </c>
      <c r="X36" s="128">
        <v>5.7</v>
      </c>
      <c r="Y36" s="128">
        <v>6.1</v>
      </c>
      <c r="Z36" s="128">
        <v>7.4</v>
      </c>
      <c r="AA36" s="128">
        <v>7.3</v>
      </c>
      <c r="AB36" s="128">
        <v>7.1</v>
      </c>
      <c r="AC36" s="128">
        <v>7.3</v>
      </c>
      <c r="AD36" s="127">
        <v>7.2</v>
      </c>
      <c r="AE36" s="128">
        <v>7</v>
      </c>
      <c r="AF36" s="127">
        <v>6.7</v>
      </c>
      <c r="AG36" s="127">
        <v>6.8</v>
      </c>
      <c r="AH36" s="130">
        <v>7</v>
      </c>
      <c r="AI36" s="130">
        <v>6.9</v>
      </c>
      <c r="AJ36" s="130">
        <v>6.6</v>
      </c>
      <c r="AK36" s="130">
        <v>6.8</v>
      </c>
      <c r="AL36" s="127">
        <v>6.2</v>
      </c>
      <c r="AM36" s="129">
        <v>6.2</v>
      </c>
      <c r="AN36" s="130">
        <v>6.2</v>
      </c>
      <c r="AO36" s="130">
        <v>6.4</v>
      </c>
      <c r="AP36" s="127">
        <v>6.7</v>
      </c>
      <c r="AQ36" s="127">
        <v>6.2</v>
      </c>
      <c r="AR36" s="127">
        <v>6.1</v>
      </c>
      <c r="AS36" s="127">
        <v>6.2</v>
      </c>
      <c r="AT36" s="130">
        <v>6.6</v>
      </c>
      <c r="AU36" s="131">
        <v>6.8</v>
      </c>
      <c r="AV36" s="131">
        <v>7</v>
      </c>
      <c r="AW36" s="131">
        <v>7.524155998430258</v>
      </c>
      <c r="AX36" s="131">
        <v>8.1999999999999993</v>
      </c>
      <c r="AY36" s="131">
        <v>8</v>
      </c>
      <c r="AZ36" s="131">
        <v>8</v>
      </c>
      <c r="BA36" s="131">
        <v>8.1</v>
      </c>
      <c r="BB36" s="131">
        <v>7.7</v>
      </c>
      <c r="BC36" s="131">
        <v>7.5</v>
      </c>
      <c r="BD36" s="131">
        <v>7.6</v>
      </c>
      <c r="BE36" s="131">
        <v>7.7</v>
      </c>
      <c r="BF36" s="131">
        <v>8.5</v>
      </c>
      <c r="BG36" s="131">
        <v>7.7</v>
      </c>
      <c r="BH36" s="131">
        <v>7.3</v>
      </c>
      <c r="BI36" s="131">
        <v>7.7</v>
      </c>
      <c r="BJ36" s="131">
        <v>9.1</v>
      </c>
      <c r="BK36" s="131">
        <v>7.6</v>
      </c>
      <c r="BL36" s="131">
        <v>7.2</v>
      </c>
      <c r="BM36" s="131">
        <v>7.4</v>
      </c>
      <c r="BN36" s="131">
        <v>8.1999999999999993</v>
      </c>
      <c r="BO36" s="131">
        <v>7.8</v>
      </c>
      <c r="BP36" s="131">
        <v>7.6</v>
      </c>
      <c r="BQ36" s="131">
        <v>7.9</v>
      </c>
      <c r="BR36" s="131">
        <v>8.6999999999999993</v>
      </c>
      <c r="BS36" s="131">
        <v>9</v>
      </c>
      <c r="BT36" s="131">
        <v>8.9</v>
      </c>
      <c r="BU36" s="131">
        <v>9.1</v>
      </c>
      <c r="BV36" s="131">
        <v>10.6</v>
      </c>
      <c r="BW36" s="131">
        <v>10.1</v>
      </c>
      <c r="BX36" s="131">
        <v>10</v>
      </c>
      <c r="BY36" s="131">
        <v>10.199999999999999</v>
      </c>
    </row>
    <row r="37" spans="1:77" s="12" customFormat="1" ht="19.899999999999999" customHeight="1">
      <c r="A37" s="15"/>
      <c r="B37" s="15" t="str">
        <f>IF('0'!A1=1,"Чоловіки","Males")</f>
        <v>Чоловіки</v>
      </c>
      <c r="C37" s="126" t="s">
        <v>0</v>
      </c>
      <c r="D37" s="126" t="s">
        <v>0</v>
      </c>
      <c r="E37" s="126" t="s">
        <v>0</v>
      </c>
      <c r="F37" s="128">
        <v>9.1</v>
      </c>
      <c r="G37" s="127">
        <v>8.8000000000000007</v>
      </c>
      <c r="H37" s="127">
        <v>8.6</v>
      </c>
      <c r="I37" s="128">
        <v>8.9</v>
      </c>
      <c r="J37" s="128">
        <v>9.1</v>
      </c>
      <c r="K37" s="128">
        <v>8.3000000000000007</v>
      </c>
      <c r="L37" s="128">
        <v>7.3</v>
      </c>
      <c r="M37" s="128">
        <v>7.5</v>
      </c>
      <c r="N37" s="128">
        <v>8.3000000000000007</v>
      </c>
      <c r="O37" s="128">
        <v>7</v>
      </c>
      <c r="P37" s="128">
        <v>6.5</v>
      </c>
      <c r="Q37" s="128">
        <v>7</v>
      </c>
      <c r="R37" s="128">
        <v>8</v>
      </c>
      <c r="S37" s="128">
        <v>7</v>
      </c>
      <c r="T37" s="128">
        <v>6.5</v>
      </c>
      <c r="U37" s="128">
        <v>6.7</v>
      </c>
      <c r="V37" s="128">
        <v>7.3</v>
      </c>
      <c r="W37" s="128">
        <v>6.6</v>
      </c>
      <c r="X37" s="128">
        <v>6.3</v>
      </c>
      <c r="Y37" s="128">
        <v>6.6</v>
      </c>
      <c r="Z37" s="128">
        <v>11.4</v>
      </c>
      <c r="AA37" s="128">
        <v>10.8</v>
      </c>
      <c r="AB37" s="128">
        <v>10.1</v>
      </c>
      <c r="AC37" s="128">
        <v>10.3</v>
      </c>
      <c r="AD37" s="127">
        <v>10.6</v>
      </c>
      <c r="AE37" s="127">
        <v>9.8000000000000007</v>
      </c>
      <c r="AF37" s="127">
        <v>9.1999999999999993</v>
      </c>
      <c r="AG37" s="127">
        <v>9.3000000000000007</v>
      </c>
      <c r="AH37" s="130">
        <v>10.4</v>
      </c>
      <c r="AI37" s="130">
        <v>9.5</v>
      </c>
      <c r="AJ37" s="130">
        <v>8.8000000000000007</v>
      </c>
      <c r="AK37" s="130">
        <v>8.8000000000000007</v>
      </c>
      <c r="AL37" s="127">
        <v>10.4</v>
      </c>
      <c r="AM37" s="129">
        <v>9.1999999999999993</v>
      </c>
      <c r="AN37" s="130">
        <v>8.4</v>
      </c>
      <c r="AO37" s="130">
        <v>8.5</v>
      </c>
      <c r="AP37" s="127">
        <v>9.3000000000000007</v>
      </c>
      <c r="AQ37" s="127">
        <v>8.6</v>
      </c>
      <c r="AR37" s="127">
        <v>7.9</v>
      </c>
      <c r="AS37" s="128">
        <v>8</v>
      </c>
      <c r="AT37" s="130">
        <v>10.9</v>
      </c>
      <c r="AU37" s="131">
        <v>10.1</v>
      </c>
      <c r="AV37" s="131">
        <v>10.5</v>
      </c>
      <c r="AW37" s="131">
        <v>10.847645006957283</v>
      </c>
      <c r="AX37" s="131">
        <v>11</v>
      </c>
      <c r="AY37" s="131">
        <v>10.3</v>
      </c>
      <c r="AZ37" s="131">
        <v>9.9</v>
      </c>
      <c r="BA37" s="131">
        <v>10.1</v>
      </c>
      <c r="BB37" s="131">
        <v>11.9</v>
      </c>
      <c r="BC37" s="131">
        <v>11.1</v>
      </c>
      <c r="BD37" s="131">
        <v>10.7</v>
      </c>
      <c r="BE37" s="131">
        <v>10.8</v>
      </c>
      <c r="BF37" s="131">
        <v>11.5</v>
      </c>
      <c r="BG37" s="131">
        <v>11.3</v>
      </c>
      <c r="BH37" s="131">
        <v>11.2</v>
      </c>
      <c r="BI37" s="131">
        <v>11.1</v>
      </c>
      <c r="BJ37" s="131">
        <v>10.1</v>
      </c>
      <c r="BK37" s="131">
        <v>10.199999999999999</v>
      </c>
      <c r="BL37" s="131">
        <v>9.9</v>
      </c>
      <c r="BM37" s="131">
        <v>10</v>
      </c>
      <c r="BN37" s="131">
        <v>10.1</v>
      </c>
      <c r="BO37" s="131">
        <v>9.1</v>
      </c>
      <c r="BP37" s="131">
        <v>8.5</v>
      </c>
      <c r="BQ37" s="131">
        <v>8.5</v>
      </c>
      <c r="BR37" s="131">
        <v>8.5</v>
      </c>
      <c r="BS37" s="131">
        <v>9.4</v>
      </c>
      <c r="BT37" s="131">
        <v>9.6999999999999993</v>
      </c>
      <c r="BU37" s="131">
        <v>9.9</v>
      </c>
      <c r="BV37" s="131">
        <v>10.4</v>
      </c>
      <c r="BW37" s="131">
        <v>9.8000000000000007</v>
      </c>
      <c r="BX37" s="131">
        <v>9.4</v>
      </c>
      <c r="BY37" s="131">
        <v>9.6</v>
      </c>
    </row>
    <row r="38" spans="1:77" s="12" customFormat="1" ht="19.899999999999999" customHeight="1">
      <c r="A38" s="15"/>
      <c r="B38" s="15" t="str">
        <f>IF('0'!A1=1,"Міські поселення ","Urban settlements")</f>
        <v xml:space="preserve">Міські поселення </v>
      </c>
      <c r="C38" s="126" t="s">
        <v>0</v>
      </c>
      <c r="D38" s="126" t="s">
        <v>0</v>
      </c>
      <c r="E38" s="126" t="s">
        <v>0</v>
      </c>
      <c r="F38" s="128">
        <v>9.1999999999999993</v>
      </c>
      <c r="G38" s="127">
        <v>8.8000000000000007</v>
      </c>
      <c r="H38" s="127">
        <v>8.6999999999999993</v>
      </c>
      <c r="I38" s="128">
        <v>8.6999999999999993</v>
      </c>
      <c r="J38" s="127">
        <v>9.1999999999999993</v>
      </c>
      <c r="K38" s="128">
        <v>8.5</v>
      </c>
      <c r="L38" s="128">
        <v>7.6</v>
      </c>
      <c r="M38" s="128">
        <v>7.8</v>
      </c>
      <c r="N38" s="128">
        <v>8.4</v>
      </c>
      <c r="O38" s="128">
        <v>7.2</v>
      </c>
      <c r="P38" s="128">
        <v>6.8</v>
      </c>
      <c r="Q38" s="128">
        <v>7.3</v>
      </c>
      <c r="R38" s="128">
        <v>7.6</v>
      </c>
      <c r="S38" s="128">
        <v>6.9</v>
      </c>
      <c r="T38" s="128">
        <v>6.5</v>
      </c>
      <c r="U38" s="128">
        <v>6.8</v>
      </c>
      <c r="V38" s="128">
        <v>7.4</v>
      </c>
      <c r="W38" s="128">
        <v>6.6</v>
      </c>
      <c r="X38" s="128">
        <v>6.3</v>
      </c>
      <c r="Y38" s="128">
        <v>6.7</v>
      </c>
      <c r="Z38" s="128">
        <v>9.9</v>
      </c>
      <c r="AA38" s="128">
        <v>9.6</v>
      </c>
      <c r="AB38" s="128">
        <v>9.4</v>
      </c>
      <c r="AC38" s="128">
        <v>9.6</v>
      </c>
      <c r="AD38" s="127">
        <v>9.4</v>
      </c>
      <c r="AE38" s="128">
        <v>9</v>
      </c>
      <c r="AF38" s="127">
        <v>8.4</v>
      </c>
      <c r="AG38" s="127">
        <v>8.6</v>
      </c>
      <c r="AH38" s="130">
        <v>8.6</v>
      </c>
      <c r="AI38" s="130">
        <v>8.4</v>
      </c>
      <c r="AJ38" s="130">
        <v>7.9</v>
      </c>
      <c r="AK38" s="130">
        <v>8</v>
      </c>
      <c r="AL38" s="127">
        <v>8.1999999999999993</v>
      </c>
      <c r="AM38" s="129">
        <v>7.8</v>
      </c>
      <c r="AN38" s="130">
        <v>7.5</v>
      </c>
      <c r="AO38" s="130">
        <v>7.6</v>
      </c>
      <c r="AP38" s="127">
        <v>7.8</v>
      </c>
      <c r="AQ38" s="127">
        <v>7.4</v>
      </c>
      <c r="AR38" s="128">
        <v>7</v>
      </c>
      <c r="AS38" s="127">
        <v>7.1</v>
      </c>
      <c r="AT38" s="130">
        <v>8.4</v>
      </c>
      <c r="AU38" s="131">
        <v>8.3000000000000007</v>
      </c>
      <c r="AV38" s="131">
        <v>8.8000000000000007</v>
      </c>
      <c r="AW38" s="131">
        <v>9.163983710368651</v>
      </c>
      <c r="AX38" s="131">
        <v>9.1</v>
      </c>
      <c r="AY38" s="131">
        <v>9</v>
      </c>
      <c r="AZ38" s="131">
        <v>8.9</v>
      </c>
      <c r="BA38" s="131">
        <v>9</v>
      </c>
      <c r="BB38" s="131">
        <v>9.3000000000000007</v>
      </c>
      <c r="BC38" s="131">
        <v>9</v>
      </c>
      <c r="BD38" s="131">
        <v>9</v>
      </c>
      <c r="BE38" s="131">
        <v>9.1999999999999993</v>
      </c>
      <c r="BF38" s="131">
        <v>9.5</v>
      </c>
      <c r="BG38" s="131">
        <v>9.1999999999999993</v>
      </c>
      <c r="BH38" s="131">
        <v>9.1999999999999993</v>
      </c>
      <c r="BI38" s="131">
        <v>9.3000000000000007</v>
      </c>
      <c r="BJ38" s="131">
        <v>9.1</v>
      </c>
      <c r="BK38" s="131">
        <v>8.6999999999999993</v>
      </c>
      <c r="BL38" s="131">
        <v>8.5</v>
      </c>
      <c r="BM38" s="131">
        <v>8.6</v>
      </c>
      <c r="BN38" s="131">
        <v>8.6</v>
      </c>
      <c r="BO38" s="131">
        <v>8.1</v>
      </c>
      <c r="BP38" s="131">
        <v>7.9</v>
      </c>
      <c r="BQ38" s="131">
        <v>8</v>
      </c>
      <c r="BR38" s="131">
        <v>8.1999999999999993</v>
      </c>
      <c r="BS38" s="131">
        <v>8.8000000000000007</v>
      </c>
      <c r="BT38" s="131">
        <v>8.9</v>
      </c>
      <c r="BU38" s="131">
        <v>9.1</v>
      </c>
      <c r="BV38" s="131">
        <v>10</v>
      </c>
      <c r="BW38" s="131">
        <v>9.5</v>
      </c>
      <c r="BX38" s="131">
        <v>9.3000000000000007</v>
      </c>
      <c r="BY38" s="131">
        <v>9.5</v>
      </c>
    </row>
    <row r="39" spans="1:77" s="12" customFormat="1" ht="19.899999999999999" customHeight="1" thickBot="1">
      <c r="A39" s="16"/>
      <c r="B39" s="19" t="str">
        <f>IF('0'!A1=1,"Сільська місцевість","Rural areas")</f>
        <v>Сільська місцевість</v>
      </c>
      <c r="C39" s="140" t="s">
        <v>0</v>
      </c>
      <c r="D39" s="140" t="s">
        <v>0</v>
      </c>
      <c r="E39" s="140" t="s">
        <v>0</v>
      </c>
      <c r="F39" s="133">
        <v>9.6</v>
      </c>
      <c r="G39" s="134">
        <v>8.8000000000000007</v>
      </c>
      <c r="H39" s="134">
        <v>8.1999999999999993</v>
      </c>
      <c r="I39" s="133">
        <v>8.4</v>
      </c>
      <c r="J39" s="134">
        <v>7.5</v>
      </c>
      <c r="K39" s="133">
        <v>6.4</v>
      </c>
      <c r="L39" s="133">
        <v>5.5</v>
      </c>
      <c r="M39" s="133">
        <v>5.7</v>
      </c>
      <c r="N39" s="133">
        <v>6.7</v>
      </c>
      <c r="O39" s="133">
        <v>5.9</v>
      </c>
      <c r="P39" s="133">
        <v>5.5</v>
      </c>
      <c r="Q39" s="133">
        <v>5.8</v>
      </c>
      <c r="R39" s="133">
        <v>6.8</v>
      </c>
      <c r="S39" s="133">
        <v>5.8</v>
      </c>
      <c r="T39" s="133">
        <v>5.4</v>
      </c>
      <c r="U39" s="133">
        <v>5.4</v>
      </c>
      <c r="V39" s="133">
        <v>6.4</v>
      </c>
      <c r="W39" s="133">
        <v>5.5</v>
      </c>
      <c r="X39" s="133">
        <v>5.3</v>
      </c>
      <c r="Y39" s="133">
        <v>5.7</v>
      </c>
      <c r="Z39" s="133">
        <v>8.6999999999999993</v>
      </c>
      <c r="AA39" s="133">
        <v>7.8</v>
      </c>
      <c r="AB39" s="133">
        <v>7.1</v>
      </c>
      <c r="AC39" s="133">
        <v>7.2</v>
      </c>
      <c r="AD39" s="134">
        <v>8.1</v>
      </c>
      <c r="AE39" s="134">
        <v>7.4</v>
      </c>
      <c r="AF39" s="134">
        <v>7.2</v>
      </c>
      <c r="AG39" s="134">
        <v>7.1</v>
      </c>
      <c r="AH39" s="135">
        <v>9</v>
      </c>
      <c r="AI39" s="135">
        <v>7.8</v>
      </c>
      <c r="AJ39" s="135">
        <v>7.4</v>
      </c>
      <c r="AK39" s="135">
        <v>7.5</v>
      </c>
      <c r="AL39" s="134">
        <v>9</v>
      </c>
      <c r="AM39" s="136">
        <v>7.8</v>
      </c>
      <c r="AN39" s="135">
        <v>7.1</v>
      </c>
      <c r="AO39" s="135">
        <v>7.4</v>
      </c>
      <c r="AP39" s="134">
        <v>8.6</v>
      </c>
      <c r="AQ39" s="134">
        <v>7.7</v>
      </c>
      <c r="AR39" s="133">
        <v>7</v>
      </c>
      <c r="AS39" s="134">
        <v>7.3</v>
      </c>
      <c r="AT39" s="135">
        <v>9.9</v>
      </c>
      <c r="AU39" s="137">
        <v>9.1999999999999993</v>
      </c>
      <c r="AV39" s="137">
        <v>9</v>
      </c>
      <c r="AW39" s="137">
        <v>9.5409017878508191</v>
      </c>
      <c r="AX39" s="137">
        <v>10.8</v>
      </c>
      <c r="AY39" s="137">
        <v>9.6999999999999993</v>
      </c>
      <c r="AZ39" s="137">
        <v>9.1999999999999993</v>
      </c>
      <c r="BA39" s="137">
        <v>9.4</v>
      </c>
      <c r="BB39" s="137">
        <v>11.3</v>
      </c>
      <c r="BC39" s="137">
        <v>10.4</v>
      </c>
      <c r="BD39" s="137">
        <v>9.6999999999999993</v>
      </c>
      <c r="BE39" s="137">
        <v>9.6999999999999993</v>
      </c>
      <c r="BF39" s="137">
        <v>11.5</v>
      </c>
      <c r="BG39" s="137">
        <v>10.4</v>
      </c>
      <c r="BH39" s="137">
        <v>9.8000000000000007</v>
      </c>
      <c r="BI39" s="137">
        <v>9.9</v>
      </c>
      <c r="BJ39" s="137">
        <v>10.9</v>
      </c>
      <c r="BK39" s="137">
        <v>9.6</v>
      </c>
      <c r="BL39" s="137">
        <v>9</v>
      </c>
      <c r="BM39" s="137">
        <v>9.1999999999999993</v>
      </c>
      <c r="BN39" s="137">
        <v>10.4</v>
      </c>
      <c r="BO39" s="137">
        <v>9.1999999999999993</v>
      </c>
      <c r="BP39" s="137">
        <v>8.6</v>
      </c>
      <c r="BQ39" s="137">
        <v>8.3000000000000007</v>
      </c>
      <c r="BR39" s="137">
        <v>9.4</v>
      </c>
      <c r="BS39" s="137">
        <v>10.199999999999999</v>
      </c>
      <c r="BT39" s="137">
        <v>10.199999999999999</v>
      </c>
      <c r="BU39" s="137">
        <v>10.4</v>
      </c>
      <c r="BV39" s="137">
        <v>11.6</v>
      </c>
      <c r="BW39" s="137">
        <v>10.8</v>
      </c>
      <c r="BX39" s="137">
        <v>10.4</v>
      </c>
      <c r="BY39" s="137">
        <v>10.7</v>
      </c>
    </row>
    <row r="40" spans="1:77" ht="19.899999999999999" customHeight="1" outlineLevel="1" thickTop="1">
      <c r="A40" s="211" t="str">
        <f>IF('0'!A1=1,"РЕГІОНИ","OBLAST")</f>
        <v>РЕГІОНИ</v>
      </c>
      <c r="B40" s="17" t="str">
        <f>IF('0'!A1=1,"АР Крим","AR Crimea")</f>
        <v>АР Крим</v>
      </c>
      <c r="C40" s="141" t="s">
        <v>0</v>
      </c>
      <c r="D40" s="126" t="s">
        <v>0</v>
      </c>
      <c r="E40" s="126" t="s">
        <v>0</v>
      </c>
      <c r="F40" s="126" t="s">
        <v>0</v>
      </c>
      <c r="G40" s="126" t="s">
        <v>0</v>
      </c>
      <c r="H40" s="126" t="s">
        <v>0</v>
      </c>
      <c r="I40" s="126" t="s">
        <v>0</v>
      </c>
      <c r="J40" s="126" t="s">
        <v>0</v>
      </c>
      <c r="K40" s="126" t="s">
        <v>0</v>
      </c>
      <c r="L40" s="126" t="s">
        <v>0</v>
      </c>
      <c r="M40" s="126" t="s">
        <v>0</v>
      </c>
      <c r="N40" s="126" t="s">
        <v>0</v>
      </c>
      <c r="O40" s="126" t="s">
        <v>0</v>
      </c>
      <c r="P40" s="126" t="s">
        <v>0</v>
      </c>
      <c r="Q40" s="126" t="s">
        <v>0</v>
      </c>
      <c r="R40" s="126" t="s">
        <v>0</v>
      </c>
      <c r="S40" s="126" t="s">
        <v>0</v>
      </c>
      <c r="T40" s="126" t="s">
        <v>0</v>
      </c>
      <c r="U40" s="126" t="s">
        <v>0</v>
      </c>
      <c r="V40" s="131">
        <v>5.3</v>
      </c>
      <c r="W40" s="131">
        <v>4.8</v>
      </c>
      <c r="X40" s="131">
        <v>4.5999999999999996</v>
      </c>
      <c r="Y40" s="131">
        <v>4.7</v>
      </c>
      <c r="Z40" s="131">
        <v>7.3</v>
      </c>
      <c r="AA40" s="131">
        <v>7</v>
      </c>
      <c r="AB40" s="131">
        <v>6.7</v>
      </c>
      <c r="AC40" s="131">
        <v>6.8</v>
      </c>
      <c r="AD40" s="131">
        <v>6.9</v>
      </c>
      <c r="AE40" s="131">
        <v>6.6</v>
      </c>
      <c r="AF40" s="131">
        <v>6.1</v>
      </c>
      <c r="AG40" s="131">
        <v>6.2</v>
      </c>
      <c r="AH40" s="131">
        <v>6.8</v>
      </c>
      <c r="AI40" s="131">
        <v>6.4</v>
      </c>
      <c r="AJ40" s="131">
        <v>5.9</v>
      </c>
      <c r="AK40" s="131">
        <v>6.1</v>
      </c>
      <c r="AL40" s="131">
        <v>6.7</v>
      </c>
      <c r="AM40" s="131">
        <v>6.2</v>
      </c>
      <c r="AN40" s="131">
        <v>5.5</v>
      </c>
      <c r="AO40" s="131">
        <v>5.8</v>
      </c>
      <c r="AP40" s="131">
        <v>6.3</v>
      </c>
      <c r="AQ40" s="131">
        <v>5.8</v>
      </c>
      <c r="AR40" s="131">
        <v>5.4</v>
      </c>
      <c r="AS40" s="131">
        <v>5.7</v>
      </c>
      <c r="AT40" s="126" t="s">
        <v>0</v>
      </c>
      <c r="AU40" s="126" t="s">
        <v>0</v>
      </c>
      <c r="AV40" s="126" t="s">
        <v>0</v>
      </c>
      <c r="AW40" s="126" t="s">
        <v>0</v>
      </c>
      <c r="AX40" s="126" t="s">
        <v>0</v>
      </c>
      <c r="AY40" s="126" t="s">
        <v>0</v>
      </c>
      <c r="AZ40" s="126" t="s">
        <v>0</v>
      </c>
      <c r="BA40" s="126" t="s">
        <v>0</v>
      </c>
      <c r="BB40" s="126" t="s">
        <v>0</v>
      </c>
      <c r="BC40" s="126" t="s">
        <v>0</v>
      </c>
      <c r="BD40" s="126" t="s">
        <v>0</v>
      </c>
      <c r="BE40" s="126" t="s">
        <v>0</v>
      </c>
      <c r="BF40" s="126" t="s">
        <v>0</v>
      </c>
      <c r="BG40" s="126" t="s">
        <v>0</v>
      </c>
      <c r="BH40" s="126" t="s">
        <v>0</v>
      </c>
      <c r="BI40" s="126" t="s">
        <v>0</v>
      </c>
      <c r="BJ40" s="126" t="s">
        <v>0</v>
      </c>
      <c r="BK40" s="126" t="s">
        <v>0</v>
      </c>
      <c r="BL40" s="126" t="s">
        <v>0</v>
      </c>
      <c r="BM40" s="126" t="s">
        <v>0</v>
      </c>
      <c r="BN40" s="126" t="s">
        <v>0</v>
      </c>
      <c r="BO40" s="126" t="s">
        <v>0</v>
      </c>
      <c r="BP40" s="126" t="s">
        <v>0</v>
      </c>
      <c r="BQ40" s="126" t="s">
        <v>0</v>
      </c>
      <c r="BR40" s="126" t="s">
        <v>0</v>
      </c>
      <c r="BS40" s="126" t="s">
        <v>0</v>
      </c>
      <c r="BT40" s="126" t="s">
        <v>0</v>
      </c>
      <c r="BU40" s="126" t="s">
        <v>0</v>
      </c>
      <c r="BV40" s="126" t="s">
        <v>0</v>
      </c>
      <c r="BW40" s="126" t="s">
        <v>0</v>
      </c>
      <c r="BX40" s="126" t="s">
        <v>0</v>
      </c>
      <c r="BY40" s="126" t="s">
        <v>0</v>
      </c>
    </row>
    <row r="41" spans="1:77" ht="19.899999999999999" customHeight="1" outlineLevel="1">
      <c r="A41" s="211"/>
      <c r="B41" s="17" t="str">
        <f>IF('0'!A1=1,"Вінницька","Vinnytsya")</f>
        <v>Вінницька</v>
      </c>
      <c r="C41" s="126" t="s">
        <v>0</v>
      </c>
      <c r="D41" s="126" t="s">
        <v>0</v>
      </c>
      <c r="E41" s="126" t="s">
        <v>0</v>
      </c>
      <c r="F41" s="126" t="s">
        <v>0</v>
      </c>
      <c r="G41" s="126" t="s">
        <v>0</v>
      </c>
      <c r="H41" s="126" t="s">
        <v>0</v>
      </c>
      <c r="I41" s="126" t="s">
        <v>0</v>
      </c>
      <c r="J41" s="126" t="s">
        <v>0</v>
      </c>
      <c r="K41" s="126" t="s">
        <v>0</v>
      </c>
      <c r="L41" s="126" t="s">
        <v>0</v>
      </c>
      <c r="M41" s="126" t="s">
        <v>0</v>
      </c>
      <c r="N41" s="126" t="s">
        <v>0</v>
      </c>
      <c r="O41" s="126" t="s">
        <v>0</v>
      </c>
      <c r="P41" s="126" t="s">
        <v>0</v>
      </c>
      <c r="Q41" s="126" t="s">
        <v>0</v>
      </c>
      <c r="R41" s="126" t="s">
        <v>0</v>
      </c>
      <c r="S41" s="126" t="s">
        <v>0</v>
      </c>
      <c r="T41" s="126" t="s">
        <v>0</v>
      </c>
      <c r="U41" s="126" t="s">
        <v>0</v>
      </c>
      <c r="V41" s="131">
        <v>7</v>
      </c>
      <c r="W41" s="131">
        <v>6.3</v>
      </c>
      <c r="X41" s="131">
        <v>6.3</v>
      </c>
      <c r="Y41" s="131">
        <v>6.4</v>
      </c>
      <c r="Z41" s="131">
        <v>11.4</v>
      </c>
      <c r="AA41" s="131">
        <v>10.9</v>
      </c>
      <c r="AB41" s="131">
        <v>10.5</v>
      </c>
      <c r="AC41" s="131">
        <v>10.6</v>
      </c>
      <c r="AD41" s="131">
        <v>10.7</v>
      </c>
      <c r="AE41" s="131">
        <v>10.199999999999999</v>
      </c>
      <c r="AF41" s="131">
        <v>9.9</v>
      </c>
      <c r="AG41" s="131">
        <v>10</v>
      </c>
      <c r="AH41" s="131">
        <v>10.6</v>
      </c>
      <c r="AI41" s="131">
        <v>10.1</v>
      </c>
      <c r="AJ41" s="131">
        <v>9.6</v>
      </c>
      <c r="AK41" s="131">
        <v>9.6999999999999993</v>
      </c>
      <c r="AL41" s="131">
        <v>9.6999999999999993</v>
      </c>
      <c r="AM41" s="131">
        <v>8.9</v>
      </c>
      <c r="AN41" s="131">
        <v>8.6999999999999993</v>
      </c>
      <c r="AO41" s="131">
        <v>8.8000000000000007</v>
      </c>
      <c r="AP41" s="131">
        <v>9.3000000000000007</v>
      </c>
      <c r="AQ41" s="131">
        <v>8.6999999999999993</v>
      </c>
      <c r="AR41" s="131">
        <v>8.3000000000000007</v>
      </c>
      <c r="AS41" s="131">
        <v>8.4</v>
      </c>
      <c r="AT41" s="131">
        <v>10.9</v>
      </c>
      <c r="AU41" s="131">
        <v>10.199999999999999</v>
      </c>
      <c r="AV41" s="131">
        <v>10.3</v>
      </c>
      <c r="AW41" s="131">
        <v>10.5</v>
      </c>
      <c r="AX41" s="131">
        <v>10.6</v>
      </c>
      <c r="AY41" s="142">
        <v>9.6</v>
      </c>
      <c r="AZ41" s="142">
        <v>8.9</v>
      </c>
      <c r="BA41" s="142">
        <v>8.9</v>
      </c>
      <c r="BB41" s="142">
        <v>10.9</v>
      </c>
      <c r="BC41" s="142">
        <v>10.6</v>
      </c>
      <c r="BD41" s="142">
        <v>9.8000000000000007</v>
      </c>
      <c r="BE41" s="142">
        <v>9.6999999999999993</v>
      </c>
      <c r="BF41" s="142">
        <v>11.2</v>
      </c>
      <c r="BG41" s="142">
        <v>10.9</v>
      </c>
      <c r="BH41" s="142">
        <v>10.6</v>
      </c>
      <c r="BI41" s="171">
        <v>10.7</v>
      </c>
      <c r="BJ41" s="171">
        <v>11</v>
      </c>
      <c r="BK41" s="171">
        <v>10.3</v>
      </c>
      <c r="BL41" s="171">
        <v>9.9</v>
      </c>
      <c r="BM41" s="171">
        <v>9.9</v>
      </c>
      <c r="BN41" s="171">
        <v>10.3</v>
      </c>
      <c r="BO41" s="171">
        <v>9.8000000000000007</v>
      </c>
      <c r="BP41" s="171">
        <v>9.4</v>
      </c>
      <c r="BQ41" s="171">
        <v>9.4</v>
      </c>
      <c r="BR41" s="171">
        <v>9.6999999999999993</v>
      </c>
      <c r="BS41" s="171">
        <v>10.4</v>
      </c>
      <c r="BT41" s="171">
        <v>10.5</v>
      </c>
      <c r="BU41" s="171">
        <v>10.7</v>
      </c>
      <c r="BV41" s="171">
        <v>11.6</v>
      </c>
      <c r="BW41" s="171">
        <v>11</v>
      </c>
      <c r="BX41" s="171">
        <v>10.9</v>
      </c>
      <c r="BY41" s="171">
        <v>11</v>
      </c>
    </row>
    <row r="42" spans="1:77" ht="19.899999999999999" customHeight="1" outlineLevel="1">
      <c r="A42" s="211"/>
      <c r="B42" s="17" t="str">
        <f>IF('0'!A1=1,"Волинська","Volyn")</f>
        <v>Волинська</v>
      </c>
      <c r="C42" s="126" t="s">
        <v>0</v>
      </c>
      <c r="D42" s="126" t="s">
        <v>0</v>
      </c>
      <c r="E42" s="126" t="s">
        <v>0</v>
      </c>
      <c r="F42" s="126" t="s">
        <v>0</v>
      </c>
      <c r="G42" s="126" t="s">
        <v>0</v>
      </c>
      <c r="H42" s="126" t="s">
        <v>0</v>
      </c>
      <c r="I42" s="126" t="s">
        <v>0</v>
      </c>
      <c r="J42" s="126" t="s">
        <v>0</v>
      </c>
      <c r="K42" s="126" t="s">
        <v>0</v>
      </c>
      <c r="L42" s="126" t="s">
        <v>0</v>
      </c>
      <c r="M42" s="126" t="s">
        <v>0</v>
      </c>
      <c r="N42" s="126" t="s">
        <v>0</v>
      </c>
      <c r="O42" s="126" t="s">
        <v>0</v>
      </c>
      <c r="P42" s="126" t="s">
        <v>0</v>
      </c>
      <c r="Q42" s="126" t="s">
        <v>0</v>
      </c>
      <c r="R42" s="126" t="s">
        <v>0</v>
      </c>
      <c r="S42" s="126" t="s">
        <v>0</v>
      </c>
      <c r="T42" s="126" t="s">
        <v>0</v>
      </c>
      <c r="U42" s="126" t="s">
        <v>0</v>
      </c>
      <c r="V42" s="131">
        <v>8.9</v>
      </c>
      <c r="W42" s="131">
        <v>7.8</v>
      </c>
      <c r="X42" s="131">
        <v>7.8</v>
      </c>
      <c r="Y42" s="131">
        <v>8.3000000000000007</v>
      </c>
      <c r="Z42" s="131">
        <v>10.1</v>
      </c>
      <c r="AA42" s="131">
        <v>9.4</v>
      </c>
      <c r="AB42" s="131">
        <v>9</v>
      </c>
      <c r="AC42" s="131">
        <v>9.4</v>
      </c>
      <c r="AD42" s="131">
        <v>9.5</v>
      </c>
      <c r="AE42" s="131">
        <v>8.8000000000000007</v>
      </c>
      <c r="AF42" s="131">
        <v>8.4</v>
      </c>
      <c r="AG42" s="131">
        <v>8.5</v>
      </c>
      <c r="AH42" s="131">
        <v>9.3000000000000007</v>
      </c>
      <c r="AI42" s="131">
        <v>8.6</v>
      </c>
      <c r="AJ42" s="131">
        <v>8.1999999999999993</v>
      </c>
      <c r="AK42" s="131">
        <v>8.3000000000000007</v>
      </c>
      <c r="AL42" s="131">
        <v>9.1999999999999993</v>
      </c>
      <c r="AM42" s="131">
        <v>8.5</v>
      </c>
      <c r="AN42" s="131">
        <v>8</v>
      </c>
      <c r="AO42" s="131">
        <v>8.1</v>
      </c>
      <c r="AP42" s="131">
        <v>9</v>
      </c>
      <c r="AQ42" s="131">
        <v>8.3000000000000007</v>
      </c>
      <c r="AR42" s="131">
        <v>7.8</v>
      </c>
      <c r="AS42" s="131">
        <v>7.8</v>
      </c>
      <c r="AT42" s="131">
        <v>9.8000000000000007</v>
      </c>
      <c r="AU42" s="131">
        <v>9.6999999999999993</v>
      </c>
      <c r="AV42" s="131">
        <v>9.6999999999999993</v>
      </c>
      <c r="AW42" s="131">
        <v>9.9</v>
      </c>
      <c r="AX42" s="131">
        <v>11.1</v>
      </c>
      <c r="AY42" s="142">
        <v>10.4</v>
      </c>
      <c r="AZ42" s="142">
        <v>9.6</v>
      </c>
      <c r="BA42" s="142">
        <v>9.8000000000000007</v>
      </c>
      <c r="BB42" s="142">
        <v>12.9</v>
      </c>
      <c r="BC42" s="142">
        <v>12</v>
      </c>
      <c r="BD42" s="142">
        <v>11.2</v>
      </c>
      <c r="BE42" s="142">
        <v>11.5</v>
      </c>
      <c r="BF42" s="142">
        <v>13.7</v>
      </c>
      <c r="BG42" s="142">
        <v>12.7</v>
      </c>
      <c r="BH42" s="142">
        <v>12.5</v>
      </c>
      <c r="BI42" s="171">
        <v>12.5</v>
      </c>
      <c r="BJ42" s="171">
        <v>13</v>
      </c>
      <c r="BK42" s="171">
        <v>12.2</v>
      </c>
      <c r="BL42" s="171">
        <v>11.3</v>
      </c>
      <c r="BM42" s="171">
        <v>11.4</v>
      </c>
      <c r="BN42" s="171">
        <v>12.3</v>
      </c>
      <c r="BO42" s="171">
        <v>11.7</v>
      </c>
      <c r="BP42" s="171">
        <v>10.6</v>
      </c>
      <c r="BQ42" s="171">
        <v>10.6</v>
      </c>
      <c r="BR42" s="171">
        <v>10.6</v>
      </c>
      <c r="BS42" s="171">
        <v>12.3</v>
      </c>
      <c r="BT42" s="171">
        <v>12.4</v>
      </c>
      <c r="BU42" s="171">
        <v>12.5</v>
      </c>
      <c r="BV42" s="171">
        <v>13</v>
      </c>
      <c r="BW42" s="171">
        <v>12.7</v>
      </c>
      <c r="BX42" s="171">
        <v>12.5</v>
      </c>
      <c r="BY42" s="171">
        <v>12.7</v>
      </c>
    </row>
    <row r="43" spans="1:77" ht="19.899999999999999" customHeight="1" outlineLevel="1">
      <c r="A43" s="211"/>
      <c r="B43" s="17" t="str">
        <f>IF('0'!A1=1,"Дніпропетровська","Dnipropetrovsk")</f>
        <v>Дніпропетровська</v>
      </c>
      <c r="C43" s="126" t="s">
        <v>0</v>
      </c>
      <c r="D43" s="126" t="s">
        <v>0</v>
      </c>
      <c r="E43" s="126" t="s">
        <v>0</v>
      </c>
      <c r="F43" s="126" t="s">
        <v>0</v>
      </c>
      <c r="G43" s="126" t="s">
        <v>0</v>
      </c>
      <c r="H43" s="126" t="s">
        <v>0</v>
      </c>
      <c r="I43" s="126" t="s">
        <v>0</v>
      </c>
      <c r="J43" s="126" t="s">
        <v>0</v>
      </c>
      <c r="K43" s="126" t="s">
        <v>0</v>
      </c>
      <c r="L43" s="126" t="s">
        <v>0</v>
      </c>
      <c r="M43" s="126" t="s">
        <v>0</v>
      </c>
      <c r="N43" s="126" t="s">
        <v>0</v>
      </c>
      <c r="O43" s="126" t="s">
        <v>0</v>
      </c>
      <c r="P43" s="126" t="s">
        <v>0</v>
      </c>
      <c r="Q43" s="126" t="s">
        <v>0</v>
      </c>
      <c r="R43" s="126" t="s">
        <v>0</v>
      </c>
      <c r="S43" s="126" t="s">
        <v>0</v>
      </c>
      <c r="T43" s="126" t="s">
        <v>0</v>
      </c>
      <c r="U43" s="126" t="s">
        <v>0</v>
      </c>
      <c r="V43" s="131">
        <v>5.2</v>
      </c>
      <c r="W43" s="131">
        <v>4.9000000000000004</v>
      </c>
      <c r="X43" s="131">
        <v>4.8</v>
      </c>
      <c r="Y43" s="131">
        <v>5.0999999999999996</v>
      </c>
      <c r="Z43" s="131">
        <v>8.1</v>
      </c>
      <c r="AA43" s="131">
        <v>7.8</v>
      </c>
      <c r="AB43" s="131">
        <v>7.6</v>
      </c>
      <c r="AC43" s="131">
        <v>7.8</v>
      </c>
      <c r="AD43" s="131">
        <v>8</v>
      </c>
      <c r="AE43" s="131">
        <v>7.3</v>
      </c>
      <c r="AF43" s="131">
        <v>7</v>
      </c>
      <c r="AG43" s="131">
        <v>7.1</v>
      </c>
      <c r="AH43" s="131">
        <v>7.8</v>
      </c>
      <c r="AI43" s="131">
        <v>7.1</v>
      </c>
      <c r="AJ43" s="131">
        <v>6.7</v>
      </c>
      <c r="AK43" s="131">
        <v>6.8</v>
      </c>
      <c r="AL43" s="131">
        <v>7.4</v>
      </c>
      <c r="AM43" s="131">
        <v>6.8</v>
      </c>
      <c r="AN43" s="131">
        <v>6.5</v>
      </c>
      <c r="AO43" s="131">
        <v>6.6</v>
      </c>
      <c r="AP43" s="131">
        <v>7.2</v>
      </c>
      <c r="AQ43" s="131">
        <v>6.7</v>
      </c>
      <c r="AR43" s="131">
        <v>6.3</v>
      </c>
      <c r="AS43" s="131">
        <v>6.5</v>
      </c>
      <c r="AT43" s="131">
        <v>7.4</v>
      </c>
      <c r="AU43" s="131">
        <v>7</v>
      </c>
      <c r="AV43" s="131">
        <v>7.7</v>
      </c>
      <c r="AW43" s="131">
        <v>8</v>
      </c>
      <c r="AX43" s="131">
        <v>7.2</v>
      </c>
      <c r="AY43" s="142">
        <v>6.8</v>
      </c>
      <c r="AZ43" s="142">
        <v>7.1</v>
      </c>
      <c r="BA43" s="142">
        <v>7.2</v>
      </c>
      <c r="BB43" s="142">
        <v>7.9</v>
      </c>
      <c r="BC43" s="142">
        <v>8</v>
      </c>
      <c r="BD43" s="142">
        <v>7.8</v>
      </c>
      <c r="BE43" s="142">
        <v>7.9</v>
      </c>
      <c r="BF43" s="142">
        <v>8.5</v>
      </c>
      <c r="BG43" s="142">
        <v>8.4</v>
      </c>
      <c r="BH43" s="142">
        <v>8.4</v>
      </c>
      <c r="BI43" s="171">
        <v>8.5</v>
      </c>
      <c r="BJ43" s="171">
        <v>8.1999999999999993</v>
      </c>
      <c r="BK43" s="171">
        <v>8</v>
      </c>
      <c r="BL43" s="171">
        <v>7.7</v>
      </c>
      <c r="BM43" s="171">
        <v>8</v>
      </c>
      <c r="BN43" s="171">
        <v>8.1</v>
      </c>
      <c r="BO43" s="171">
        <v>7.7</v>
      </c>
      <c r="BP43" s="171">
        <v>7.5</v>
      </c>
      <c r="BQ43" s="171">
        <v>7.7</v>
      </c>
      <c r="BR43" s="171">
        <v>7.7</v>
      </c>
      <c r="BS43" s="171">
        <v>8.1999999999999993</v>
      </c>
      <c r="BT43" s="171">
        <v>8.3000000000000007</v>
      </c>
      <c r="BU43" s="171">
        <v>8.6</v>
      </c>
      <c r="BV43" s="171">
        <v>10</v>
      </c>
      <c r="BW43" s="171">
        <v>8.9</v>
      </c>
      <c r="BX43" s="171">
        <v>8.5</v>
      </c>
      <c r="BY43" s="171">
        <v>8.9</v>
      </c>
    </row>
    <row r="44" spans="1:77" ht="19.899999999999999" customHeight="1" outlineLevel="1">
      <c r="A44" s="211"/>
      <c r="B44" s="17" t="str">
        <f>IF('0'!A1=1,"Донецька","Donetsk")</f>
        <v>Донецька</v>
      </c>
      <c r="C44" s="126" t="s">
        <v>0</v>
      </c>
      <c r="D44" s="126" t="s">
        <v>0</v>
      </c>
      <c r="E44" s="126" t="s">
        <v>0</v>
      </c>
      <c r="F44" s="126" t="s">
        <v>0</v>
      </c>
      <c r="G44" s="126" t="s">
        <v>0</v>
      </c>
      <c r="H44" s="126" t="s">
        <v>0</v>
      </c>
      <c r="I44" s="126" t="s">
        <v>0</v>
      </c>
      <c r="J44" s="126" t="s">
        <v>0</v>
      </c>
      <c r="K44" s="126" t="s">
        <v>0</v>
      </c>
      <c r="L44" s="126" t="s">
        <v>0</v>
      </c>
      <c r="M44" s="126" t="s">
        <v>0</v>
      </c>
      <c r="N44" s="126" t="s">
        <v>0</v>
      </c>
      <c r="O44" s="126" t="s">
        <v>0</v>
      </c>
      <c r="P44" s="126" t="s">
        <v>0</v>
      </c>
      <c r="Q44" s="126" t="s">
        <v>0</v>
      </c>
      <c r="R44" s="126" t="s">
        <v>0</v>
      </c>
      <c r="S44" s="126" t="s">
        <v>0</v>
      </c>
      <c r="T44" s="126" t="s">
        <v>0</v>
      </c>
      <c r="U44" s="126" t="s">
        <v>0</v>
      </c>
      <c r="V44" s="131">
        <v>5.8</v>
      </c>
      <c r="W44" s="131">
        <v>5.3</v>
      </c>
      <c r="X44" s="131">
        <v>5</v>
      </c>
      <c r="Y44" s="131">
        <v>5.7</v>
      </c>
      <c r="Z44" s="131">
        <v>10.199999999999999</v>
      </c>
      <c r="AA44" s="131">
        <v>9.6999999999999993</v>
      </c>
      <c r="AB44" s="131">
        <v>9.3000000000000007</v>
      </c>
      <c r="AC44" s="131">
        <v>9.4</v>
      </c>
      <c r="AD44" s="131">
        <v>9.6</v>
      </c>
      <c r="AE44" s="131">
        <v>9.1</v>
      </c>
      <c r="AF44" s="131">
        <v>8.6999999999999993</v>
      </c>
      <c r="AG44" s="131">
        <v>8.4</v>
      </c>
      <c r="AH44" s="131">
        <v>9.3000000000000007</v>
      </c>
      <c r="AI44" s="131">
        <v>8.6</v>
      </c>
      <c r="AJ44" s="131">
        <v>8.1</v>
      </c>
      <c r="AK44" s="131">
        <v>8.1999999999999993</v>
      </c>
      <c r="AL44" s="131">
        <v>9</v>
      </c>
      <c r="AM44" s="131">
        <v>8.4</v>
      </c>
      <c r="AN44" s="131">
        <v>8</v>
      </c>
      <c r="AO44" s="131">
        <v>8</v>
      </c>
      <c r="AP44" s="131">
        <v>8.6</v>
      </c>
      <c r="AQ44" s="131">
        <v>8.1999999999999993</v>
      </c>
      <c r="AR44" s="131">
        <v>7.8</v>
      </c>
      <c r="AS44" s="131">
        <v>7.8</v>
      </c>
      <c r="AT44" s="131">
        <v>9.1</v>
      </c>
      <c r="AU44" s="131">
        <v>9.6</v>
      </c>
      <c r="AV44" s="131">
        <v>10.220000000000001</v>
      </c>
      <c r="AW44" s="131">
        <v>11.02</v>
      </c>
      <c r="AX44" s="131">
        <v>14.4</v>
      </c>
      <c r="AY44" s="142">
        <v>13.6</v>
      </c>
      <c r="AZ44" s="142">
        <v>13.6</v>
      </c>
      <c r="BA44" s="142">
        <v>13.8</v>
      </c>
      <c r="BB44" s="142">
        <v>14.8</v>
      </c>
      <c r="BC44" s="142">
        <v>14.2</v>
      </c>
      <c r="BD44" s="142">
        <v>14</v>
      </c>
      <c r="BE44" s="142">
        <v>14.1</v>
      </c>
      <c r="BF44" s="142">
        <v>15.2</v>
      </c>
      <c r="BG44" s="142">
        <v>14.5</v>
      </c>
      <c r="BH44" s="142">
        <v>14.5</v>
      </c>
      <c r="BI44" s="171">
        <v>14.6</v>
      </c>
      <c r="BJ44" s="171">
        <v>14.5</v>
      </c>
      <c r="BK44" s="171">
        <v>14.1</v>
      </c>
      <c r="BL44" s="171">
        <v>14</v>
      </c>
      <c r="BM44" s="171">
        <v>14</v>
      </c>
      <c r="BN44" s="171">
        <v>14.1</v>
      </c>
      <c r="BO44" s="171">
        <v>13.7</v>
      </c>
      <c r="BP44" s="171">
        <v>13.5</v>
      </c>
      <c r="BQ44" s="171">
        <v>13.6</v>
      </c>
      <c r="BR44" s="171">
        <v>13.8</v>
      </c>
      <c r="BS44" s="171">
        <v>14.5</v>
      </c>
      <c r="BT44" s="171">
        <v>14.7</v>
      </c>
      <c r="BU44" s="171">
        <v>14.9</v>
      </c>
      <c r="BV44" s="171">
        <v>15.9</v>
      </c>
      <c r="BW44" s="171">
        <v>15.2</v>
      </c>
      <c r="BX44" s="171">
        <v>15.2</v>
      </c>
      <c r="BY44" s="171">
        <v>15.4</v>
      </c>
    </row>
    <row r="45" spans="1:77" ht="19.899999999999999" customHeight="1" outlineLevel="1">
      <c r="A45" s="211"/>
      <c r="B45" s="17" t="str">
        <f>IF('0'!A1=1,"Житомирська","Zhytomyr")</f>
        <v>Житомирська</v>
      </c>
      <c r="C45" s="126" t="s">
        <v>0</v>
      </c>
      <c r="D45" s="126" t="s">
        <v>0</v>
      </c>
      <c r="E45" s="126" t="s">
        <v>0</v>
      </c>
      <c r="F45" s="126" t="s">
        <v>0</v>
      </c>
      <c r="G45" s="126" t="s">
        <v>0</v>
      </c>
      <c r="H45" s="126" t="s">
        <v>0</v>
      </c>
      <c r="I45" s="126" t="s">
        <v>0</v>
      </c>
      <c r="J45" s="126" t="s">
        <v>0</v>
      </c>
      <c r="K45" s="126" t="s">
        <v>0</v>
      </c>
      <c r="L45" s="126" t="s">
        <v>0</v>
      </c>
      <c r="M45" s="126" t="s">
        <v>0</v>
      </c>
      <c r="N45" s="126" t="s">
        <v>0</v>
      </c>
      <c r="O45" s="126" t="s">
        <v>0</v>
      </c>
      <c r="P45" s="126" t="s">
        <v>0</v>
      </c>
      <c r="Q45" s="126" t="s">
        <v>0</v>
      </c>
      <c r="R45" s="126" t="s">
        <v>0</v>
      </c>
      <c r="S45" s="126" t="s">
        <v>0</v>
      </c>
      <c r="T45" s="126" t="s">
        <v>0</v>
      </c>
      <c r="U45" s="126" t="s">
        <v>0</v>
      </c>
      <c r="V45" s="131">
        <v>9.4</v>
      </c>
      <c r="W45" s="131">
        <v>8.6</v>
      </c>
      <c r="X45" s="131">
        <v>8.4</v>
      </c>
      <c r="Y45" s="131">
        <v>8.6999999999999993</v>
      </c>
      <c r="Z45" s="131">
        <v>11.6</v>
      </c>
      <c r="AA45" s="131">
        <v>11</v>
      </c>
      <c r="AB45" s="131">
        <v>10.5</v>
      </c>
      <c r="AC45" s="131">
        <v>10.7</v>
      </c>
      <c r="AD45" s="131">
        <v>11.1</v>
      </c>
      <c r="AE45" s="131">
        <v>10.199999999999999</v>
      </c>
      <c r="AF45" s="131">
        <v>9.6999999999999993</v>
      </c>
      <c r="AG45" s="131">
        <v>9.8000000000000007</v>
      </c>
      <c r="AH45" s="131">
        <v>10.9</v>
      </c>
      <c r="AI45" s="131">
        <v>9.9</v>
      </c>
      <c r="AJ45" s="131">
        <v>9.8000000000000007</v>
      </c>
      <c r="AK45" s="131">
        <v>10</v>
      </c>
      <c r="AL45" s="131">
        <v>10.1</v>
      </c>
      <c r="AM45" s="131">
        <v>9.6999999999999993</v>
      </c>
      <c r="AN45" s="131">
        <v>9.6</v>
      </c>
      <c r="AO45" s="131">
        <v>9.6999999999999993</v>
      </c>
      <c r="AP45" s="131">
        <v>9.9</v>
      </c>
      <c r="AQ45" s="131">
        <v>9.4</v>
      </c>
      <c r="AR45" s="131">
        <v>9.1999999999999993</v>
      </c>
      <c r="AS45" s="131">
        <v>9.3000000000000007</v>
      </c>
      <c r="AT45" s="131">
        <v>11.1</v>
      </c>
      <c r="AU45" s="131">
        <v>10.8</v>
      </c>
      <c r="AV45" s="131">
        <v>10.9</v>
      </c>
      <c r="AW45" s="131">
        <v>11.5</v>
      </c>
      <c r="AX45" s="131">
        <v>11.8</v>
      </c>
      <c r="AY45" s="142">
        <v>11.5</v>
      </c>
      <c r="AZ45" s="142">
        <v>11.3</v>
      </c>
      <c r="BA45" s="142">
        <v>11.3</v>
      </c>
      <c r="BB45" s="142">
        <v>12.5</v>
      </c>
      <c r="BC45" s="142">
        <v>11.9</v>
      </c>
      <c r="BD45" s="142">
        <v>11.1</v>
      </c>
      <c r="BE45" s="142">
        <v>11.2</v>
      </c>
      <c r="BF45" s="142">
        <v>11.8</v>
      </c>
      <c r="BG45" s="142">
        <v>11.3</v>
      </c>
      <c r="BH45" s="142">
        <v>10.7</v>
      </c>
      <c r="BI45" s="171">
        <v>10.8</v>
      </c>
      <c r="BJ45" s="171">
        <v>11.1</v>
      </c>
      <c r="BK45" s="171">
        <v>10.5</v>
      </c>
      <c r="BL45" s="171">
        <v>10.199999999999999</v>
      </c>
      <c r="BM45" s="171">
        <v>10.4</v>
      </c>
      <c r="BN45" s="171">
        <v>10.5</v>
      </c>
      <c r="BO45" s="171">
        <v>9.8000000000000007</v>
      </c>
      <c r="BP45" s="171">
        <v>9.5</v>
      </c>
      <c r="BQ45" s="171">
        <v>9.6</v>
      </c>
      <c r="BR45" s="171">
        <v>10.1</v>
      </c>
      <c r="BS45" s="171">
        <v>10.5</v>
      </c>
      <c r="BT45" s="171">
        <v>10.6</v>
      </c>
      <c r="BU45" s="171">
        <v>10.9</v>
      </c>
      <c r="BV45" s="171">
        <v>12.4</v>
      </c>
      <c r="BW45" s="171">
        <v>11.2</v>
      </c>
      <c r="BX45" s="171">
        <v>10.8</v>
      </c>
      <c r="BY45" s="171">
        <v>11.2</v>
      </c>
    </row>
    <row r="46" spans="1:77" ht="19.899999999999999" customHeight="1" outlineLevel="1">
      <c r="A46" s="211"/>
      <c r="B46" s="17" t="str">
        <f>IF('0'!A1=1,"Закарпатська","Zakarpattya")</f>
        <v>Закарпатська</v>
      </c>
      <c r="C46" s="126" t="s">
        <v>0</v>
      </c>
      <c r="D46" s="126" t="s">
        <v>0</v>
      </c>
      <c r="E46" s="126" t="s">
        <v>0</v>
      </c>
      <c r="F46" s="126" t="s">
        <v>0</v>
      </c>
      <c r="G46" s="126" t="s">
        <v>0</v>
      </c>
      <c r="H46" s="126" t="s">
        <v>0</v>
      </c>
      <c r="I46" s="126" t="s">
        <v>0</v>
      </c>
      <c r="J46" s="126" t="s">
        <v>0</v>
      </c>
      <c r="K46" s="126" t="s">
        <v>0</v>
      </c>
      <c r="L46" s="126" t="s">
        <v>0</v>
      </c>
      <c r="M46" s="126" t="s">
        <v>0</v>
      </c>
      <c r="N46" s="126" t="s">
        <v>0</v>
      </c>
      <c r="O46" s="126" t="s">
        <v>0</v>
      </c>
      <c r="P46" s="126" t="s">
        <v>0</v>
      </c>
      <c r="Q46" s="126" t="s">
        <v>0</v>
      </c>
      <c r="R46" s="126" t="s">
        <v>0</v>
      </c>
      <c r="S46" s="126" t="s">
        <v>0</v>
      </c>
      <c r="T46" s="126" t="s">
        <v>0</v>
      </c>
      <c r="U46" s="126" t="s">
        <v>0</v>
      </c>
      <c r="V46" s="131">
        <v>7.1</v>
      </c>
      <c r="W46" s="131">
        <v>5.8</v>
      </c>
      <c r="X46" s="131">
        <v>5.5</v>
      </c>
      <c r="Y46" s="131">
        <v>6.4</v>
      </c>
      <c r="Z46" s="131">
        <v>10.4</v>
      </c>
      <c r="AA46" s="131">
        <v>10.199999999999999</v>
      </c>
      <c r="AB46" s="131">
        <v>9.9</v>
      </c>
      <c r="AC46" s="131">
        <v>9.9</v>
      </c>
      <c r="AD46" s="131">
        <v>9.6999999999999993</v>
      </c>
      <c r="AE46" s="131">
        <v>9.3000000000000007</v>
      </c>
      <c r="AF46" s="131">
        <v>8.9</v>
      </c>
      <c r="AG46" s="131">
        <v>8.6999999999999993</v>
      </c>
      <c r="AH46" s="131">
        <v>9.5</v>
      </c>
      <c r="AI46" s="131">
        <v>9.1999999999999993</v>
      </c>
      <c r="AJ46" s="131">
        <v>9.5</v>
      </c>
      <c r="AK46" s="131">
        <v>9.6</v>
      </c>
      <c r="AL46" s="131">
        <v>9.6999999999999993</v>
      </c>
      <c r="AM46" s="131">
        <v>8.3000000000000007</v>
      </c>
      <c r="AN46" s="131">
        <v>7.9</v>
      </c>
      <c r="AO46" s="131">
        <v>8.6999999999999993</v>
      </c>
      <c r="AP46" s="131">
        <v>9.1</v>
      </c>
      <c r="AQ46" s="131">
        <v>8</v>
      </c>
      <c r="AR46" s="131">
        <v>7.2</v>
      </c>
      <c r="AS46" s="131">
        <v>7.8</v>
      </c>
      <c r="AT46" s="131">
        <v>10.5</v>
      </c>
      <c r="AU46" s="131">
        <v>9.3000000000000007</v>
      </c>
      <c r="AV46" s="131">
        <v>9</v>
      </c>
      <c r="AW46" s="131">
        <v>9.1999999999999993</v>
      </c>
      <c r="AX46" s="131">
        <v>9.5</v>
      </c>
      <c r="AY46" s="142">
        <v>9.4</v>
      </c>
      <c r="AZ46" s="142">
        <v>9.1</v>
      </c>
      <c r="BA46" s="142">
        <v>9.1999999999999993</v>
      </c>
      <c r="BB46" s="142">
        <v>10.5</v>
      </c>
      <c r="BC46" s="142">
        <v>9.6999999999999993</v>
      </c>
      <c r="BD46" s="142">
        <v>9.8000000000000007</v>
      </c>
      <c r="BE46" s="142">
        <v>10</v>
      </c>
      <c r="BF46" s="142">
        <v>10.199999999999999</v>
      </c>
      <c r="BG46" s="142">
        <v>9.9</v>
      </c>
      <c r="BH46" s="142">
        <v>10.4</v>
      </c>
      <c r="BI46" s="171">
        <v>10.5</v>
      </c>
      <c r="BJ46" s="171">
        <v>9.9</v>
      </c>
      <c r="BK46" s="171">
        <v>9.6</v>
      </c>
      <c r="BL46" s="171">
        <v>9.8000000000000007</v>
      </c>
      <c r="BM46" s="171">
        <v>10</v>
      </c>
      <c r="BN46" s="171">
        <v>9.6</v>
      </c>
      <c r="BO46" s="171">
        <v>9.1</v>
      </c>
      <c r="BP46" s="171">
        <v>8.8000000000000007</v>
      </c>
      <c r="BQ46" s="171">
        <v>9.1</v>
      </c>
      <c r="BR46" s="171">
        <v>9.4</v>
      </c>
      <c r="BS46" s="171">
        <v>10.199999999999999</v>
      </c>
      <c r="BT46" s="171">
        <v>10.3</v>
      </c>
      <c r="BU46" s="171">
        <v>10.6</v>
      </c>
      <c r="BV46" s="171">
        <v>12</v>
      </c>
      <c r="BW46" s="171">
        <v>11.3</v>
      </c>
      <c r="BX46" s="171">
        <v>10.9</v>
      </c>
      <c r="BY46" s="171">
        <v>11.1</v>
      </c>
    </row>
    <row r="47" spans="1:77" ht="19.899999999999999" customHeight="1" outlineLevel="1">
      <c r="A47" s="211"/>
      <c r="B47" s="17" t="str">
        <f>IF('0'!A1=1,"Запорізька","Zaporizhzhya")</f>
        <v>Запорізька</v>
      </c>
      <c r="C47" s="126" t="s">
        <v>0</v>
      </c>
      <c r="D47" s="126" t="s">
        <v>0</v>
      </c>
      <c r="E47" s="126" t="s">
        <v>0</v>
      </c>
      <c r="F47" s="126" t="s">
        <v>0</v>
      </c>
      <c r="G47" s="126" t="s">
        <v>0</v>
      </c>
      <c r="H47" s="126" t="s">
        <v>0</v>
      </c>
      <c r="I47" s="126" t="s">
        <v>0</v>
      </c>
      <c r="J47" s="126" t="s">
        <v>0</v>
      </c>
      <c r="K47" s="126" t="s">
        <v>0</v>
      </c>
      <c r="L47" s="126" t="s">
        <v>0</v>
      </c>
      <c r="M47" s="126" t="s">
        <v>0</v>
      </c>
      <c r="N47" s="126" t="s">
        <v>0</v>
      </c>
      <c r="O47" s="126" t="s">
        <v>0</v>
      </c>
      <c r="P47" s="126" t="s">
        <v>0</v>
      </c>
      <c r="Q47" s="126" t="s">
        <v>0</v>
      </c>
      <c r="R47" s="126" t="s">
        <v>0</v>
      </c>
      <c r="S47" s="126" t="s">
        <v>0</v>
      </c>
      <c r="T47" s="126" t="s">
        <v>0</v>
      </c>
      <c r="U47" s="126" t="s">
        <v>0</v>
      </c>
      <c r="V47" s="131">
        <v>6.7</v>
      </c>
      <c r="W47" s="131">
        <v>5.7</v>
      </c>
      <c r="X47" s="131">
        <v>5.6</v>
      </c>
      <c r="Y47" s="131">
        <v>6</v>
      </c>
      <c r="Z47" s="131">
        <v>8.4</v>
      </c>
      <c r="AA47" s="131">
        <v>8</v>
      </c>
      <c r="AB47" s="131">
        <v>7.7</v>
      </c>
      <c r="AC47" s="131">
        <v>8.1</v>
      </c>
      <c r="AD47" s="131">
        <v>7.9</v>
      </c>
      <c r="AE47" s="131">
        <v>7.6</v>
      </c>
      <c r="AF47" s="131">
        <v>7.2</v>
      </c>
      <c r="AG47" s="131">
        <v>7.5</v>
      </c>
      <c r="AH47" s="131">
        <v>7.7</v>
      </c>
      <c r="AI47" s="131">
        <v>7.5</v>
      </c>
      <c r="AJ47" s="131">
        <v>7</v>
      </c>
      <c r="AK47" s="131">
        <v>7.2</v>
      </c>
      <c r="AL47" s="131">
        <v>7.5</v>
      </c>
      <c r="AM47" s="131">
        <v>6.9</v>
      </c>
      <c r="AN47" s="131">
        <v>6.7</v>
      </c>
      <c r="AO47" s="131">
        <v>7</v>
      </c>
      <c r="AP47" s="131">
        <v>7.2</v>
      </c>
      <c r="AQ47" s="131">
        <v>6.8</v>
      </c>
      <c r="AR47" s="131">
        <v>6.4</v>
      </c>
      <c r="AS47" s="131">
        <v>6.6</v>
      </c>
      <c r="AT47" s="131">
        <v>7.7</v>
      </c>
      <c r="AU47" s="131">
        <v>7.4</v>
      </c>
      <c r="AV47" s="131">
        <v>7.8</v>
      </c>
      <c r="AW47" s="131">
        <v>8.4</v>
      </c>
      <c r="AX47" s="131">
        <v>9.8000000000000007</v>
      </c>
      <c r="AY47" s="142">
        <v>9.1999999999999993</v>
      </c>
      <c r="AZ47" s="142">
        <v>9.4</v>
      </c>
      <c r="BA47" s="142">
        <v>9.6999999999999993</v>
      </c>
      <c r="BB47" s="142">
        <v>10.4</v>
      </c>
      <c r="BC47" s="142">
        <v>9.8000000000000007</v>
      </c>
      <c r="BD47" s="142">
        <v>9.6999999999999993</v>
      </c>
      <c r="BE47" s="142">
        <v>10</v>
      </c>
      <c r="BF47" s="142">
        <v>10.8</v>
      </c>
      <c r="BG47" s="142">
        <v>10.7</v>
      </c>
      <c r="BH47" s="142">
        <v>10.3</v>
      </c>
      <c r="BI47" s="171">
        <v>10.7</v>
      </c>
      <c r="BJ47" s="171">
        <v>10.6</v>
      </c>
      <c r="BK47" s="171">
        <v>9.8000000000000007</v>
      </c>
      <c r="BL47" s="171">
        <v>9.6999999999999993</v>
      </c>
      <c r="BM47" s="171">
        <v>9.9</v>
      </c>
      <c r="BN47" s="171">
        <v>10.199999999999999</v>
      </c>
      <c r="BO47" s="171">
        <v>9.5</v>
      </c>
      <c r="BP47" s="171">
        <v>9.1999999999999993</v>
      </c>
      <c r="BQ47" s="171">
        <v>9.5</v>
      </c>
      <c r="BR47" s="171">
        <v>9.9</v>
      </c>
      <c r="BS47" s="171">
        <v>10.4</v>
      </c>
      <c r="BT47" s="171">
        <v>10.5</v>
      </c>
      <c r="BU47" s="171">
        <v>10.7</v>
      </c>
      <c r="BV47" s="171">
        <v>12</v>
      </c>
      <c r="BW47" s="171">
        <v>11.1</v>
      </c>
      <c r="BX47" s="171">
        <v>10.8</v>
      </c>
      <c r="BY47" s="171">
        <v>11.1</v>
      </c>
    </row>
    <row r="48" spans="1:77" ht="19.899999999999999" customHeight="1" outlineLevel="1">
      <c r="A48" s="211"/>
      <c r="B48" s="17" t="str">
        <f>IF('0'!A1=1,"Івано-Франківська","Ivano-Frankivsk")</f>
        <v>Івано-Франківська</v>
      </c>
      <c r="C48" s="126" t="s">
        <v>0</v>
      </c>
      <c r="D48" s="126" t="s">
        <v>0</v>
      </c>
      <c r="E48" s="126" t="s">
        <v>0</v>
      </c>
      <c r="F48" s="126" t="s">
        <v>0</v>
      </c>
      <c r="G48" s="126" t="s">
        <v>0</v>
      </c>
      <c r="H48" s="126" t="s">
        <v>0</v>
      </c>
      <c r="I48" s="126" t="s">
        <v>0</v>
      </c>
      <c r="J48" s="126" t="s">
        <v>0</v>
      </c>
      <c r="K48" s="126" t="s">
        <v>0</v>
      </c>
      <c r="L48" s="126" t="s">
        <v>0</v>
      </c>
      <c r="M48" s="126" t="s">
        <v>0</v>
      </c>
      <c r="N48" s="126" t="s">
        <v>0</v>
      </c>
      <c r="O48" s="126" t="s">
        <v>0</v>
      </c>
      <c r="P48" s="126" t="s">
        <v>0</v>
      </c>
      <c r="Q48" s="126" t="s">
        <v>0</v>
      </c>
      <c r="R48" s="126" t="s">
        <v>0</v>
      </c>
      <c r="S48" s="126" t="s">
        <v>0</v>
      </c>
      <c r="T48" s="126" t="s">
        <v>0</v>
      </c>
      <c r="U48" s="126" t="s">
        <v>0</v>
      </c>
      <c r="V48" s="131">
        <v>9</v>
      </c>
      <c r="W48" s="131">
        <v>7.8</v>
      </c>
      <c r="X48" s="131">
        <v>7.7</v>
      </c>
      <c r="Y48" s="131">
        <v>7.9</v>
      </c>
      <c r="Z48" s="131">
        <v>9.5</v>
      </c>
      <c r="AA48" s="131">
        <v>8.9</v>
      </c>
      <c r="AB48" s="131">
        <v>8.8000000000000007</v>
      </c>
      <c r="AC48" s="131">
        <v>9</v>
      </c>
      <c r="AD48" s="131">
        <v>9</v>
      </c>
      <c r="AE48" s="131">
        <v>8.4</v>
      </c>
      <c r="AF48" s="131">
        <v>8.1</v>
      </c>
      <c r="AG48" s="131">
        <v>8.1999999999999993</v>
      </c>
      <c r="AH48" s="131">
        <v>8.8000000000000007</v>
      </c>
      <c r="AI48" s="131">
        <v>8.1999999999999993</v>
      </c>
      <c r="AJ48" s="131">
        <v>8.3000000000000007</v>
      </c>
      <c r="AK48" s="131">
        <v>8.6999999999999993</v>
      </c>
      <c r="AL48" s="131">
        <v>9.1</v>
      </c>
      <c r="AM48" s="131">
        <v>7.9</v>
      </c>
      <c r="AN48" s="131">
        <v>7.5</v>
      </c>
      <c r="AO48" s="131">
        <v>7.9</v>
      </c>
      <c r="AP48" s="131">
        <v>8.3000000000000007</v>
      </c>
      <c r="AQ48" s="131">
        <v>7.4</v>
      </c>
      <c r="AR48" s="131">
        <v>6.9</v>
      </c>
      <c r="AS48" s="131">
        <v>7.2</v>
      </c>
      <c r="AT48" s="131">
        <v>8.9</v>
      </c>
      <c r="AU48" s="131">
        <v>7.7</v>
      </c>
      <c r="AV48" s="131">
        <v>7.8</v>
      </c>
      <c r="AW48" s="131">
        <v>8.1</v>
      </c>
      <c r="AX48" s="131">
        <v>8.6999999999999993</v>
      </c>
      <c r="AY48" s="142">
        <v>8.1999999999999993</v>
      </c>
      <c r="AZ48" s="142">
        <v>8.1999999999999993</v>
      </c>
      <c r="BA48" s="142">
        <v>8.4</v>
      </c>
      <c r="BB48" s="142">
        <v>9.6</v>
      </c>
      <c r="BC48" s="142">
        <v>9</v>
      </c>
      <c r="BD48" s="142">
        <v>8.5</v>
      </c>
      <c r="BE48" s="142">
        <v>8.8000000000000007</v>
      </c>
      <c r="BF48" s="142">
        <v>9.3000000000000007</v>
      </c>
      <c r="BG48" s="142">
        <v>8.8000000000000007</v>
      </c>
      <c r="BH48" s="142">
        <v>8.4</v>
      </c>
      <c r="BI48" s="171">
        <v>8.5</v>
      </c>
      <c r="BJ48" s="171">
        <v>8.5</v>
      </c>
      <c r="BK48" s="171">
        <v>8.1999999999999993</v>
      </c>
      <c r="BL48" s="171">
        <v>7.8</v>
      </c>
      <c r="BM48" s="171">
        <v>7.8</v>
      </c>
      <c r="BN48" s="171">
        <v>8</v>
      </c>
      <c r="BO48" s="171">
        <v>7.6</v>
      </c>
      <c r="BP48" s="171">
        <v>7.1</v>
      </c>
      <c r="BQ48" s="171">
        <v>7.2</v>
      </c>
      <c r="BR48" s="171">
        <v>7.4</v>
      </c>
      <c r="BS48" s="171">
        <v>8.1</v>
      </c>
      <c r="BT48" s="171">
        <v>8.3000000000000007</v>
      </c>
      <c r="BU48" s="171">
        <v>8.4</v>
      </c>
      <c r="BV48" s="171">
        <v>9.3000000000000007</v>
      </c>
      <c r="BW48" s="171">
        <v>8.5</v>
      </c>
      <c r="BX48" s="171">
        <v>8.4</v>
      </c>
      <c r="BY48" s="171">
        <v>8.6999999999999993</v>
      </c>
    </row>
    <row r="49" spans="1:77" ht="19.899999999999999" customHeight="1" outlineLevel="1">
      <c r="A49" s="211"/>
      <c r="B49" s="17" t="str">
        <f>IF('0'!A1=1,"Київська","Kyiv")</f>
        <v>Київська</v>
      </c>
      <c r="C49" s="126" t="s">
        <v>0</v>
      </c>
      <c r="D49" s="126" t="s">
        <v>0</v>
      </c>
      <c r="E49" s="126" t="s">
        <v>0</v>
      </c>
      <c r="F49" s="126" t="s">
        <v>0</v>
      </c>
      <c r="G49" s="126" t="s">
        <v>0</v>
      </c>
      <c r="H49" s="126" t="s">
        <v>0</v>
      </c>
      <c r="I49" s="126" t="s">
        <v>0</v>
      </c>
      <c r="J49" s="126" t="s">
        <v>0</v>
      </c>
      <c r="K49" s="126" t="s">
        <v>0</v>
      </c>
      <c r="L49" s="126" t="s">
        <v>0</v>
      </c>
      <c r="M49" s="126" t="s">
        <v>0</v>
      </c>
      <c r="N49" s="126" t="s">
        <v>0</v>
      </c>
      <c r="O49" s="126" t="s">
        <v>0</v>
      </c>
      <c r="P49" s="126" t="s">
        <v>0</v>
      </c>
      <c r="Q49" s="126" t="s">
        <v>0</v>
      </c>
      <c r="R49" s="126" t="s">
        <v>0</v>
      </c>
      <c r="S49" s="126" t="s">
        <v>0</v>
      </c>
      <c r="T49" s="126" t="s">
        <v>0</v>
      </c>
      <c r="U49" s="126" t="s">
        <v>0</v>
      </c>
      <c r="V49" s="131">
        <v>6.2</v>
      </c>
      <c r="W49" s="131">
        <v>5.6</v>
      </c>
      <c r="X49" s="131">
        <v>5.5</v>
      </c>
      <c r="Y49" s="131">
        <v>5.8</v>
      </c>
      <c r="Z49" s="131">
        <v>8.9</v>
      </c>
      <c r="AA49" s="131">
        <v>8.1999999999999993</v>
      </c>
      <c r="AB49" s="131">
        <v>7.8</v>
      </c>
      <c r="AC49" s="131">
        <v>8.1</v>
      </c>
      <c r="AD49" s="131">
        <v>8.3000000000000007</v>
      </c>
      <c r="AE49" s="131">
        <v>7.8</v>
      </c>
      <c r="AF49" s="131">
        <v>7.3</v>
      </c>
      <c r="AG49" s="131">
        <v>7.3</v>
      </c>
      <c r="AH49" s="131">
        <v>8</v>
      </c>
      <c r="AI49" s="131">
        <v>7.3</v>
      </c>
      <c r="AJ49" s="131">
        <v>6.5</v>
      </c>
      <c r="AK49" s="131">
        <v>6.7</v>
      </c>
      <c r="AL49" s="131">
        <v>7.8</v>
      </c>
      <c r="AM49" s="131">
        <v>6.9</v>
      </c>
      <c r="AN49" s="131">
        <v>6.2</v>
      </c>
      <c r="AO49" s="131">
        <v>6.3</v>
      </c>
      <c r="AP49" s="131">
        <v>7.3</v>
      </c>
      <c r="AQ49" s="131">
        <v>6.5</v>
      </c>
      <c r="AR49" s="131">
        <v>6</v>
      </c>
      <c r="AS49" s="131">
        <v>6.1</v>
      </c>
      <c r="AT49" s="131">
        <v>7.9</v>
      </c>
      <c r="AU49" s="131">
        <v>7.2</v>
      </c>
      <c r="AV49" s="131">
        <v>7.6</v>
      </c>
      <c r="AW49" s="131">
        <v>8</v>
      </c>
      <c r="AX49" s="131">
        <v>7.7</v>
      </c>
      <c r="AY49" s="142">
        <v>6.8</v>
      </c>
      <c r="AZ49" s="142">
        <v>6.3</v>
      </c>
      <c r="BA49" s="142">
        <v>6.4</v>
      </c>
      <c r="BB49" s="142">
        <v>7.2</v>
      </c>
      <c r="BC49" s="142">
        <v>6.6</v>
      </c>
      <c r="BD49" s="142">
        <v>6.7</v>
      </c>
      <c r="BE49" s="142">
        <v>6.8</v>
      </c>
      <c r="BF49" s="142">
        <v>6.8</v>
      </c>
      <c r="BG49" s="142">
        <v>6.4</v>
      </c>
      <c r="BH49" s="142">
        <v>6.3</v>
      </c>
      <c r="BI49" s="171">
        <v>6.5</v>
      </c>
      <c r="BJ49" s="171">
        <v>6.5</v>
      </c>
      <c r="BK49" s="171">
        <v>6.2</v>
      </c>
      <c r="BL49" s="171">
        <v>6.1</v>
      </c>
      <c r="BM49" s="171">
        <v>6.3</v>
      </c>
      <c r="BN49" s="171">
        <v>6.3</v>
      </c>
      <c r="BO49" s="171">
        <v>5.9</v>
      </c>
      <c r="BP49" s="171">
        <v>5.7</v>
      </c>
      <c r="BQ49" s="171">
        <v>5.9</v>
      </c>
      <c r="BR49" s="171">
        <v>6</v>
      </c>
      <c r="BS49" s="171">
        <v>6.6</v>
      </c>
      <c r="BT49" s="171">
        <v>6.8</v>
      </c>
      <c r="BU49" s="171">
        <v>6.9</v>
      </c>
      <c r="BV49" s="171">
        <v>7.8</v>
      </c>
      <c r="BW49" s="171">
        <v>7.2</v>
      </c>
      <c r="BX49" s="171">
        <v>6.9</v>
      </c>
      <c r="BY49" s="171">
        <v>7.2</v>
      </c>
    </row>
    <row r="50" spans="1:77" ht="19.899999999999999" customHeight="1" outlineLevel="1">
      <c r="A50" s="211"/>
      <c r="B50" s="17" t="str">
        <f>IF('0'!A1=1,"Кіровоградська","Kirovohrad")</f>
        <v>Кіровоградська</v>
      </c>
      <c r="C50" s="126" t="s">
        <v>0</v>
      </c>
      <c r="D50" s="126" t="s">
        <v>0</v>
      </c>
      <c r="E50" s="126" t="s">
        <v>0</v>
      </c>
      <c r="F50" s="126" t="s">
        <v>0</v>
      </c>
      <c r="G50" s="126" t="s">
        <v>0</v>
      </c>
      <c r="H50" s="126" t="s">
        <v>0</v>
      </c>
      <c r="I50" s="126" t="s">
        <v>0</v>
      </c>
      <c r="J50" s="126" t="s">
        <v>0</v>
      </c>
      <c r="K50" s="126" t="s">
        <v>0</v>
      </c>
      <c r="L50" s="126" t="s">
        <v>0</v>
      </c>
      <c r="M50" s="126" t="s">
        <v>0</v>
      </c>
      <c r="N50" s="126" t="s">
        <v>0</v>
      </c>
      <c r="O50" s="126" t="s">
        <v>0</v>
      </c>
      <c r="P50" s="126" t="s">
        <v>0</v>
      </c>
      <c r="Q50" s="126" t="s">
        <v>0</v>
      </c>
      <c r="R50" s="126" t="s">
        <v>0</v>
      </c>
      <c r="S50" s="126" t="s">
        <v>0</v>
      </c>
      <c r="T50" s="126" t="s">
        <v>0</v>
      </c>
      <c r="U50" s="126" t="s">
        <v>0</v>
      </c>
      <c r="V50" s="131">
        <v>9</v>
      </c>
      <c r="W50" s="131">
        <v>7.5</v>
      </c>
      <c r="X50" s="131">
        <v>7.4</v>
      </c>
      <c r="Y50" s="131">
        <v>8</v>
      </c>
      <c r="Z50" s="131">
        <v>10.8</v>
      </c>
      <c r="AA50" s="131">
        <v>10.4</v>
      </c>
      <c r="AB50" s="131">
        <v>9.9</v>
      </c>
      <c r="AC50" s="131">
        <v>9.9</v>
      </c>
      <c r="AD50" s="131">
        <v>10.199999999999999</v>
      </c>
      <c r="AE50" s="131">
        <v>9.6999999999999993</v>
      </c>
      <c r="AF50" s="131">
        <v>9.1</v>
      </c>
      <c r="AG50" s="131">
        <v>8.9</v>
      </c>
      <c r="AH50" s="131">
        <v>10.1</v>
      </c>
      <c r="AI50" s="131">
        <v>9.1999999999999993</v>
      </c>
      <c r="AJ50" s="131">
        <v>8.5</v>
      </c>
      <c r="AK50" s="131">
        <v>8.6</v>
      </c>
      <c r="AL50" s="131">
        <v>9.4</v>
      </c>
      <c r="AM50" s="131">
        <v>9.1</v>
      </c>
      <c r="AN50" s="131">
        <v>8.4</v>
      </c>
      <c r="AO50" s="131">
        <v>8.4</v>
      </c>
      <c r="AP50" s="131">
        <v>9</v>
      </c>
      <c r="AQ50" s="131">
        <v>8.5</v>
      </c>
      <c r="AR50" s="131">
        <v>7.9</v>
      </c>
      <c r="AS50" s="131">
        <v>7.9</v>
      </c>
      <c r="AT50" s="131">
        <v>10</v>
      </c>
      <c r="AU50" s="131">
        <v>9.8000000000000007</v>
      </c>
      <c r="AV50" s="131">
        <v>10.5</v>
      </c>
      <c r="AW50" s="131">
        <v>11.2</v>
      </c>
      <c r="AX50" s="131">
        <v>11.8</v>
      </c>
      <c r="AY50" s="142">
        <v>10.9</v>
      </c>
      <c r="AZ50" s="142">
        <v>11.1</v>
      </c>
      <c r="BA50" s="142">
        <v>11.4</v>
      </c>
      <c r="BB50" s="142">
        <v>12.9</v>
      </c>
      <c r="BC50" s="142">
        <v>12.3</v>
      </c>
      <c r="BD50" s="142">
        <v>12.5</v>
      </c>
      <c r="BE50" s="142">
        <v>12.4</v>
      </c>
      <c r="BF50" s="142">
        <v>12.7</v>
      </c>
      <c r="BG50" s="142">
        <v>12.2</v>
      </c>
      <c r="BH50" s="142">
        <v>12.3</v>
      </c>
      <c r="BI50" s="171">
        <v>12.2</v>
      </c>
      <c r="BJ50" s="171">
        <v>12.6</v>
      </c>
      <c r="BK50" s="171">
        <v>11.8</v>
      </c>
      <c r="BL50" s="171">
        <v>11.5</v>
      </c>
      <c r="BM50" s="171">
        <v>11.6</v>
      </c>
      <c r="BN50" s="171">
        <v>12.1</v>
      </c>
      <c r="BO50" s="171">
        <v>11.2</v>
      </c>
      <c r="BP50" s="171">
        <v>10.8</v>
      </c>
      <c r="BQ50" s="171">
        <v>11</v>
      </c>
      <c r="BR50" s="171">
        <v>11</v>
      </c>
      <c r="BS50" s="171">
        <v>12.3</v>
      </c>
      <c r="BT50" s="171">
        <v>12.5</v>
      </c>
      <c r="BU50" s="171">
        <v>12.7</v>
      </c>
      <c r="BV50" s="171">
        <v>13.8</v>
      </c>
      <c r="BW50" s="171">
        <v>13.2</v>
      </c>
      <c r="BX50" s="171">
        <v>13</v>
      </c>
      <c r="BY50" s="171">
        <v>13.2</v>
      </c>
    </row>
    <row r="51" spans="1:77" ht="19.899999999999999" customHeight="1" outlineLevel="1">
      <c r="A51" s="211"/>
      <c r="B51" s="17" t="str">
        <f>IF('0'!A1=1,"Луганська","Luhansk")</f>
        <v>Луганська</v>
      </c>
      <c r="C51" s="126" t="s">
        <v>0</v>
      </c>
      <c r="D51" s="126" t="s">
        <v>0</v>
      </c>
      <c r="E51" s="126" t="s">
        <v>0</v>
      </c>
      <c r="F51" s="126" t="s">
        <v>0</v>
      </c>
      <c r="G51" s="126" t="s">
        <v>0</v>
      </c>
      <c r="H51" s="126" t="s">
        <v>0</v>
      </c>
      <c r="I51" s="126" t="s">
        <v>0</v>
      </c>
      <c r="J51" s="126" t="s">
        <v>0</v>
      </c>
      <c r="K51" s="126" t="s">
        <v>0</v>
      </c>
      <c r="L51" s="126" t="s">
        <v>0</v>
      </c>
      <c r="M51" s="126" t="s">
        <v>0</v>
      </c>
      <c r="N51" s="126" t="s">
        <v>0</v>
      </c>
      <c r="O51" s="126" t="s">
        <v>0</v>
      </c>
      <c r="P51" s="126" t="s">
        <v>0</v>
      </c>
      <c r="Q51" s="126" t="s">
        <v>0</v>
      </c>
      <c r="R51" s="126" t="s">
        <v>0</v>
      </c>
      <c r="S51" s="126" t="s">
        <v>0</v>
      </c>
      <c r="T51" s="126" t="s">
        <v>0</v>
      </c>
      <c r="U51" s="126" t="s">
        <v>0</v>
      </c>
      <c r="V51" s="131">
        <v>7.3</v>
      </c>
      <c r="W51" s="131">
        <v>6.9</v>
      </c>
      <c r="X51" s="131">
        <v>6.4</v>
      </c>
      <c r="Y51" s="131">
        <v>6.6</v>
      </c>
      <c r="Z51" s="131">
        <v>8.4</v>
      </c>
      <c r="AA51" s="131">
        <v>7.8</v>
      </c>
      <c r="AB51" s="131">
        <v>7.4</v>
      </c>
      <c r="AC51" s="131">
        <v>7.7</v>
      </c>
      <c r="AD51" s="131">
        <v>7.8</v>
      </c>
      <c r="AE51" s="131">
        <v>7.2</v>
      </c>
      <c r="AF51" s="131">
        <v>7.1</v>
      </c>
      <c r="AG51" s="131">
        <v>7.2</v>
      </c>
      <c r="AH51" s="131">
        <v>7.5</v>
      </c>
      <c r="AI51" s="131">
        <v>6.7</v>
      </c>
      <c r="AJ51" s="131">
        <v>6.4</v>
      </c>
      <c r="AK51" s="131">
        <v>6.6</v>
      </c>
      <c r="AL51" s="131">
        <v>7.7</v>
      </c>
      <c r="AM51" s="131">
        <v>6.6</v>
      </c>
      <c r="AN51" s="131">
        <v>6.2</v>
      </c>
      <c r="AO51" s="131">
        <v>6.4</v>
      </c>
      <c r="AP51" s="131">
        <v>7.3</v>
      </c>
      <c r="AQ51" s="131">
        <v>6.4</v>
      </c>
      <c r="AR51" s="131">
        <v>5.9</v>
      </c>
      <c r="AS51" s="131">
        <v>6.2</v>
      </c>
      <c r="AT51" s="131">
        <v>8.4</v>
      </c>
      <c r="AU51" s="131">
        <v>8.9</v>
      </c>
      <c r="AV51" s="131">
        <v>10.42</v>
      </c>
      <c r="AW51" s="131">
        <v>11.42</v>
      </c>
      <c r="AX51" s="131">
        <v>15.3</v>
      </c>
      <c r="AY51" s="142">
        <v>15.6</v>
      </c>
      <c r="AZ51" s="142">
        <v>15.4</v>
      </c>
      <c r="BA51" s="142">
        <v>15.6</v>
      </c>
      <c r="BB51" s="142">
        <v>16.7</v>
      </c>
      <c r="BC51" s="142">
        <v>16.399999999999999</v>
      </c>
      <c r="BD51" s="142">
        <v>16.100000000000001</v>
      </c>
      <c r="BE51" s="142">
        <v>16</v>
      </c>
      <c r="BF51" s="142">
        <v>17</v>
      </c>
      <c r="BG51" s="142">
        <v>16.600000000000001</v>
      </c>
      <c r="BH51" s="142">
        <v>16.399999999999999</v>
      </c>
      <c r="BI51" s="171">
        <v>16.600000000000001</v>
      </c>
      <c r="BJ51" s="171">
        <v>16.7</v>
      </c>
      <c r="BK51" s="171">
        <v>15.4</v>
      </c>
      <c r="BL51" s="171">
        <v>15.1</v>
      </c>
      <c r="BM51" s="171">
        <v>15.1</v>
      </c>
      <c r="BN51" s="171">
        <v>15.3</v>
      </c>
      <c r="BO51" s="171">
        <v>14.2</v>
      </c>
      <c r="BP51" s="171">
        <v>13.7</v>
      </c>
      <c r="BQ51" s="171">
        <v>13.7</v>
      </c>
      <c r="BR51" s="171">
        <v>14.4</v>
      </c>
      <c r="BS51" s="171">
        <v>15.2</v>
      </c>
      <c r="BT51" s="171">
        <v>15.4</v>
      </c>
      <c r="BU51" s="171">
        <v>15.4</v>
      </c>
      <c r="BV51" s="171">
        <v>15.8</v>
      </c>
      <c r="BW51" s="171">
        <v>16</v>
      </c>
      <c r="BX51" s="171">
        <v>15.9</v>
      </c>
      <c r="BY51" s="171">
        <v>16</v>
      </c>
    </row>
    <row r="52" spans="1:77" ht="19.899999999999999" customHeight="1" outlineLevel="1">
      <c r="A52" s="211"/>
      <c r="B52" s="17" t="str">
        <f>IF('0'!A1=1,"Львівська","Lviv")</f>
        <v>Львівська</v>
      </c>
      <c r="C52" s="126" t="s">
        <v>0</v>
      </c>
      <c r="D52" s="126" t="s">
        <v>0</v>
      </c>
      <c r="E52" s="126" t="s">
        <v>0</v>
      </c>
      <c r="F52" s="126" t="s">
        <v>0</v>
      </c>
      <c r="G52" s="126" t="s">
        <v>0</v>
      </c>
      <c r="H52" s="126" t="s">
        <v>0</v>
      </c>
      <c r="I52" s="126" t="s">
        <v>0</v>
      </c>
      <c r="J52" s="126" t="s">
        <v>0</v>
      </c>
      <c r="K52" s="126" t="s">
        <v>0</v>
      </c>
      <c r="L52" s="126" t="s">
        <v>0</v>
      </c>
      <c r="M52" s="126" t="s">
        <v>0</v>
      </c>
      <c r="N52" s="126" t="s">
        <v>0</v>
      </c>
      <c r="O52" s="126" t="s">
        <v>0</v>
      </c>
      <c r="P52" s="126" t="s">
        <v>0</v>
      </c>
      <c r="Q52" s="126" t="s">
        <v>0</v>
      </c>
      <c r="R52" s="126" t="s">
        <v>0</v>
      </c>
      <c r="S52" s="126" t="s">
        <v>0</v>
      </c>
      <c r="T52" s="126" t="s">
        <v>0</v>
      </c>
      <c r="U52" s="126" t="s">
        <v>0</v>
      </c>
      <c r="V52" s="131">
        <v>8.8000000000000007</v>
      </c>
      <c r="W52" s="131">
        <v>7.6</v>
      </c>
      <c r="X52" s="131">
        <v>7.2</v>
      </c>
      <c r="Y52" s="131">
        <v>7.6</v>
      </c>
      <c r="Z52" s="131">
        <v>8.8000000000000007</v>
      </c>
      <c r="AA52" s="131">
        <v>8.5</v>
      </c>
      <c r="AB52" s="131">
        <v>8.3000000000000007</v>
      </c>
      <c r="AC52" s="131">
        <v>8.5</v>
      </c>
      <c r="AD52" s="131">
        <v>8.1999999999999993</v>
      </c>
      <c r="AE52" s="131">
        <v>8</v>
      </c>
      <c r="AF52" s="131">
        <v>7.8</v>
      </c>
      <c r="AG52" s="131">
        <v>7.8</v>
      </c>
      <c r="AH52" s="131">
        <v>8</v>
      </c>
      <c r="AI52" s="131">
        <v>7.9</v>
      </c>
      <c r="AJ52" s="131">
        <v>7.9</v>
      </c>
      <c r="AK52" s="131">
        <v>7.7</v>
      </c>
      <c r="AL52" s="131">
        <v>8.3000000000000007</v>
      </c>
      <c r="AM52" s="131">
        <v>7.5</v>
      </c>
      <c r="AN52" s="131">
        <v>7.4</v>
      </c>
      <c r="AO52" s="131">
        <v>7.5</v>
      </c>
      <c r="AP52" s="131">
        <v>8.1</v>
      </c>
      <c r="AQ52" s="131">
        <v>7.2</v>
      </c>
      <c r="AR52" s="131">
        <v>6.9</v>
      </c>
      <c r="AS52" s="131">
        <v>7.1</v>
      </c>
      <c r="AT52" s="131">
        <v>9.1999999999999993</v>
      </c>
      <c r="AU52" s="131">
        <v>8.4</v>
      </c>
      <c r="AV52" s="131">
        <v>8.4</v>
      </c>
      <c r="AW52" s="131">
        <v>8.6</v>
      </c>
      <c r="AX52" s="131">
        <v>9.3000000000000007</v>
      </c>
      <c r="AY52" s="142">
        <v>8.9</v>
      </c>
      <c r="AZ52" s="142">
        <v>8.3000000000000007</v>
      </c>
      <c r="BA52" s="142">
        <v>8.1999999999999993</v>
      </c>
      <c r="BB52" s="142">
        <v>8.6</v>
      </c>
      <c r="BC52" s="142">
        <v>8.1</v>
      </c>
      <c r="BD52" s="142">
        <v>7.7</v>
      </c>
      <c r="BE52" s="142">
        <v>7.7</v>
      </c>
      <c r="BF52" s="142">
        <v>8.4</v>
      </c>
      <c r="BG52" s="142">
        <v>7.9</v>
      </c>
      <c r="BH52" s="142">
        <v>7.5</v>
      </c>
      <c r="BI52" s="171">
        <v>7.5</v>
      </c>
      <c r="BJ52" s="171">
        <v>7.8</v>
      </c>
      <c r="BK52" s="171">
        <v>7.1</v>
      </c>
      <c r="BL52" s="171">
        <v>6.8</v>
      </c>
      <c r="BM52" s="171">
        <v>6.9</v>
      </c>
      <c r="BN52" s="171">
        <v>7.4</v>
      </c>
      <c r="BO52" s="171">
        <v>6.8</v>
      </c>
      <c r="BP52" s="171">
        <v>6.4</v>
      </c>
      <c r="BQ52" s="171">
        <v>6.5</v>
      </c>
      <c r="BR52" s="171">
        <v>6.9</v>
      </c>
      <c r="BS52" s="171">
        <v>7.4</v>
      </c>
      <c r="BT52" s="171">
        <v>7.5</v>
      </c>
      <c r="BU52" s="171">
        <v>7.6</v>
      </c>
      <c r="BV52" s="171">
        <v>8.1</v>
      </c>
      <c r="BW52" s="171">
        <v>7.6</v>
      </c>
      <c r="BX52" s="171">
        <v>7.6</v>
      </c>
      <c r="BY52" s="171">
        <v>7.7</v>
      </c>
    </row>
    <row r="53" spans="1:77" ht="19.899999999999999" customHeight="1" outlineLevel="1">
      <c r="A53" s="211"/>
      <c r="B53" s="17" t="str">
        <f>IF('0'!A1=1,"Миколаївська","Mykolayiv")</f>
        <v>Миколаївська</v>
      </c>
      <c r="C53" s="126" t="s">
        <v>0</v>
      </c>
      <c r="D53" s="126" t="s">
        <v>0</v>
      </c>
      <c r="E53" s="126" t="s">
        <v>0</v>
      </c>
      <c r="F53" s="126" t="s">
        <v>0</v>
      </c>
      <c r="G53" s="126" t="s">
        <v>0</v>
      </c>
      <c r="H53" s="126" t="s">
        <v>0</v>
      </c>
      <c r="I53" s="126" t="s">
        <v>0</v>
      </c>
      <c r="J53" s="126" t="s">
        <v>0</v>
      </c>
      <c r="K53" s="126" t="s">
        <v>0</v>
      </c>
      <c r="L53" s="126" t="s">
        <v>0</v>
      </c>
      <c r="M53" s="126" t="s">
        <v>0</v>
      </c>
      <c r="N53" s="126" t="s">
        <v>0</v>
      </c>
      <c r="O53" s="126" t="s">
        <v>0</v>
      </c>
      <c r="P53" s="126" t="s">
        <v>0</v>
      </c>
      <c r="Q53" s="126" t="s">
        <v>0</v>
      </c>
      <c r="R53" s="126" t="s">
        <v>0</v>
      </c>
      <c r="S53" s="126" t="s">
        <v>0</v>
      </c>
      <c r="T53" s="126" t="s">
        <v>0</v>
      </c>
      <c r="U53" s="126" t="s">
        <v>0</v>
      </c>
      <c r="V53" s="131">
        <v>9.1999999999999993</v>
      </c>
      <c r="W53" s="131">
        <v>8.1999999999999993</v>
      </c>
      <c r="X53" s="131">
        <v>8.1</v>
      </c>
      <c r="Y53" s="131">
        <v>8.3000000000000007</v>
      </c>
      <c r="Z53" s="131">
        <v>9.9</v>
      </c>
      <c r="AA53" s="131">
        <v>9.3000000000000007</v>
      </c>
      <c r="AB53" s="131">
        <v>9</v>
      </c>
      <c r="AC53" s="131">
        <v>9.3000000000000007</v>
      </c>
      <c r="AD53" s="131">
        <v>9.5</v>
      </c>
      <c r="AE53" s="131">
        <v>8.8000000000000007</v>
      </c>
      <c r="AF53" s="131">
        <v>8.1999999999999993</v>
      </c>
      <c r="AG53" s="131">
        <v>8.4</v>
      </c>
      <c r="AH53" s="131">
        <v>9.1999999999999993</v>
      </c>
      <c r="AI53" s="131">
        <v>8.6999999999999993</v>
      </c>
      <c r="AJ53" s="131">
        <v>8</v>
      </c>
      <c r="AK53" s="131">
        <v>8.1</v>
      </c>
      <c r="AL53" s="131">
        <v>9</v>
      </c>
      <c r="AM53" s="131">
        <v>8.1</v>
      </c>
      <c r="AN53" s="131">
        <v>7.7</v>
      </c>
      <c r="AO53" s="131">
        <v>7.9</v>
      </c>
      <c r="AP53" s="131">
        <v>8.9</v>
      </c>
      <c r="AQ53" s="131">
        <v>7.9</v>
      </c>
      <c r="AR53" s="131">
        <v>7.4</v>
      </c>
      <c r="AS53" s="131">
        <v>7.4</v>
      </c>
      <c r="AT53" s="131">
        <v>9.6999999999999993</v>
      </c>
      <c r="AU53" s="131">
        <v>8.9</v>
      </c>
      <c r="AV53" s="131">
        <v>8.9</v>
      </c>
      <c r="AW53" s="131">
        <v>9.1</v>
      </c>
      <c r="AX53" s="131">
        <v>8.6</v>
      </c>
      <c r="AY53" s="142">
        <v>8.6999999999999993</v>
      </c>
      <c r="AZ53" s="142">
        <v>8.5</v>
      </c>
      <c r="BA53" s="142">
        <v>8.9</v>
      </c>
      <c r="BB53" s="142">
        <v>9.6</v>
      </c>
      <c r="BC53" s="142">
        <v>9.9</v>
      </c>
      <c r="BD53" s="142">
        <v>9.4</v>
      </c>
      <c r="BE53" s="142">
        <v>9.6999999999999993</v>
      </c>
      <c r="BF53" s="142">
        <v>10.5</v>
      </c>
      <c r="BG53" s="142">
        <v>10.3</v>
      </c>
      <c r="BH53" s="142">
        <v>10.1</v>
      </c>
      <c r="BI53" s="171">
        <v>10.3</v>
      </c>
      <c r="BJ53" s="171">
        <v>10.3</v>
      </c>
      <c r="BK53" s="171">
        <v>10</v>
      </c>
      <c r="BL53" s="171">
        <v>9.5</v>
      </c>
      <c r="BM53" s="171">
        <v>9.6</v>
      </c>
      <c r="BN53" s="171">
        <v>10</v>
      </c>
      <c r="BO53" s="171">
        <v>9.6999999999999993</v>
      </c>
      <c r="BP53" s="171">
        <v>9.1999999999999993</v>
      </c>
      <c r="BQ53" s="171">
        <v>9.3000000000000007</v>
      </c>
      <c r="BR53" s="171">
        <v>9.6</v>
      </c>
      <c r="BS53" s="171">
        <v>10.3</v>
      </c>
      <c r="BT53" s="171">
        <v>10.4</v>
      </c>
      <c r="BU53" s="171">
        <v>10.7</v>
      </c>
      <c r="BV53" s="171">
        <v>12</v>
      </c>
      <c r="BW53" s="171">
        <v>11.5</v>
      </c>
      <c r="BX53" s="171">
        <v>11</v>
      </c>
      <c r="BY53" s="171">
        <v>11.3</v>
      </c>
    </row>
    <row r="54" spans="1:77" ht="19.899999999999999" customHeight="1" outlineLevel="1">
      <c r="A54" s="211"/>
      <c r="B54" s="17" t="str">
        <f>IF('0'!A1=1,"Одеська","Odesa")</f>
        <v>Одеська</v>
      </c>
      <c r="C54" s="126" t="s">
        <v>0</v>
      </c>
      <c r="D54" s="126" t="s">
        <v>0</v>
      </c>
      <c r="E54" s="126" t="s">
        <v>0</v>
      </c>
      <c r="F54" s="126" t="s">
        <v>0</v>
      </c>
      <c r="G54" s="126" t="s">
        <v>0</v>
      </c>
      <c r="H54" s="126" t="s">
        <v>0</v>
      </c>
      <c r="I54" s="126" t="s">
        <v>0</v>
      </c>
      <c r="J54" s="126" t="s">
        <v>0</v>
      </c>
      <c r="K54" s="126" t="s">
        <v>0</v>
      </c>
      <c r="L54" s="126" t="s">
        <v>0</v>
      </c>
      <c r="M54" s="126" t="s">
        <v>0</v>
      </c>
      <c r="N54" s="126" t="s">
        <v>0</v>
      </c>
      <c r="O54" s="126" t="s">
        <v>0</v>
      </c>
      <c r="P54" s="126" t="s">
        <v>0</v>
      </c>
      <c r="Q54" s="126" t="s">
        <v>0</v>
      </c>
      <c r="R54" s="126" t="s">
        <v>0</v>
      </c>
      <c r="S54" s="126" t="s">
        <v>0</v>
      </c>
      <c r="T54" s="126" t="s">
        <v>0</v>
      </c>
      <c r="U54" s="126" t="s">
        <v>0</v>
      </c>
      <c r="V54" s="131">
        <v>5.3</v>
      </c>
      <c r="W54" s="131">
        <v>4.5999999999999996</v>
      </c>
      <c r="X54" s="131">
        <v>4.4000000000000004</v>
      </c>
      <c r="Y54" s="131">
        <v>4.5</v>
      </c>
      <c r="Z54" s="131">
        <v>7.6</v>
      </c>
      <c r="AA54" s="131">
        <v>7.1</v>
      </c>
      <c r="AB54" s="131">
        <v>6.6</v>
      </c>
      <c r="AC54" s="131">
        <v>6.8</v>
      </c>
      <c r="AD54" s="131">
        <v>6.8</v>
      </c>
      <c r="AE54" s="131">
        <v>6.5</v>
      </c>
      <c r="AF54" s="131">
        <v>5.8</v>
      </c>
      <c r="AG54" s="131">
        <v>6.1</v>
      </c>
      <c r="AH54" s="131">
        <v>6.6</v>
      </c>
      <c r="AI54" s="131">
        <v>6.4</v>
      </c>
      <c r="AJ54" s="131">
        <v>5.7</v>
      </c>
      <c r="AK54" s="131">
        <v>6</v>
      </c>
      <c r="AL54" s="131">
        <v>6.5</v>
      </c>
      <c r="AM54" s="131">
        <v>6.1</v>
      </c>
      <c r="AN54" s="131">
        <v>5.5</v>
      </c>
      <c r="AO54" s="131">
        <v>5.8</v>
      </c>
      <c r="AP54" s="131">
        <v>6.4</v>
      </c>
      <c r="AQ54" s="131">
        <v>5.6</v>
      </c>
      <c r="AR54" s="131">
        <v>5.3</v>
      </c>
      <c r="AS54" s="131">
        <v>5.3</v>
      </c>
      <c r="AT54" s="131">
        <v>7</v>
      </c>
      <c r="AU54" s="131">
        <v>6.4</v>
      </c>
      <c r="AV54" s="131">
        <v>6.5</v>
      </c>
      <c r="AW54" s="131">
        <v>6.7</v>
      </c>
      <c r="AX54" s="131">
        <v>6.6</v>
      </c>
      <c r="AY54" s="142">
        <v>6.8</v>
      </c>
      <c r="AZ54" s="142">
        <v>6.4</v>
      </c>
      <c r="BA54" s="142">
        <v>6.5</v>
      </c>
      <c r="BB54" s="142">
        <v>6.4</v>
      </c>
      <c r="BC54" s="142">
        <v>5.8</v>
      </c>
      <c r="BD54" s="142">
        <v>6.5</v>
      </c>
      <c r="BE54" s="142">
        <v>6.8</v>
      </c>
      <c r="BF54" s="142">
        <v>7.8</v>
      </c>
      <c r="BG54" s="142">
        <v>7.1</v>
      </c>
      <c r="BH54" s="142">
        <v>7.1</v>
      </c>
      <c r="BI54" s="171">
        <v>7.3</v>
      </c>
      <c r="BJ54" s="171">
        <v>7.4</v>
      </c>
      <c r="BK54" s="171">
        <v>6.7</v>
      </c>
      <c r="BL54" s="171">
        <v>6.1</v>
      </c>
      <c r="BM54" s="171">
        <v>6.4</v>
      </c>
      <c r="BN54" s="171">
        <v>7</v>
      </c>
      <c r="BO54" s="171">
        <v>6.1</v>
      </c>
      <c r="BP54" s="171">
        <v>5.7</v>
      </c>
      <c r="BQ54" s="171">
        <v>5.9</v>
      </c>
      <c r="BR54" s="171">
        <v>6.8</v>
      </c>
      <c r="BS54" s="171">
        <v>6.9</v>
      </c>
      <c r="BT54" s="171">
        <v>6.9</v>
      </c>
      <c r="BU54" s="171">
        <v>7.1</v>
      </c>
      <c r="BV54" s="171">
        <v>7.8</v>
      </c>
      <c r="BW54" s="171">
        <v>7.2</v>
      </c>
      <c r="BX54" s="171">
        <v>7.1</v>
      </c>
      <c r="BY54" s="171">
        <v>7.3</v>
      </c>
    </row>
    <row r="55" spans="1:77" ht="19.899999999999999" customHeight="1" outlineLevel="1">
      <c r="A55" s="211"/>
      <c r="B55" s="17" t="str">
        <f>IF('0'!A1=1,"Полтавська","Poltava")</f>
        <v>Полтавська</v>
      </c>
      <c r="C55" s="126" t="s">
        <v>0</v>
      </c>
      <c r="D55" s="126" t="s">
        <v>0</v>
      </c>
      <c r="E55" s="126" t="s">
        <v>0</v>
      </c>
      <c r="F55" s="126" t="s">
        <v>0</v>
      </c>
      <c r="G55" s="126" t="s">
        <v>0</v>
      </c>
      <c r="H55" s="126" t="s">
        <v>0</v>
      </c>
      <c r="I55" s="126" t="s">
        <v>0</v>
      </c>
      <c r="J55" s="126" t="s">
        <v>0</v>
      </c>
      <c r="K55" s="126" t="s">
        <v>0</v>
      </c>
      <c r="L55" s="126" t="s">
        <v>0</v>
      </c>
      <c r="M55" s="126" t="s">
        <v>0</v>
      </c>
      <c r="N55" s="126" t="s">
        <v>0</v>
      </c>
      <c r="O55" s="126" t="s">
        <v>0</v>
      </c>
      <c r="P55" s="126" t="s">
        <v>0</v>
      </c>
      <c r="Q55" s="126" t="s">
        <v>0</v>
      </c>
      <c r="R55" s="126" t="s">
        <v>0</v>
      </c>
      <c r="S55" s="126" t="s">
        <v>0</v>
      </c>
      <c r="T55" s="126" t="s">
        <v>0</v>
      </c>
      <c r="U55" s="126" t="s">
        <v>0</v>
      </c>
      <c r="V55" s="131">
        <v>7.7</v>
      </c>
      <c r="W55" s="131">
        <v>6.6</v>
      </c>
      <c r="X55" s="131">
        <v>6</v>
      </c>
      <c r="Y55" s="131">
        <v>6.5</v>
      </c>
      <c r="Z55" s="131">
        <v>11.1</v>
      </c>
      <c r="AA55" s="131">
        <v>10.7</v>
      </c>
      <c r="AB55" s="131">
        <v>10.1</v>
      </c>
      <c r="AC55" s="131">
        <v>10.199999999999999</v>
      </c>
      <c r="AD55" s="131">
        <v>10.5</v>
      </c>
      <c r="AE55" s="131">
        <v>9.9</v>
      </c>
      <c r="AF55" s="131">
        <v>9.5</v>
      </c>
      <c r="AG55" s="131">
        <v>9.6999999999999993</v>
      </c>
      <c r="AH55" s="131">
        <v>10.199999999999999</v>
      </c>
      <c r="AI55" s="131">
        <v>9.8000000000000007</v>
      </c>
      <c r="AJ55" s="131">
        <v>9.1</v>
      </c>
      <c r="AK55" s="131">
        <v>9.1999999999999993</v>
      </c>
      <c r="AL55" s="131">
        <v>9.4</v>
      </c>
      <c r="AM55" s="131">
        <v>8.8000000000000007</v>
      </c>
      <c r="AN55" s="131">
        <v>8.3000000000000007</v>
      </c>
      <c r="AO55" s="131">
        <v>8.6</v>
      </c>
      <c r="AP55" s="131">
        <v>8.9</v>
      </c>
      <c r="AQ55" s="131">
        <v>8.5</v>
      </c>
      <c r="AR55" s="131">
        <v>8</v>
      </c>
      <c r="AS55" s="131">
        <v>8.1999999999999993</v>
      </c>
      <c r="AT55" s="131">
        <v>10.6</v>
      </c>
      <c r="AU55" s="131">
        <v>10.3</v>
      </c>
      <c r="AV55" s="131">
        <v>10.5</v>
      </c>
      <c r="AW55" s="131">
        <v>11.5</v>
      </c>
      <c r="AX55" s="131">
        <v>13.9</v>
      </c>
      <c r="AY55" s="142">
        <v>12.8</v>
      </c>
      <c r="AZ55" s="142">
        <v>12</v>
      </c>
      <c r="BA55" s="142">
        <v>12.1</v>
      </c>
      <c r="BB55" s="142">
        <v>12.7</v>
      </c>
      <c r="BC55" s="142">
        <v>13.1</v>
      </c>
      <c r="BD55" s="142">
        <v>12.8</v>
      </c>
      <c r="BE55" s="142">
        <v>12.6</v>
      </c>
      <c r="BF55" s="142">
        <v>12.5</v>
      </c>
      <c r="BG55" s="142">
        <v>12</v>
      </c>
      <c r="BH55" s="142">
        <v>11.8</v>
      </c>
      <c r="BI55" s="171">
        <v>12</v>
      </c>
      <c r="BJ55" s="171">
        <v>12.2</v>
      </c>
      <c r="BK55" s="171">
        <v>11.7</v>
      </c>
      <c r="BL55" s="171">
        <v>11.1</v>
      </c>
      <c r="BM55" s="171">
        <v>11.2</v>
      </c>
      <c r="BN55" s="171">
        <v>11.8</v>
      </c>
      <c r="BO55" s="171">
        <v>11.1</v>
      </c>
      <c r="BP55" s="171">
        <v>10.6</v>
      </c>
      <c r="BQ55" s="171">
        <v>10.6</v>
      </c>
      <c r="BR55" s="171">
        <v>11.3</v>
      </c>
      <c r="BS55" s="171">
        <v>11.7</v>
      </c>
      <c r="BT55" s="171">
        <v>11.8</v>
      </c>
      <c r="BU55" s="171">
        <v>12</v>
      </c>
      <c r="BV55" s="171">
        <v>13.1</v>
      </c>
      <c r="BW55" s="171">
        <v>12.5</v>
      </c>
      <c r="BX55" s="171">
        <v>12.2</v>
      </c>
      <c r="BY55" s="171">
        <v>12.4</v>
      </c>
    </row>
    <row r="56" spans="1:77" ht="19.899999999999999" customHeight="1" outlineLevel="1">
      <c r="A56" s="211"/>
      <c r="B56" s="17" t="str">
        <f>IF('0'!A1=1,"Рівненська","Rivne")</f>
        <v>Рівненська</v>
      </c>
      <c r="C56" s="126" t="s">
        <v>0</v>
      </c>
      <c r="D56" s="126" t="s">
        <v>0</v>
      </c>
      <c r="E56" s="126" t="s">
        <v>0</v>
      </c>
      <c r="F56" s="126" t="s">
        <v>0</v>
      </c>
      <c r="G56" s="126" t="s">
        <v>0</v>
      </c>
      <c r="H56" s="126" t="s">
        <v>0</v>
      </c>
      <c r="I56" s="126" t="s">
        <v>0</v>
      </c>
      <c r="J56" s="126" t="s">
        <v>0</v>
      </c>
      <c r="K56" s="126" t="s">
        <v>0</v>
      </c>
      <c r="L56" s="126" t="s">
        <v>0</v>
      </c>
      <c r="M56" s="126" t="s">
        <v>0</v>
      </c>
      <c r="N56" s="126" t="s">
        <v>0</v>
      </c>
      <c r="O56" s="126" t="s">
        <v>0</v>
      </c>
      <c r="P56" s="126" t="s">
        <v>0</v>
      </c>
      <c r="Q56" s="126" t="s">
        <v>0</v>
      </c>
      <c r="R56" s="126" t="s">
        <v>0</v>
      </c>
      <c r="S56" s="126" t="s">
        <v>0</v>
      </c>
      <c r="T56" s="126" t="s">
        <v>0</v>
      </c>
      <c r="U56" s="126" t="s">
        <v>0</v>
      </c>
      <c r="V56" s="131">
        <v>9.6</v>
      </c>
      <c r="W56" s="131">
        <v>8.8000000000000007</v>
      </c>
      <c r="X56" s="131">
        <v>8.6999999999999993</v>
      </c>
      <c r="Y56" s="131">
        <v>8.8000000000000007</v>
      </c>
      <c r="Z56" s="131">
        <v>13.4</v>
      </c>
      <c r="AA56" s="131">
        <v>13.1</v>
      </c>
      <c r="AB56" s="131">
        <v>12.5</v>
      </c>
      <c r="AC56" s="131">
        <v>12.7</v>
      </c>
      <c r="AD56" s="131">
        <v>12.8</v>
      </c>
      <c r="AE56" s="131">
        <v>11.9</v>
      </c>
      <c r="AF56" s="131">
        <v>11.3</v>
      </c>
      <c r="AG56" s="131">
        <v>11.4</v>
      </c>
      <c r="AH56" s="131">
        <v>12.5</v>
      </c>
      <c r="AI56" s="131">
        <v>11.5</v>
      </c>
      <c r="AJ56" s="131">
        <v>10.5</v>
      </c>
      <c r="AK56" s="131">
        <v>10.4</v>
      </c>
      <c r="AL56" s="131">
        <v>10.5</v>
      </c>
      <c r="AM56" s="131">
        <v>10.1</v>
      </c>
      <c r="AN56" s="131">
        <v>9.6999999999999993</v>
      </c>
      <c r="AO56" s="131">
        <v>9.8000000000000007</v>
      </c>
      <c r="AP56" s="131">
        <v>10.1</v>
      </c>
      <c r="AQ56" s="131">
        <v>9.8000000000000007</v>
      </c>
      <c r="AR56" s="131">
        <v>9.3000000000000007</v>
      </c>
      <c r="AS56" s="131">
        <v>9.4</v>
      </c>
      <c r="AT56" s="131">
        <v>10.8</v>
      </c>
      <c r="AU56" s="131">
        <v>10.3</v>
      </c>
      <c r="AV56" s="131">
        <v>10.4</v>
      </c>
      <c r="AW56" s="131">
        <v>10.6</v>
      </c>
      <c r="AX56" s="131">
        <v>10.5</v>
      </c>
      <c r="AY56" s="142">
        <v>10.1</v>
      </c>
      <c r="AZ56" s="142">
        <v>9.8000000000000007</v>
      </c>
      <c r="BA56" s="142">
        <v>9.9</v>
      </c>
      <c r="BB56" s="142">
        <v>10.8</v>
      </c>
      <c r="BC56" s="142">
        <v>11</v>
      </c>
      <c r="BD56" s="142">
        <v>10.9</v>
      </c>
      <c r="BE56" s="142">
        <v>10.6</v>
      </c>
      <c r="BF56" s="142">
        <v>11.3</v>
      </c>
      <c r="BG56" s="142">
        <v>11.3</v>
      </c>
      <c r="BH56" s="142">
        <v>11.6</v>
      </c>
      <c r="BI56" s="171">
        <v>11.6</v>
      </c>
      <c r="BJ56" s="171">
        <v>10.8</v>
      </c>
      <c r="BK56" s="171">
        <v>9.5</v>
      </c>
      <c r="BL56" s="171">
        <v>9.6</v>
      </c>
      <c r="BM56" s="171">
        <v>9.6999999999999993</v>
      </c>
      <c r="BN56" s="171">
        <v>9.8000000000000007</v>
      </c>
      <c r="BO56" s="171">
        <v>8.6</v>
      </c>
      <c r="BP56" s="171">
        <v>8.1999999999999993</v>
      </c>
      <c r="BQ56" s="171">
        <v>8.3000000000000007</v>
      </c>
      <c r="BR56" s="171">
        <v>8.6</v>
      </c>
      <c r="BS56" s="171">
        <v>9.1</v>
      </c>
      <c r="BT56" s="171">
        <v>9.1999999999999993</v>
      </c>
      <c r="BU56" s="171">
        <v>9.3000000000000007</v>
      </c>
      <c r="BV56" s="171">
        <v>10.199999999999999</v>
      </c>
      <c r="BW56" s="171">
        <v>9.6</v>
      </c>
      <c r="BX56" s="171">
        <v>9.5</v>
      </c>
      <c r="BY56" s="171">
        <v>9.6</v>
      </c>
    </row>
    <row r="57" spans="1:77" ht="19.899999999999999" customHeight="1" outlineLevel="1">
      <c r="A57" s="211"/>
      <c r="B57" s="17" t="str">
        <f>IF('0'!A1=1,"Сумська","Sumy")</f>
        <v>Сумська</v>
      </c>
      <c r="C57" s="126" t="s">
        <v>0</v>
      </c>
      <c r="D57" s="126" t="s">
        <v>0</v>
      </c>
      <c r="E57" s="126" t="s">
        <v>0</v>
      </c>
      <c r="F57" s="126" t="s">
        <v>0</v>
      </c>
      <c r="G57" s="126" t="s">
        <v>0</v>
      </c>
      <c r="H57" s="126" t="s">
        <v>0</v>
      </c>
      <c r="I57" s="126" t="s">
        <v>0</v>
      </c>
      <c r="J57" s="126" t="s">
        <v>0</v>
      </c>
      <c r="K57" s="126" t="s">
        <v>0</v>
      </c>
      <c r="L57" s="126" t="s">
        <v>0</v>
      </c>
      <c r="M57" s="126" t="s">
        <v>0</v>
      </c>
      <c r="N57" s="126" t="s">
        <v>0</v>
      </c>
      <c r="O57" s="126" t="s">
        <v>0</v>
      </c>
      <c r="P57" s="126" t="s">
        <v>0</v>
      </c>
      <c r="Q57" s="126" t="s">
        <v>0</v>
      </c>
      <c r="R57" s="126" t="s">
        <v>0</v>
      </c>
      <c r="S57" s="126" t="s">
        <v>0</v>
      </c>
      <c r="T57" s="126" t="s">
        <v>0</v>
      </c>
      <c r="U57" s="126" t="s">
        <v>0</v>
      </c>
      <c r="V57" s="131">
        <v>8.3000000000000007</v>
      </c>
      <c r="W57" s="131">
        <v>7</v>
      </c>
      <c r="X57" s="131">
        <v>6.6</v>
      </c>
      <c r="Y57" s="131">
        <v>7.4</v>
      </c>
      <c r="Z57" s="131">
        <v>11.9</v>
      </c>
      <c r="AA57" s="131">
        <v>11.6</v>
      </c>
      <c r="AB57" s="131">
        <v>10.9</v>
      </c>
      <c r="AC57" s="131">
        <v>11.1</v>
      </c>
      <c r="AD57" s="131">
        <v>11.8</v>
      </c>
      <c r="AE57" s="131">
        <v>11</v>
      </c>
      <c r="AF57" s="131">
        <v>10.5</v>
      </c>
      <c r="AG57" s="131">
        <v>10.6</v>
      </c>
      <c r="AH57" s="131">
        <v>11.4</v>
      </c>
      <c r="AI57" s="131">
        <v>10.1</v>
      </c>
      <c r="AJ57" s="131">
        <v>9.3000000000000007</v>
      </c>
      <c r="AK57" s="131">
        <v>9.1</v>
      </c>
      <c r="AL57" s="131">
        <v>9.1999999999999993</v>
      </c>
      <c r="AM57" s="131">
        <v>8.8000000000000007</v>
      </c>
      <c r="AN57" s="131">
        <v>8.5</v>
      </c>
      <c r="AO57" s="131">
        <v>8.6</v>
      </c>
      <c r="AP57" s="131">
        <v>8.6</v>
      </c>
      <c r="AQ57" s="131">
        <v>8.1999999999999993</v>
      </c>
      <c r="AR57" s="131">
        <v>7.5</v>
      </c>
      <c r="AS57" s="131">
        <v>7.7</v>
      </c>
      <c r="AT57" s="131">
        <v>9.6999999999999993</v>
      </c>
      <c r="AU57" s="131">
        <v>8.9</v>
      </c>
      <c r="AV57" s="131">
        <v>8.6999999999999993</v>
      </c>
      <c r="AW57" s="131">
        <v>9.5</v>
      </c>
      <c r="AX57" s="131">
        <v>11</v>
      </c>
      <c r="AY57" s="142">
        <v>10.6</v>
      </c>
      <c r="AZ57" s="142">
        <v>10.1</v>
      </c>
      <c r="BA57" s="142">
        <v>10.1</v>
      </c>
      <c r="BB57" s="142">
        <v>9.9</v>
      </c>
      <c r="BC57" s="142">
        <v>9.5</v>
      </c>
      <c r="BD57" s="142">
        <v>9.1</v>
      </c>
      <c r="BE57" s="142">
        <v>9.3000000000000007</v>
      </c>
      <c r="BF57" s="142">
        <v>10.199999999999999</v>
      </c>
      <c r="BG57" s="142">
        <v>9.3000000000000007</v>
      </c>
      <c r="BH57" s="142">
        <v>9</v>
      </c>
      <c r="BI57" s="171">
        <v>9.1</v>
      </c>
      <c r="BJ57" s="171">
        <v>9.8000000000000007</v>
      </c>
      <c r="BK57" s="171">
        <v>8.6</v>
      </c>
      <c r="BL57" s="171">
        <v>8.5</v>
      </c>
      <c r="BM57" s="171">
        <v>8.6999999999999993</v>
      </c>
      <c r="BN57" s="171">
        <v>9.1</v>
      </c>
      <c r="BO57" s="171">
        <v>8</v>
      </c>
      <c r="BP57" s="171">
        <v>7.5</v>
      </c>
      <c r="BQ57" s="171">
        <v>7.7</v>
      </c>
      <c r="BR57" s="171">
        <v>8</v>
      </c>
      <c r="BS57" s="171">
        <v>9.1</v>
      </c>
      <c r="BT57" s="171">
        <v>9.3000000000000007</v>
      </c>
      <c r="BU57" s="171">
        <v>9.4</v>
      </c>
      <c r="BV57" s="171">
        <v>10.199999999999999</v>
      </c>
      <c r="BW57" s="171">
        <v>10.1</v>
      </c>
      <c r="BX57" s="171">
        <v>9.8000000000000007</v>
      </c>
      <c r="BY57" s="171">
        <v>10.1</v>
      </c>
    </row>
    <row r="58" spans="1:77" ht="19.899999999999999" customHeight="1" outlineLevel="1">
      <c r="A58" s="211"/>
      <c r="B58" s="17" t="str">
        <f>IF('0'!A1=1,"Тернопільська","Ternopyl")</f>
        <v>Тернопільська</v>
      </c>
      <c r="C58" s="126" t="s">
        <v>0</v>
      </c>
      <c r="D58" s="126" t="s">
        <v>0</v>
      </c>
      <c r="E58" s="126" t="s">
        <v>0</v>
      </c>
      <c r="F58" s="126" t="s">
        <v>0</v>
      </c>
      <c r="G58" s="126" t="s">
        <v>0</v>
      </c>
      <c r="H58" s="126" t="s">
        <v>0</v>
      </c>
      <c r="I58" s="126" t="s">
        <v>0</v>
      </c>
      <c r="J58" s="126" t="s">
        <v>0</v>
      </c>
      <c r="K58" s="126" t="s">
        <v>0</v>
      </c>
      <c r="L58" s="126" t="s">
        <v>0</v>
      </c>
      <c r="M58" s="126" t="s">
        <v>0</v>
      </c>
      <c r="N58" s="126" t="s">
        <v>0</v>
      </c>
      <c r="O58" s="126" t="s">
        <v>0</v>
      </c>
      <c r="P58" s="126" t="s">
        <v>0</v>
      </c>
      <c r="Q58" s="126" t="s">
        <v>0</v>
      </c>
      <c r="R58" s="126" t="s">
        <v>0</v>
      </c>
      <c r="S58" s="126" t="s">
        <v>0</v>
      </c>
      <c r="T58" s="126" t="s">
        <v>0</v>
      </c>
      <c r="U58" s="126" t="s">
        <v>0</v>
      </c>
      <c r="V58" s="131">
        <v>9.5</v>
      </c>
      <c r="W58" s="131">
        <v>8.9</v>
      </c>
      <c r="X58" s="131">
        <v>8.6</v>
      </c>
      <c r="Y58" s="131">
        <v>8.8000000000000007</v>
      </c>
      <c r="Z58" s="131">
        <v>12.2</v>
      </c>
      <c r="AA58" s="131">
        <v>11.7</v>
      </c>
      <c r="AB58" s="131">
        <v>11</v>
      </c>
      <c r="AC58" s="131">
        <v>11.3</v>
      </c>
      <c r="AD58" s="131">
        <v>11.7</v>
      </c>
      <c r="AE58" s="131">
        <v>11.1</v>
      </c>
      <c r="AF58" s="131">
        <v>10.199999999999999</v>
      </c>
      <c r="AG58" s="131">
        <v>10.5</v>
      </c>
      <c r="AH58" s="131">
        <v>11.3</v>
      </c>
      <c r="AI58" s="131">
        <v>11</v>
      </c>
      <c r="AJ58" s="131">
        <v>10.5</v>
      </c>
      <c r="AK58" s="131">
        <v>10.4</v>
      </c>
      <c r="AL58" s="131">
        <v>10.6</v>
      </c>
      <c r="AM58" s="131">
        <v>10.1</v>
      </c>
      <c r="AN58" s="131">
        <v>9.6999999999999993</v>
      </c>
      <c r="AO58" s="131">
        <v>9.8000000000000007</v>
      </c>
      <c r="AP58" s="131">
        <v>10.1</v>
      </c>
      <c r="AQ58" s="131">
        <v>9.8000000000000007</v>
      </c>
      <c r="AR58" s="131">
        <v>9.3000000000000007</v>
      </c>
      <c r="AS58" s="131">
        <v>9.4</v>
      </c>
      <c r="AT58" s="131">
        <v>11.1</v>
      </c>
      <c r="AU58" s="131">
        <v>10.5</v>
      </c>
      <c r="AV58" s="131">
        <v>10.4</v>
      </c>
      <c r="AW58" s="131">
        <v>11.3</v>
      </c>
      <c r="AX58" s="131">
        <v>12.4</v>
      </c>
      <c r="AY58" s="142">
        <v>11.8</v>
      </c>
      <c r="AZ58" s="142">
        <v>11.4</v>
      </c>
      <c r="BA58" s="142">
        <v>11.8</v>
      </c>
      <c r="BB58" s="142">
        <v>12.9</v>
      </c>
      <c r="BC58" s="142">
        <v>11.3</v>
      </c>
      <c r="BD58" s="142">
        <v>11</v>
      </c>
      <c r="BE58" s="142">
        <v>11.5</v>
      </c>
      <c r="BF58" s="142">
        <v>13.5</v>
      </c>
      <c r="BG58" s="142">
        <v>12.3</v>
      </c>
      <c r="BH58" s="142">
        <v>11.5</v>
      </c>
      <c r="BI58" s="171">
        <v>11.9</v>
      </c>
      <c r="BJ58" s="171">
        <v>12.7</v>
      </c>
      <c r="BK58" s="171">
        <v>11</v>
      </c>
      <c r="BL58" s="171">
        <v>10.199999999999999</v>
      </c>
      <c r="BM58" s="171">
        <v>10.4</v>
      </c>
      <c r="BN58" s="171">
        <v>11.8</v>
      </c>
      <c r="BO58" s="171">
        <v>10.4</v>
      </c>
      <c r="BP58" s="171">
        <v>9.8000000000000007</v>
      </c>
      <c r="BQ58" s="171">
        <v>10</v>
      </c>
      <c r="BR58" s="171">
        <v>10.4</v>
      </c>
      <c r="BS58" s="171">
        <v>11.3</v>
      </c>
      <c r="BT58" s="171">
        <v>11.4</v>
      </c>
      <c r="BU58" s="171">
        <v>11.5</v>
      </c>
      <c r="BV58" s="171">
        <v>12.6</v>
      </c>
      <c r="BW58" s="171">
        <v>11.9</v>
      </c>
      <c r="BX58" s="171">
        <v>11.7</v>
      </c>
      <c r="BY58" s="171">
        <v>11.9</v>
      </c>
    </row>
    <row r="59" spans="1:77" ht="19.899999999999999" customHeight="1" outlineLevel="1">
      <c r="A59" s="211"/>
      <c r="B59" s="17" t="str">
        <f>IF('0'!A1=1,"Харківська","Kharkiv")</f>
        <v>Харківська</v>
      </c>
      <c r="C59" s="126" t="s">
        <v>0</v>
      </c>
      <c r="D59" s="126" t="s">
        <v>0</v>
      </c>
      <c r="E59" s="126" t="s">
        <v>0</v>
      </c>
      <c r="F59" s="126" t="s">
        <v>0</v>
      </c>
      <c r="G59" s="126" t="s">
        <v>0</v>
      </c>
      <c r="H59" s="126" t="s">
        <v>0</v>
      </c>
      <c r="I59" s="126" t="s">
        <v>0</v>
      </c>
      <c r="J59" s="126" t="s">
        <v>0</v>
      </c>
      <c r="K59" s="126" t="s">
        <v>0</v>
      </c>
      <c r="L59" s="126" t="s">
        <v>0</v>
      </c>
      <c r="M59" s="126" t="s">
        <v>0</v>
      </c>
      <c r="N59" s="126" t="s">
        <v>0</v>
      </c>
      <c r="O59" s="126" t="s">
        <v>0</v>
      </c>
      <c r="P59" s="126" t="s">
        <v>0</v>
      </c>
      <c r="Q59" s="126" t="s">
        <v>0</v>
      </c>
      <c r="R59" s="126" t="s">
        <v>0</v>
      </c>
      <c r="S59" s="126" t="s">
        <v>0</v>
      </c>
      <c r="T59" s="126" t="s">
        <v>0</v>
      </c>
      <c r="U59" s="126" t="s">
        <v>0</v>
      </c>
      <c r="V59" s="131">
        <v>7</v>
      </c>
      <c r="W59" s="131">
        <v>5.6</v>
      </c>
      <c r="X59" s="131">
        <v>5</v>
      </c>
      <c r="Y59" s="131">
        <v>5.3</v>
      </c>
      <c r="Z59" s="131">
        <v>8.6999999999999993</v>
      </c>
      <c r="AA59" s="131">
        <v>8.1999999999999993</v>
      </c>
      <c r="AB59" s="131">
        <v>7.6</v>
      </c>
      <c r="AC59" s="131">
        <v>7.7</v>
      </c>
      <c r="AD59" s="131">
        <v>8.1999999999999993</v>
      </c>
      <c r="AE59" s="131">
        <v>7.5</v>
      </c>
      <c r="AF59" s="131">
        <v>7</v>
      </c>
      <c r="AG59" s="131">
        <v>7.2</v>
      </c>
      <c r="AH59" s="131">
        <v>7.9</v>
      </c>
      <c r="AI59" s="131">
        <v>7.4</v>
      </c>
      <c r="AJ59" s="131">
        <v>6.9</v>
      </c>
      <c r="AK59" s="131">
        <v>7</v>
      </c>
      <c r="AL59" s="131">
        <v>7.8</v>
      </c>
      <c r="AM59" s="131">
        <v>7.2</v>
      </c>
      <c r="AN59" s="131">
        <v>6.8</v>
      </c>
      <c r="AO59" s="131">
        <v>6.8</v>
      </c>
      <c r="AP59" s="131">
        <v>7.3</v>
      </c>
      <c r="AQ59" s="131">
        <v>6.6</v>
      </c>
      <c r="AR59" s="131">
        <v>6.3</v>
      </c>
      <c r="AS59" s="131">
        <v>6.4</v>
      </c>
      <c r="AT59" s="131">
        <v>7.7</v>
      </c>
      <c r="AU59" s="131">
        <v>7.3</v>
      </c>
      <c r="AV59" s="131">
        <v>7.6</v>
      </c>
      <c r="AW59" s="131">
        <v>7.8</v>
      </c>
      <c r="AX59" s="131">
        <v>7.4</v>
      </c>
      <c r="AY59" s="142">
        <v>7.1</v>
      </c>
      <c r="AZ59" s="142">
        <v>6.9</v>
      </c>
      <c r="BA59" s="142">
        <v>7.1</v>
      </c>
      <c r="BB59" s="142">
        <v>7.2</v>
      </c>
      <c r="BC59" s="142">
        <v>6.3</v>
      </c>
      <c r="BD59" s="142">
        <v>6.1</v>
      </c>
      <c r="BE59" s="142">
        <v>6.4</v>
      </c>
      <c r="BF59" s="142">
        <v>6.7</v>
      </c>
      <c r="BG59" s="142">
        <v>6.1</v>
      </c>
      <c r="BH59" s="142">
        <v>5.9</v>
      </c>
      <c r="BI59" s="171">
        <v>6.1</v>
      </c>
      <c r="BJ59" s="171">
        <v>6</v>
      </c>
      <c r="BK59" s="171">
        <v>5.0999999999999996</v>
      </c>
      <c r="BL59" s="171">
        <v>5.0999999999999996</v>
      </c>
      <c r="BM59" s="171">
        <v>5.3</v>
      </c>
      <c r="BN59" s="171">
        <v>5.9</v>
      </c>
      <c r="BO59" s="171">
        <v>5</v>
      </c>
      <c r="BP59" s="171">
        <v>4.7</v>
      </c>
      <c r="BQ59" s="171">
        <v>5</v>
      </c>
      <c r="BR59" s="171">
        <v>5.7</v>
      </c>
      <c r="BS59" s="171">
        <v>5.8</v>
      </c>
      <c r="BT59" s="171">
        <v>5.9</v>
      </c>
      <c r="BU59" s="171">
        <v>6.2</v>
      </c>
      <c r="BV59" s="171">
        <v>7.2</v>
      </c>
      <c r="BW59" s="171">
        <v>6.8</v>
      </c>
      <c r="BX59" s="171">
        <v>6.6</v>
      </c>
      <c r="BY59" s="171">
        <v>6.7</v>
      </c>
    </row>
    <row r="60" spans="1:77" ht="19.899999999999999" customHeight="1" outlineLevel="1">
      <c r="A60" s="211"/>
      <c r="B60" s="17" t="str">
        <f>IF('0'!A1=1,"Херсонська","Kherson")</f>
        <v>Херсонська</v>
      </c>
      <c r="C60" s="126" t="s">
        <v>0</v>
      </c>
      <c r="D60" s="126" t="s">
        <v>0</v>
      </c>
      <c r="E60" s="126" t="s">
        <v>0</v>
      </c>
      <c r="F60" s="126" t="s">
        <v>0</v>
      </c>
      <c r="G60" s="126" t="s">
        <v>0</v>
      </c>
      <c r="H60" s="126" t="s">
        <v>0</v>
      </c>
      <c r="I60" s="126" t="s">
        <v>0</v>
      </c>
      <c r="J60" s="126" t="s">
        <v>0</v>
      </c>
      <c r="K60" s="126" t="s">
        <v>0</v>
      </c>
      <c r="L60" s="126" t="s">
        <v>0</v>
      </c>
      <c r="M60" s="126" t="s">
        <v>0</v>
      </c>
      <c r="N60" s="126" t="s">
        <v>0</v>
      </c>
      <c r="O60" s="126" t="s">
        <v>0</v>
      </c>
      <c r="P60" s="126" t="s">
        <v>0</v>
      </c>
      <c r="Q60" s="126" t="s">
        <v>0</v>
      </c>
      <c r="R60" s="126" t="s">
        <v>0</v>
      </c>
      <c r="S60" s="126" t="s">
        <v>0</v>
      </c>
      <c r="T60" s="126" t="s">
        <v>0</v>
      </c>
      <c r="U60" s="126" t="s">
        <v>0</v>
      </c>
      <c r="V60" s="131">
        <v>9.3000000000000007</v>
      </c>
      <c r="W60" s="131">
        <v>7.7</v>
      </c>
      <c r="X60" s="131">
        <v>7.5</v>
      </c>
      <c r="Y60" s="131">
        <v>8.3000000000000007</v>
      </c>
      <c r="Z60" s="131">
        <v>10.3</v>
      </c>
      <c r="AA60" s="131">
        <v>9.8000000000000007</v>
      </c>
      <c r="AB60" s="131">
        <v>9.4</v>
      </c>
      <c r="AC60" s="131">
        <v>9.5</v>
      </c>
      <c r="AD60" s="131">
        <v>9.6999999999999993</v>
      </c>
      <c r="AE60" s="131">
        <v>9.4</v>
      </c>
      <c r="AF60" s="131">
        <v>8.8000000000000007</v>
      </c>
      <c r="AG60" s="131">
        <v>8.6</v>
      </c>
      <c r="AH60" s="131">
        <v>9.4</v>
      </c>
      <c r="AI60" s="131">
        <v>9.1999999999999993</v>
      </c>
      <c r="AJ60" s="131">
        <v>9</v>
      </c>
      <c r="AK60" s="131">
        <v>9</v>
      </c>
      <c r="AL60" s="131">
        <v>9.3000000000000007</v>
      </c>
      <c r="AM60" s="131">
        <v>8.6999999999999993</v>
      </c>
      <c r="AN60" s="131">
        <v>8.6</v>
      </c>
      <c r="AO60" s="131">
        <v>8.6999999999999993</v>
      </c>
      <c r="AP60" s="131">
        <v>9</v>
      </c>
      <c r="AQ60" s="131">
        <v>8.5</v>
      </c>
      <c r="AR60" s="131">
        <v>8.3000000000000007</v>
      </c>
      <c r="AS60" s="131">
        <v>8.5</v>
      </c>
      <c r="AT60" s="131">
        <v>9.6999999999999993</v>
      </c>
      <c r="AU60" s="131">
        <v>9.1</v>
      </c>
      <c r="AV60" s="131">
        <v>9.6999999999999993</v>
      </c>
      <c r="AW60" s="131">
        <v>9.9</v>
      </c>
      <c r="AX60" s="131">
        <v>10.4</v>
      </c>
      <c r="AY60" s="142">
        <v>10.199999999999999</v>
      </c>
      <c r="AZ60" s="142">
        <v>10.1</v>
      </c>
      <c r="BA60" s="142">
        <v>10.199999999999999</v>
      </c>
      <c r="BB60" s="142">
        <v>12.5</v>
      </c>
      <c r="BC60" s="142">
        <v>12.1</v>
      </c>
      <c r="BD60" s="142">
        <v>11.5</v>
      </c>
      <c r="BE60" s="142">
        <v>11.2</v>
      </c>
      <c r="BF60" s="142">
        <v>12.1</v>
      </c>
      <c r="BG60" s="142">
        <v>11.4</v>
      </c>
      <c r="BH60" s="142">
        <v>11</v>
      </c>
      <c r="BI60" s="171">
        <v>11.1</v>
      </c>
      <c r="BJ60" s="171">
        <v>11.7</v>
      </c>
      <c r="BK60" s="171">
        <v>10.8</v>
      </c>
      <c r="BL60" s="171">
        <v>10.199999999999999</v>
      </c>
      <c r="BM60" s="171">
        <v>10.3</v>
      </c>
      <c r="BN60" s="171">
        <v>11.3</v>
      </c>
      <c r="BO60" s="171">
        <v>10.3</v>
      </c>
      <c r="BP60" s="171">
        <v>9.6</v>
      </c>
      <c r="BQ60" s="171">
        <v>9.6</v>
      </c>
      <c r="BR60" s="171">
        <v>9.6999999999999993</v>
      </c>
      <c r="BS60" s="171">
        <v>11.1</v>
      </c>
      <c r="BT60" s="171">
        <v>11.2</v>
      </c>
      <c r="BU60" s="171">
        <v>11.3</v>
      </c>
      <c r="BV60" s="171">
        <v>12.3</v>
      </c>
      <c r="BW60" s="171">
        <v>11.7</v>
      </c>
      <c r="BX60" s="171">
        <v>11.5</v>
      </c>
      <c r="BY60" s="171">
        <v>11.8</v>
      </c>
    </row>
    <row r="61" spans="1:77" ht="19.899999999999999" customHeight="1" outlineLevel="1">
      <c r="A61" s="211"/>
      <c r="B61" s="17" t="str">
        <f>IF('0'!A1=1,"Хмельницька","Khmelnytskiy")</f>
        <v>Хмельницька</v>
      </c>
      <c r="C61" s="126" t="s">
        <v>0</v>
      </c>
      <c r="D61" s="126" t="s">
        <v>0</v>
      </c>
      <c r="E61" s="126" t="s">
        <v>0</v>
      </c>
      <c r="F61" s="126" t="s">
        <v>0</v>
      </c>
      <c r="G61" s="126" t="s">
        <v>0</v>
      </c>
      <c r="H61" s="126" t="s">
        <v>0</v>
      </c>
      <c r="I61" s="126" t="s">
        <v>0</v>
      </c>
      <c r="J61" s="126" t="s">
        <v>0</v>
      </c>
      <c r="K61" s="126" t="s">
        <v>0</v>
      </c>
      <c r="L61" s="126" t="s">
        <v>0</v>
      </c>
      <c r="M61" s="126" t="s">
        <v>0</v>
      </c>
      <c r="N61" s="126" t="s">
        <v>0</v>
      </c>
      <c r="O61" s="126" t="s">
        <v>0</v>
      </c>
      <c r="P61" s="126" t="s">
        <v>0</v>
      </c>
      <c r="Q61" s="126" t="s">
        <v>0</v>
      </c>
      <c r="R61" s="126" t="s">
        <v>0</v>
      </c>
      <c r="S61" s="126" t="s">
        <v>0</v>
      </c>
      <c r="T61" s="126" t="s">
        <v>0</v>
      </c>
      <c r="U61" s="126" t="s">
        <v>0</v>
      </c>
      <c r="V61" s="131">
        <v>9.1</v>
      </c>
      <c r="W61" s="131">
        <v>8.1999999999999993</v>
      </c>
      <c r="X61" s="131">
        <v>7.8</v>
      </c>
      <c r="Y61" s="131">
        <v>8</v>
      </c>
      <c r="Z61" s="131">
        <v>10</v>
      </c>
      <c r="AA61" s="131">
        <v>9.6999999999999993</v>
      </c>
      <c r="AB61" s="131">
        <v>9.3000000000000007</v>
      </c>
      <c r="AC61" s="131">
        <v>9.5</v>
      </c>
      <c r="AD61" s="131">
        <v>9.6</v>
      </c>
      <c r="AE61" s="131">
        <v>9</v>
      </c>
      <c r="AF61" s="131">
        <v>8.5</v>
      </c>
      <c r="AG61" s="131">
        <v>8.6</v>
      </c>
      <c r="AH61" s="131">
        <v>9.4</v>
      </c>
      <c r="AI61" s="131">
        <v>8.9</v>
      </c>
      <c r="AJ61" s="131">
        <v>8.6999999999999993</v>
      </c>
      <c r="AK61" s="131">
        <v>8.8000000000000007</v>
      </c>
      <c r="AL61" s="131">
        <v>9.5</v>
      </c>
      <c r="AM61" s="131">
        <v>8.6999999999999993</v>
      </c>
      <c r="AN61" s="131">
        <v>8.1999999999999993</v>
      </c>
      <c r="AO61" s="131">
        <v>8.6</v>
      </c>
      <c r="AP61" s="131">
        <v>9.1999999999999993</v>
      </c>
      <c r="AQ61" s="131">
        <v>8.6</v>
      </c>
      <c r="AR61" s="131">
        <v>7.9</v>
      </c>
      <c r="AS61" s="131">
        <v>8</v>
      </c>
      <c r="AT61" s="131">
        <v>10.5</v>
      </c>
      <c r="AU61" s="131">
        <v>9.1999999999999993</v>
      </c>
      <c r="AV61" s="131">
        <v>9</v>
      </c>
      <c r="AW61" s="131">
        <v>9.4</v>
      </c>
      <c r="AX61" s="131">
        <v>11.3</v>
      </c>
      <c r="AY61" s="142">
        <v>10.4</v>
      </c>
      <c r="AZ61" s="142">
        <v>10.1</v>
      </c>
      <c r="BA61" s="142">
        <v>10.199999999999999</v>
      </c>
      <c r="BB61" s="142">
        <v>10.7</v>
      </c>
      <c r="BC61" s="142">
        <v>9.5</v>
      </c>
      <c r="BD61" s="142">
        <v>9.1999999999999993</v>
      </c>
      <c r="BE61" s="142">
        <v>9.4</v>
      </c>
      <c r="BF61" s="142">
        <v>11</v>
      </c>
      <c r="BG61" s="142">
        <v>9.4</v>
      </c>
      <c r="BH61" s="142">
        <v>8.6</v>
      </c>
      <c r="BI61" s="171">
        <v>8.9</v>
      </c>
      <c r="BJ61" s="171">
        <v>10.4</v>
      </c>
      <c r="BK61" s="171">
        <v>9</v>
      </c>
      <c r="BL61" s="171">
        <v>8.1999999999999993</v>
      </c>
      <c r="BM61" s="171">
        <v>8.4</v>
      </c>
      <c r="BN61" s="171">
        <v>9.8000000000000007</v>
      </c>
      <c r="BO61" s="171">
        <v>8.6999999999999993</v>
      </c>
      <c r="BP61" s="171">
        <v>7.9</v>
      </c>
      <c r="BQ61" s="171">
        <v>8</v>
      </c>
      <c r="BR61" s="171">
        <v>8.5</v>
      </c>
      <c r="BS61" s="171">
        <v>9.5</v>
      </c>
      <c r="BT61" s="171">
        <v>9.6999999999999993</v>
      </c>
      <c r="BU61" s="171">
        <v>9.9</v>
      </c>
      <c r="BV61" s="171">
        <v>11</v>
      </c>
      <c r="BW61" s="171">
        <v>10.5</v>
      </c>
      <c r="BX61" s="171">
        <v>10.1</v>
      </c>
      <c r="BY61" s="171">
        <v>10.3</v>
      </c>
    </row>
    <row r="62" spans="1:77" ht="19.899999999999999" customHeight="1" outlineLevel="1">
      <c r="A62" s="211"/>
      <c r="B62" s="17" t="str">
        <f>IF('0'!A1=1,"Черкаська","Cherkasy")</f>
        <v>Черкаська</v>
      </c>
      <c r="C62" s="126" t="s">
        <v>0</v>
      </c>
      <c r="D62" s="126" t="s">
        <v>0</v>
      </c>
      <c r="E62" s="126" t="s">
        <v>0</v>
      </c>
      <c r="F62" s="126" t="s">
        <v>0</v>
      </c>
      <c r="G62" s="126" t="s">
        <v>0</v>
      </c>
      <c r="H62" s="126" t="s">
        <v>0</v>
      </c>
      <c r="I62" s="126" t="s">
        <v>0</v>
      </c>
      <c r="J62" s="126" t="s">
        <v>0</v>
      </c>
      <c r="K62" s="126" t="s">
        <v>0</v>
      </c>
      <c r="L62" s="126" t="s">
        <v>0</v>
      </c>
      <c r="M62" s="126" t="s">
        <v>0</v>
      </c>
      <c r="N62" s="126" t="s">
        <v>0</v>
      </c>
      <c r="O62" s="126" t="s">
        <v>0</v>
      </c>
      <c r="P62" s="126" t="s">
        <v>0</v>
      </c>
      <c r="Q62" s="126" t="s">
        <v>0</v>
      </c>
      <c r="R62" s="126" t="s">
        <v>0</v>
      </c>
      <c r="S62" s="126" t="s">
        <v>0</v>
      </c>
      <c r="T62" s="126" t="s">
        <v>0</v>
      </c>
      <c r="U62" s="126" t="s">
        <v>0</v>
      </c>
      <c r="V62" s="131">
        <v>9.4</v>
      </c>
      <c r="W62" s="131">
        <v>8.1999999999999993</v>
      </c>
      <c r="X62" s="131">
        <v>8.1</v>
      </c>
      <c r="Y62" s="131">
        <v>8.1999999999999993</v>
      </c>
      <c r="Z62" s="131">
        <v>11.4</v>
      </c>
      <c r="AA62" s="131">
        <v>11.1</v>
      </c>
      <c r="AB62" s="131">
        <v>10.6</v>
      </c>
      <c r="AC62" s="131">
        <v>10.8</v>
      </c>
      <c r="AD62" s="131">
        <v>11.2</v>
      </c>
      <c r="AE62" s="131">
        <v>10.7</v>
      </c>
      <c r="AF62" s="131">
        <v>10</v>
      </c>
      <c r="AG62" s="131">
        <v>9.9</v>
      </c>
      <c r="AH62" s="131">
        <v>10.9</v>
      </c>
      <c r="AI62" s="131">
        <v>10.1</v>
      </c>
      <c r="AJ62" s="131">
        <v>9.5</v>
      </c>
      <c r="AK62" s="131">
        <v>9.1999999999999993</v>
      </c>
      <c r="AL62" s="131">
        <v>10.1</v>
      </c>
      <c r="AM62" s="131">
        <v>9.4</v>
      </c>
      <c r="AN62" s="131">
        <v>8.6999999999999993</v>
      </c>
      <c r="AO62" s="131">
        <v>9</v>
      </c>
      <c r="AP62" s="131">
        <v>9.4</v>
      </c>
      <c r="AQ62" s="131">
        <v>9.3000000000000007</v>
      </c>
      <c r="AR62" s="131">
        <v>8.5</v>
      </c>
      <c r="AS62" s="131">
        <v>8.9</v>
      </c>
      <c r="AT62" s="131">
        <v>10.1</v>
      </c>
      <c r="AU62" s="131">
        <v>9.9</v>
      </c>
      <c r="AV62" s="131">
        <v>10</v>
      </c>
      <c r="AW62" s="131">
        <v>10.199999999999999</v>
      </c>
      <c r="AX62" s="131">
        <v>9.9</v>
      </c>
      <c r="AY62" s="142">
        <v>10.3</v>
      </c>
      <c r="AZ62" s="142">
        <v>9.9</v>
      </c>
      <c r="BA62" s="142">
        <v>9.8000000000000007</v>
      </c>
      <c r="BB62" s="142">
        <v>10.7</v>
      </c>
      <c r="BC62" s="142">
        <v>10.6</v>
      </c>
      <c r="BD62" s="142">
        <v>10.199999999999999</v>
      </c>
      <c r="BE62" s="142">
        <v>10.4</v>
      </c>
      <c r="BF62" s="142">
        <v>10.6</v>
      </c>
      <c r="BG62" s="142">
        <v>10.4</v>
      </c>
      <c r="BH62" s="142">
        <v>10</v>
      </c>
      <c r="BI62" s="171">
        <v>10.199999999999999</v>
      </c>
      <c r="BJ62" s="171">
        <v>10.199999999999999</v>
      </c>
      <c r="BK62" s="171">
        <v>9.1999999999999993</v>
      </c>
      <c r="BL62" s="171">
        <v>9.1999999999999993</v>
      </c>
      <c r="BM62" s="171">
        <v>9.6</v>
      </c>
      <c r="BN62" s="171">
        <v>9.6999999999999993</v>
      </c>
      <c r="BO62" s="171">
        <v>8.5</v>
      </c>
      <c r="BP62" s="171">
        <v>8</v>
      </c>
      <c r="BQ62" s="171">
        <v>8.3000000000000007</v>
      </c>
      <c r="BR62" s="171">
        <v>8.8000000000000007</v>
      </c>
      <c r="BS62" s="171">
        <v>9.3000000000000007</v>
      </c>
      <c r="BT62" s="171">
        <v>9.4</v>
      </c>
      <c r="BU62" s="171">
        <v>9.5</v>
      </c>
      <c r="BV62" s="171">
        <v>10.5</v>
      </c>
      <c r="BW62" s="171">
        <v>10.4</v>
      </c>
      <c r="BX62" s="171">
        <v>9.9</v>
      </c>
      <c r="BY62" s="171">
        <v>10.1</v>
      </c>
    </row>
    <row r="63" spans="1:77" ht="19.899999999999999" customHeight="1" outlineLevel="1">
      <c r="A63" s="211"/>
      <c r="B63" s="17" t="str">
        <f>IF('0'!A1=1,"Чернівецька","Chernivtsi")</f>
        <v>Чернівецька</v>
      </c>
      <c r="C63" s="126" t="s">
        <v>0</v>
      </c>
      <c r="D63" s="126" t="s">
        <v>0</v>
      </c>
      <c r="E63" s="126" t="s">
        <v>0</v>
      </c>
      <c r="F63" s="126" t="s">
        <v>0</v>
      </c>
      <c r="G63" s="126" t="s">
        <v>0</v>
      </c>
      <c r="H63" s="126" t="s">
        <v>0</v>
      </c>
      <c r="I63" s="126" t="s">
        <v>0</v>
      </c>
      <c r="J63" s="126" t="s">
        <v>0</v>
      </c>
      <c r="K63" s="126" t="s">
        <v>0</v>
      </c>
      <c r="L63" s="126" t="s">
        <v>0</v>
      </c>
      <c r="M63" s="126" t="s">
        <v>0</v>
      </c>
      <c r="N63" s="126" t="s">
        <v>0</v>
      </c>
      <c r="O63" s="126" t="s">
        <v>0</v>
      </c>
      <c r="P63" s="126" t="s">
        <v>0</v>
      </c>
      <c r="Q63" s="126" t="s">
        <v>0</v>
      </c>
      <c r="R63" s="126" t="s">
        <v>0</v>
      </c>
      <c r="S63" s="126" t="s">
        <v>0</v>
      </c>
      <c r="T63" s="126" t="s">
        <v>0</v>
      </c>
      <c r="U63" s="126" t="s">
        <v>0</v>
      </c>
      <c r="V63" s="131">
        <v>9.5</v>
      </c>
      <c r="W63" s="131">
        <v>8.3000000000000007</v>
      </c>
      <c r="X63" s="131">
        <v>8.1999999999999993</v>
      </c>
      <c r="Y63" s="131">
        <v>8.4</v>
      </c>
      <c r="Z63" s="131">
        <v>9.9</v>
      </c>
      <c r="AA63" s="131">
        <v>9.1999999999999993</v>
      </c>
      <c r="AB63" s="131">
        <v>8.9</v>
      </c>
      <c r="AC63" s="131">
        <v>9.4</v>
      </c>
      <c r="AD63" s="131">
        <v>9.4</v>
      </c>
      <c r="AE63" s="131">
        <v>8.6999999999999993</v>
      </c>
      <c r="AF63" s="131">
        <v>8.4</v>
      </c>
      <c r="AG63" s="131">
        <v>8.5</v>
      </c>
      <c r="AH63" s="131">
        <v>9</v>
      </c>
      <c r="AI63" s="131">
        <v>8.5</v>
      </c>
      <c r="AJ63" s="131">
        <v>8</v>
      </c>
      <c r="AK63" s="131">
        <v>8.1999999999999993</v>
      </c>
      <c r="AL63" s="131">
        <v>8.6999999999999993</v>
      </c>
      <c r="AM63" s="131">
        <v>8.1999999999999993</v>
      </c>
      <c r="AN63" s="131">
        <v>7.8</v>
      </c>
      <c r="AO63" s="131">
        <v>8</v>
      </c>
      <c r="AP63" s="131">
        <v>8.5</v>
      </c>
      <c r="AQ63" s="131">
        <v>7.9</v>
      </c>
      <c r="AR63" s="131">
        <v>7.4</v>
      </c>
      <c r="AS63" s="131">
        <v>7.4</v>
      </c>
      <c r="AT63" s="131">
        <v>9.3000000000000007</v>
      </c>
      <c r="AU63" s="131">
        <v>8.6999999999999993</v>
      </c>
      <c r="AV63" s="131">
        <v>8.6</v>
      </c>
      <c r="AW63" s="131">
        <v>9</v>
      </c>
      <c r="AX63" s="131">
        <v>9.6999999999999993</v>
      </c>
      <c r="AY63" s="142">
        <v>9.1</v>
      </c>
      <c r="AZ63" s="142">
        <v>9.1999999999999993</v>
      </c>
      <c r="BA63" s="142">
        <v>9.3000000000000007</v>
      </c>
      <c r="BB63" s="142">
        <v>9.1999999999999993</v>
      </c>
      <c r="BC63" s="142">
        <v>8.6999999999999993</v>
      </c>
      <c r="BD63" s="142">
        <v>8.6</v>
      </c>
      <c r="BE63" s="142">
        <v>8.6999999999999993</v>
      </c>
      <c r="BF63" s="142">
        <v>9</v>
      </c>
      <c r="BG63" s="142">
        <v>8.5</v>
      </c>
      <c r="BH63" s="142">
        <v>8.3000000000000007</v>
      </c>
      <c r="BI63" s="171">
        <v>8.4</v>
      </c>
      <c r="BJ63" s="171">
        <v>8.8000000000000007</v>
      </c>
      <c r="BK63" s="171">
        <v>7.6</v>
      </c>
      <c r="BL63" s="171">
        <v>7.7</v>
      </c>
      <c r="BM63" s="171">
        <v>7.9</v>
      </c>
      <c r="BN63" s="171">
        <v>8.1999999999999993</v>
      </c>
      <c r="BO63" s="171">
        <v>7.2</v>
      </c>
      <c r="BP63" s="171">
        <v>6.9</v>
      </c>
      <c r="BQ63" s="171">
        <v>6.9</v>
      </c>
      <c r="BR63" s="171">
        <v>7.5</v>
      </c>
      <c r="BS63" s="171">
        <v>8.6</v>
      </c>
      <c r="BT63" s="171">
        <v>8.6999999999999993</v>
      </c>
      <c r="BU63" s="171">
        <v>8.9</v>
      </c>
      <c r="BV63" s="171">
        <v>9.6999999999999993</v>
      </c>
      <c r="BW63" s="171">
        <v>9.4</v>
      </c>
      <c r="BX63" s="171">
        <v>9.1</v>
      </c>
      <c r="BY63" s="171">
        <v>9.3000000000000007</v>
      </c>
    </row>
    <row r="64" spans="1:77" ht="19.899999999999999" customHeight="1" outlineLevel="1">
      <c r="A64" s="211"/>
      <c r="B64" s="17" t="str">
        <f>IF('0'!A1=1,"Чернігівська","Chernihiv")</f>
        <v>Чернігівська</v>
      </c>
      <c r="C64" s="126" t="s">
        <v>0</v>
      </c>
      <c r="D64" s="126" t="s">
        <v>0</v>
      </c>
      <c r="E64" s="126" t="s">
        <v>0</v>
      </c>
      <c r="F64" s="126" t="s">
        <v>0</v>
      </c>
      <c r="G64" s="126" t="s">
        <v>0</v>
      </c>
      <c r="H64" s="126" t="s">
        <v>0</v>
      </c>
      <c r="I64" s="126" t="s">
        <v>0</v>
      </c>
      <c r="J64" s="126" t="s">
        <v>0</v>
      </c>
      <c r="K64" s="126" t="s">
        <v>0</v>
      </c>
      <c r="L64" s="126" t="s">
        <v>0</v>
      </c>
      <c r="M64" s="126" t="s">
        <v>0</v>
      </c>
      <c r="N64" s="126" t="s">
        <v>0</v>
      </c>
      <c r="O64" s="126" t="s">
        <v>0</v>
      </c>
      <c r="P64" s="126" t="s">
        <v>0</v>
      </c>
      <c r="Q64" s="126" t="s">
        <v>0</v>
      </c>
      <c r="R64" s="126" t="s">
        <v>0</v>
      </c>
      <c r="S64" s="126" t="s">
        <v>0</v>
      </c>
      <c r="T64" s="126" t="s">
        <v>0</v>
      </c>
      <c r="U64" s="126" t="s">
        <v>0</v>
      </c>
      <c r="V64" s="131">
        <v>8.5</v>
      </c>
      <c r="W64" s="131">
        <v>7.4</v>
      </c>
      <c r="X64" s="131">
        <v>7.1</v>
      </c>
      <c r="Y64" s="131">
        <v>7.6</v>
      </c>
      <c r="Z64" s="131">
        <v>11.9</v>
      </c>
      <c r="AA64" s="131">
        <v>11.5</v>
      </c>
      <c r="AB64" s="131">
        <v>10.7</v>
      </c>
      <c r="AC64" s="131">
        <v>11.1</v>
      </c>
      <c r="AD64" s="131">
        <v>11.4</v>
      </c>
      <c r="AE64" s="131">
        <v>10.9</v>
      </c>
      <c r="AF64" s="131">
        <v>10.1</v>
      </c>
      <c r="AG64" s="131">
        <v>10.5</v>
      </c>
      <c r="AH64" s="131">
        <v>11.2</v>
      </c>
      <c r="AI64" s="131">
        <v>10.8</v>
      </c>
      <c r="AJ64" s="131">
        <v>10.4</v>
      </c>
      <c r="AK64" s="131">
        <v>10.4</v>
      </c>
      <c r="AL64" s="131">
        <v>10.6</v>
      </c>
      <c r="AM64" s="131">
        <v>10.1</v>
      </c>
      <c r="AN64" s="131">
        <v>9.6999999999999993</v>
      </c>
      <c r="AO64" s="131">
        <v>9.8000000000000007</v>
      </c>
      <c r="AP64" s="131">
        <v>10.1</v>
      </c>
      <c r="AQ64" s="131">
        <v>9.4</v>
      </c>
      <c r="AR64" s="131">
        <v>9.1999999999999993</v>
      </c>
      <c r="AS64" s="131">
        <v>9.3000000000000007</v>
      </c>
      <c r="AT64" s="131">
        <v>11</v>
      </c>
      <c r="AU64" s="131">
        <v>10.5</v>
      </c>
      <c r="AV64" s="131">
        <v>10.9</v>
      </c>
      <c r="AW64" s="131">
        <v>11.2</v>
      </c>
      <c r="AX64" s="131">
        <v>11.8</v>
      </c>
      <c r="AY64" s="142">
        <v>11.5</v>
      </c>
      <c r="AZ64" s="142">
        <v>10.6</v>
      </c>
      <c r="BA64" s="142">
        <v>10.7</v>
      </c>
      <c r="BB64" s="142">
        <v>12.3</v>
      </c>
      <c r="BC64" s="142">
        <v>11.7</v>
      </c>
      <c r="BD64" s="142">
        <v>11.3</v>
      </c>
      <c r="BE64" s="142">
        <v>11.3</v>
      </c>
      <c r="BF64" s="142">
        <v>12</v>
      </c>
      <c r="BG64" s="142">
        <v>11.3</v>
      </c>
      <c r="BH64" s="142">
        <v>11.2</v>
      </c>
      <c r="BI64" s="171">
        <v>11.2</v>
      </c>
      <c r="BJ64" s="171">
        <v>11.3</v>
      </c>
      <c r="BK64" s="171">
        <v>10.9</v>
      </c>
      <c r="BL64" s="171">
        <v>10.5</v>
      </c>
      <c r="BM64" s="171">
        <v>10.6</v>
      </c>
      <c r="BN64" s="171">
        <v>10.7</v>
      </c>
      <c r="BO64" s="171">
        <v>10.5</v>
      </c>
      <c r="BP64" s="171">
        <v>10.1</v>
      </c>
      <c r="BQ64" s="171">
        <v>10.199999999999999</v>
      </c>
      <c r="BR64" s="171">
        <v>10.199999999999999</v>
      </c>
      <c r="BS64" s="171">
        <v>11.5</v>
      </c>
      <c r="BT64" s="171">
        <v>11.7</v>
      </c>
      <c r="BU64" s="171">
        <v>11.9</v>
      </c>
      <c r="BV64" s="171">
        <v>12.8</v>
      </c>
      <c r="BW64" s="171">
        <v>12.5</v>
      </c>
      <c r="BX64" s="171">
        <v>12.1</v>
      </c>
      <c r="BY64" s="171">
        <v>12.4</v>
      </c>
    </row>
    <row r="65" spans="1:77" ht="19.899999999999999" customHeight="1" outlineLevel="1">
      <c r="A65" s="211"/>
      <c r="B65" s="17" t="str">
        <f>IF('0'!A1=1,"м. Київ","Kyiv city")</f>
        <v>м. Київ</v>
      </c>
      <c r="C65" s="126" t="s">
        <v>0</v>
      </c>
      <c r="D65" s="126" t="s">
        <v>0</v>
      </c>
      <c r="E65" s="126" t="s">
        <v>0</v>
      </c>
      <c r="F65" s="126" t="s">
        <v>0</v>
      </c>
      <c r="G65" s="126" t="s">
        <v>0</v>
      </c>
      <c r="H65" s="126" t="s">
        <v>0</v>
      </c>
      <c r="I65" s="126" t="s">
        <v>0</v>
      </c>
      <c r="J65" s="126" t="s">
        <v>0</v>
      </c>
      <c r="K65" s="126" t="s">
        <v>0</v>
      </c>
      <c r="L65" s="126" t="s">
        <v>0</v>
      </c>
      <c r="M65" s="126" t="s">
        <v>0</v>
      </c>
      <c r="N65" s="126" t="s">
        <v>0</v>
      </c>
      <c r="O65" s="126" t="s">
        <v>0</v>
      </c>
      <c r="P65" s="126" t="s">
        <v>0</v>
      </c>
      <c r="Q65" s="126" t="s">
        <v>0</v>
      </c>
      <c r="R65" s="126" t="s">
        <v>0</v>
      </c>
      <c r="S65" s="126" t="s">
        <v>0</v>
      </c>
      <c r="T65" s="126" t="s">
        <v>0</v>
      </c>
      <c r="U65" s="126" t="s">
        <v>0</v>
      </c>
      <c r="V65" s="131">
        <v>3</v>
      </c>
      <c r="W65" s="131">
        <v>2.9</v>
      </c>
      <c r="X65" s="131">
        <v>2.8</v>
      </c>
      <c r="Y65" s="131">
        <v>3.1</v>
      </c>
      <c r="Z65" s="131">
        <v>6.9</v>
      </c>
      <c r="AA65" s="131">
        <v>6.6</v>
      </c>
      <c r="AB65" s="131">
        <v>6.2</v>
      </c>
      <c r="AC65" s="131">
        <v>6.5</v>
      </c>
      <c r="AD65" s="131">
        <v>6.5</v>
      </c>
      <c r="AE65" s="131">
        <v>6.1</v>
      </c>
      <c r="AF65" s="131">
        <v>5.5</v>
      </c>
      <c r="AG65" s="131">
        <v>5.8</v>
      </c>
      <c r="AH65" s="131">
        <v>6.2</v>
      </c>
      <c r="AI65" s="131">
        <v>5.9</v>
      </c>
      <c r="AJ65" s="131">
        <v>5.4</v>
      </c>
      <c r="AK65" s="131">
        <v>5.6</v>
      </c>
      <c r="AL65" s="131">
        <v>6.1</v>
      </c>
      <c r="AM65" s="131">
        <v>5.8</v>
      </c>
      <c r="AN65" s="131">
        <v>5.3</v>
      </c>
      <c r="AO65" s="131">
        <v>5.5</v>
      </c>
      <c r="AP65" s="131">
        <v>5.7</v>
      </c>
      <c r="AQ65" s="131">
        <v>5.4</v>
      </c>
      <c r="AR65" s="131">
        <v>5.0999999999999996</v>
      </c>
      <c r="AS65" s="131">
        <v>5.2</v>
      </c>
      <c r="AT65" s="131">
        <v>6.6</v>
      </c>
      <c r="AU65" s="131">
        <v>6.3</v>
      </c>
      <c r="AV65" s="131">
        <v>6.5</v>
      </c>
      <c r="AW65" s="131">
        <v>6.7</v>
      </c>
      <c r="AX65" s="131">
        <v>6.4</v>
      </c>
      <c r="AY65" s="142">
        <v>6.5</v>
      </c>
      <c r="AZ65" s="142">
        <v>6.8</v>
      </c>
      <c r="BA65" s="142">
        <v>7</v>
      </c>
      <c r="BB65" s="142">
        <v>7.1</v>
      </c>
      <c r="BC65" s="142">
        <v>6.3</v>
      </c>
      <c r="BD65" s="142">
        <v>6.4</v>
      </c>
      <c r="BE65" s="142">
        <v>6.7</v>
      </c>
      <c r="BF65" s="142">
        <v>7.7</v>
      </c>
      <c r="BG65" s="142">
        <v>7</v>
      </c>
      <c r="BH65" s="142">
        <v>6.7</v>
      </c>
      <c r="BI65" s="171">
        <v>6.9</v>
      </c>
      <c r="BJ65" s="171">
        <v>7.2</v>
      </c>
      <c r="BK65" s="171">
        <v>6.6</v>
      </c>
      <c r="BL65" s="171">
        <v>6</v>
      </c>
      <c r="BM65" s="171">
        <v>6.2</v>
      </c>
      <c r="BN65" s="171">
        <v>6.7</v>
      </c>
      <c r="BO65" s="171">
        <v>6.1</v>
      </c>
      <c r="BP65" s="171">
        <v>5.7</v>
      </c>
      <c r="BQ65" s="171">
        <v>5.8</v>
      </c>
      <c r="BR65" s="171">
        <v>6.4</v>
      </c>
      <c r="BS65" s="171">
        <v>6.6</v>
      </c>
      <c r="BT65" s="171">
        <v>6.6</v>
      </c>
      <c r="BU65" s="171">
        <v>6.8</v>
      </c>
      <c r="BV65" s="171">
        <v>7.6</v>
      </c>
      <c r="BW65" s="171">
        <v>7.1</v>
      </c>
      <c r="BX65" s="171">
        <v>6.9</v>
      </c>
      <c r="BY65" s="171">
        <v>7.1</v>
      </c>
    </row>
    <row r="66" spans="1:77" ht="19.899999999999999" customHeight="1" outlineLevel="1" thickBot="1">
      <c r="A66" s="212"/>
      <c r="B66" s="20" t="str">
        <f>IF('0'!A1=1,"м. Севастополь","Sevastopol city")</f>
        <v>м. Севастополь</v>
      </c>
      <c r="C66" s="140" t="s">
        <v>0</v>
      </c>
      <c r="D66" s="140" t="s">
        <v>0</v>
      </c>
      <c r="E66" s="140" t="s">
        <v>0</v>
      </c>
      <c r="F66" s="140" t="s">
        <v>0</v>
      </c>
      <c r="G66" s="140" t="s">
        <v>0</v>
      </c>
      <c r="H66" s="140" t="s">
        <v>0</v>
      </c>
      <c r="I66" s="140" t="s">
        <v>0</v>
      </c>
      <c r="J66" s="140" t="s">
        <v>0</v>
      </c>
      <c r="K66" s="140" t="s">
        <v>0</v>
      </c>
      <c r="L66" s="140" t="s">
        <v>0</v>
      </c>
      <c r="M66" s="140" t="s">
        <v>0</v>
      </c>
      <c r="N66" s="140" t="s">
        <v>0</v>
      </c>
      <c r="O66" s="140" t="s">
        <v>0</v>
      </c>
      <c r="P66" s="140" t="s">
        <v>0</v>
      </c>
      <c r="Q66" s="140" t="s">
        <v>0</v>
      </c>
      <c r="R66" s="140" t="s">
        <v>0</v>
      </c>
      <c r="S66" s="140" t="s">
        <v>0</v>
      </c>
      <c r="T66" s="140" t="s">
        <v>0</v>
      </c>
      <c r="U66" s="140" t="s">
        <v>0</v>
      </c>
      <c r="V66" s="140" t="s">
        <v>0</v>
      </c>
      <c r="W66" s="140" t="s">
        <v>0</v>
      </c>
      <c r="X66" s="140" t="s">
        <v>0</v>
      </c>
      <c r="Y66" s="137">
        <v>3.7</v>
      </c>
      <c r="Z66" s="137">
        <v>6.9</v>
      </c>
      <c r="AA66" s="137">
        <v>6.8</v>
      </c>
      <c r="AB66" s="137">
        <v>6.5</v>
      </c>
      <c r="AC66" s="137">
        <v>6.7</v>
      </c>
      <c r="AD66" s="137">
        <v>6.7</v>
      </c>
      <c r="AE66" s="137">
        <v>6.4</v>
      </c>
      <c r="AF66" s="137">
        <v>5.7</v>
      </c>
      <c r="AG66" s="137">
        <v>6</v>
      </c>
      <c r="AH66" s="137">
        <v>6.3</v>
      </c>
      <c r="AI66" s="137">
        <v>6.3</v>
      </c>
      <c r="AJ66" s="137">
        <v>5.9</v>
      </c>
      <c r="AK66" s="137">
        <v>6.2</v>
      </c>
      <c r="AL66" s="137">
        <v>6.4</v>
      </c>
      <c r="AM66" s="137">
        <v>6</v>
      </c>
      <c r="AN66" s="137">
        <v>5.6</v>
      </c>
      <c r="AO66" s="137">
        <v>5.9</v>
      </c>
      <c r="AP66" s="137">
        <v>6.2</v>
      </c>
      <c r="AQ66" s="137">
        <v>5.6</v>
      </c>
      <c r="AR66" s="137">
        <v>5.3</v>
      </c>
      <c r="AS66" s="137">
        <v>5.7</v>
      </c>
      <c r="AT66" s="140" t="s">
        <v>0</v>
      </c>
      <c r="AU66" s="140" t="s">
        <v>0</v>
      </c>
      <c r="AV66" s="140" t="s">
        <v>0</v>
      </c>
      <c r="AW66" s="140" t="s">
        <v>0</v>
      </c>
      <c r="AX66" s="140" t="s">
        <v>0</v>
      </c>
      <c r="AY66" s="140" t="s">
        <v>0</v>
      </c>
      <c r="AZ66" s="140" t="s">
        <v>0</v>
      </c>
      <c r="BA66" s="140" t="s">
        <v>0</v>
      </c>
      <c r="BB66" s="140" t="s">
        <v>0</v>
      </c>
      <c r="BC66" s="140" t="s">
        <v>0</v>
      </c>
      <c r="BD66" s="140" t="s">
        <v>0</v>
      </c>
      <c r="BE66" s="140" t="s">
        <v>0</v>
      </c>
      <c r="BF66" s="140" t="s">
        <v>0</v>
      </c>
      <c r="BG66" s="140" t="s">
        <v>0</v>
      </c>
      <c r="BH66" s="140" t="s">
        <v>0</v>
      </c>
      <c r="BI66" s="140" t="s">
        <v>0</v>
      </c>
      <c r="BJ66" s="140" t="s">
        <v>0</v>
      </c>
      <c r="BK66" s="140" t="s">
        <v>0</v>
      </c>
      <c r="BL66" s="140" t="s">
        <v>0</v>
      </c>
      <c r="BM66" s="140" t="s">
        <v>0</v>
      </c>
      <c r="BN66" s="140" t="s">
        <v>0</v>
      </c>
      <c r="BO66" s="140" t="s">
        <v>0</v>
      </c>
      <c r="BP66" s="140" t="s">
        <v>0</v>
      </c>
      <c r="BQ66" s="140" t="s">
        <v>0</v>
      </c>
      <c r="BR66" s="140" t="s">
        <v>0</v>
      </c>
      <c r="BS66" s="140" t="s">
        <v>0</v>
      </c>
      <c r="BT66" s="140" t="s">
        <v>0</v>
      </c>
      <c r="BU66" s="140" t="s">
        <v>0</v>
      </c>
      <c r="BV66" s="140" t="s">
        <v>0</v>
      </c>
      <c r="BW66" s="140" t="s">
        <v>0</v>
      </c>
      <c r="BX66" s="140" t="s">
        <v>0</v>
      </c>
      <c r="BY66" s="140" t="s">
        <v>0</v>
      </c>
    </row>
    <row r="67" spans="1:77" s="12" customFormat="1" ht="52.15" customHeight="1" thickTop="1">
      <c r="A67" s="206" t="str">
        <f>IF('0'!A1=1,"Рівень безробіття населення (за методологією МОП) у % до економічно активного населення працездатного віку","ILO unemployment rate of population, percent of the total population in working age")</f>
        <v>Рівень безробіття населення (за методологією МОП) у % до економічно активного населення працездатного віку</v>
      </c>
      <c r="B67" s="207"/>
      <c r="C67" s="143">
        <v>9.6999999999999993</v>
      </c>
      <c r="D67" s="143">
        <v>9.8000000000000007</v>
      </c>
      <c r="E67" s="143">
        <v>9.1</v>
      </c>
      <c r="F67" s="143">
        <v>9.8000000000000007</v>
      </c>
      <c r="G67" s="143">
        <v>9.4</v>
      </c>
      <c r="H67" s="143">
        <v>8.4</v>
      </c>
      <c r="I67" s="143">
        <v>9.1999999999999993</v>
      </c>
      <c r="J67" s="144">
        <v>9.3000000000000007</v>
      </c>
      <c r="K67" s="144">
        <v>8.5</v>
      </c>
      <c r="L67" s="144">
        <v>7.6</v>
      </c>
      <c r="M67" s="144">
        <v>7.8</v>
      </c>
      <c r="N67" s="144">
        <v>8.5</v>
      </c>
      <c r="O67" s="144">
        <v>7.4</v>
      </c>
      <c r="P67" s="144">
        <v>6.9</v>
      </c>
      <c r="Q67" s="144">
        <v>7.4</v>
      </c>
      <c r="R67" s="143">
        <v>8</v>
      </c>
      <c r="S67" s="144">
        <v>7.1</v>
      </c>
      <c r="T67" s="144">
        <v>6.7</v>
      </c>
      <c r="U67" s="144">
        <v>6.9</v>
      </c>
      <c r="V67" s="144">
        <v>7.6</v>
      </c>
      <c r="W67" s="144">
        <v>6.8</v>
      </c>
      <c r="X67" s="144">
        <v>6.5</v>
      </c>
      <c r="Y67" s="144">
        <v>6.9</v>
      </c>
      <c r="Z67" s="144">
        <v>10.3</v>
      </c>
      <c r="AA67" s="144">
        <v>9.9</v>
      </c>
      <c r="AB67" s="144">
        <v>9.4</v>
      </c>
      <c r="AC67" s="144">
        <v>9.6</v>
      </c>
      <c r="AD67" s="144">
        <v>9.8000000000000007</v>
      </c>
      <c r="AE67" s="144">
        <v>9.1999999999999993</v>
      </c>
      <c r="AF67" s="144">
        <v>8.6999999999999993</v>
      </c>
      <c r="AG67" s="144">
        <v>8.8000000000000007</v>
      </c>
      <c r="AH67" s="144">
        <v>9.5</v>
      </c>
      <c r="AI67" s="144">
        <v>8.9</v>
      </c>
      <c r="AJ67" s="144">
        <v>8.5</v>
      </c>
      <c r="AK67" s="144">
        <v>8.6</v>
      </c>
      <c r="AL67" s="144">
        <v>9.1</v>
      </c>
      <c r="AM67" s="144">
        <v>8.4</v>
      </c>
      <c r="AN67" s="143">
        <v>8</v>
      </c>
      <c r="AO67" s="144">
        <v>8.1</v>
      </c>
      <c r="AP67" s="144">
        <v>8.6</v>
      </c>
      <c r="AQ67" s="143">
        <v>8</v>
      </c>
      <c r="AR67" s="143">
        <v>7.6</v>
      </c>
      <c r="AS67" s="144">
        <v>7.7</v>
      </c>
      <c r="AT67" s="144">
        <v>9.4</v>
      </c>
      <c r="AU67" s="143">
        <v>9</v>
      </c>
      <c r="AV67" s="144">
        <v>9.3000000000000007</v>
      </c>
      <c r="AW67" s="144">
        <v>9.6999999999999993</v>
      </c>
      <c r="AX67" s="143">
        <v>10</v>
      </c>
      <c r="AY67" s="144">
        <v>9.6</v>
      </c>
      <c r="AZ67" s="144">
        <v>9.4</v>
      </c>
      <c r="BA67" s="144">
        <v>9.5</v>
      </c>
      <c r="BB67" s="144">
        <v>10.3</v>
      </c>
      <c r="BC67" s="144">
        <v>9.8000000000000007</v>
      </c>
      <c r="BD67" s="144">
        <v>9.6</v>
      </c>
      <c r="BE67" s="144">
        <v>9.6999999999999993</v>
      </c>
      <c r="BF67" s="144">
        <v>10.5</v>
      </c>
      <c r="BG67" s="143">
        <v>10</v>
      </c>
      <c r="BH67" s="143">
        <v>9.6999999999999993</v>
      </c>
      <c r="BI67" s="143">
        <v>9.9</v>
      </c>
      <c r="BJ67" s="143">
        <v>10</v>
      </c>
      <c r="BK67" s="143">
        <v>9.3000000000000007</v>
      </c>
      <c r="BL67" s="143">
        <v>9</v>
      </c>
      <c r="BM67" s="143">
        <v>9.1</v>
      </c>
      <c r="BN67" s="143">
        <v>9.6</v>
      </c>
      <c r="BO67" s="143">
        <v>8.8000000000000007</v>
      </c>
      <c r="BP67" s="143">
        <v>8.4</v>
      </c>
      <c r="BQ67" s="143">
        <v>8.6</v>
      </c>
      <c r="BR67" s="143">
        <v>8.9</v>
      </c>
      <c r="BS67" s="143">
        <v>9.6</v>
      </c>
      <c r="BT67" s="143">
        <v>9.6999999999999993</v>
      </c>
      <c r="BU67" s="143">
        <v>9.9</v>
      </c>
      <c r="BV67" s="143">
        <v>10.9</v>
      </c>
      <c r="BW67" s="143">
        <v>10.3</v>
      </c>
      <c r="BX67" s="143">
        <v>10</v>
      </c>
      <c r="BY67" s="143">
        <v>10.3</v>
      </c>
    </row>
    <row r="68" spans="1:77" s="12" customFormat="1" ht="19.899999999999999" customHeight="1" outlineLevel="1">
      <c r="A68" s="215" t="str">
        <f>IF('0'!A1=1,"РЕГІОНИ","OBLAST")</f>
        <v>РЕГІОНИ</v>
      </c>
      <c r="B68" s="17" t="str">
        <f>IF('0'!A1=1,"АР Крим","AR Crimea")</f>
        <v>АР Крим</v>
      </c>
      <c r="C68" s="126" t="s">
        <v>0</v>
      </c>
      <c r="D68" s="126" t="s">
        <v>0</v>
      </c>
      <c r="E68" s="126" t="s">
        <v>0</v>
      </c>
      <c r="F68" s="126" t="s">
        <v>0</v>
      </c>
      <c r="G68" s="126" t="s">
        <v>0</v>
      </c>
      <c r="H68" s="126" t="s">
        <v>0</v>
      </c>
      <c r="I68" s="126" t="s">
        <v>0</v>
      </c>
      <c r="J68" s="126" t="s">
        <v>0</v>
      </c>
      <c r="K68" s="126" t="s">
        <v>0</v>
      </c>
      <c r="L68" s="126" t="s">
        <v>0</v>
      </c>
      <c r="M68" s="126" t="s">
        <v>0</v>
      </c>
      <c r="N68" s="126" t="s">
        <v>0</v>
      </c>
      <c r="O68" s="126" t="s">
        <v>0</v>
      </c>
      <c r="P68" s="126" t="s">
        <v>0</v>
      </c>
      <c r="Q68" s="126" t="s">
        <v>0</v>
      </c>
      <c r="R68" s="126" t="s">
        <v>0</v>
      </c>
      <c r="S68" s="126" t="s">
        <v>0</v>
      </c>
      <c r="T68" s="126" t="s">
        <v>0</v>
      </c>
      <c r="U68" s="126" t="s">
        <v>0</v>
      </c>
      <c r="V68" s="129">
        <v>5.7</v>
      </c>
      <c r="W68" s="129">
        <v>5.2</v>
      </c>
      <c r="X68" s="129">
        <v>5</v>
      </c>
      <c r="Y68" s="129">
        <v>5.0999999999999996</v>
      </c>
      <c r="Z68" s="129">
        <v>8</v>
      </c>
      <c r="AA68" s="129">
        <v>7.6</v>
      </c>
      <c r="AB68" s="129">
        <v>7.3</v>
      </c>
      <c r="AC68" s="129">
        <v>7.4</v>
      </c>
      <c r="AD68" s="129">
        <v>7.5</v>
      </c>
      <c r="AE68" s="129">
        <v>7.2</v>
      </c>
      <c r="AF68" s="129">
        <v>6.7</v>
      </c>
      <c r="AG68" s="129">
        <v>6.8</v>
      </c>
      <c r="AH68" s="129">
        <v>7.3</v>
      </c>
      <c r="AI68" s="129">
        <v>7</v>
      </c>
      <c r="AJ68" s="129">
        <v>6.4</v>
      </c>
      <c r="AK68" s="129">
        <v>6.6</v>
      </c>
      <c r="AL68" s="129">
        <v>7.1</v>
      </c>
      <c r="AM68" s="129">
        <v>6.6</v>
      </c>
      <c r="AN68" s="129">
        <v>5.9</v>
      </c>
      <c r="AO68" s="129">
        <v>6.2</v>
      </c>
      <c r="AP68" s="129">
        <v>6.7</v>
      </c>
      <c r="AQ68" s="129">
        <v>6.2</v>
      </c>
      <c r="AR68" s="129">
        <v>5.8</v>
      </c>
      <c r="AS68" s="129">
        <v>6.1</v>
      </c>
      <c r="AT68" s="126" t="s">
        <v>0</v>
      </c>
      <c r="AU68" s="126" t="s">
        <v>0</v>
      </c>
      <c r="AV68" s="126" t="s">
        <v>0</v>
      </c>
      <c r="AW68" s="126" t="s">
        <v>0</v>
      </c>
      <c r="AX68" s="126" t="s">
        <v>0</v>
      </c>
      <c r="AY68" s="126" t="s">
        <v>0</v>
      </c>
      <c r="AZ68" s="126" t="s">
        <v>0</v>
      </c>
      <c r="BA68" s="126" t="s">
        <v>0</v>
      </c>
      <c r="BB68" s="126" t="s">
        <v>0</v>
      </c>
      <c r="BC68" s="126" t="s">
        <v>0</v>
      </c>
      <c r="BD68" s="126" t="s">
        <v>0</v>
      </c>
      <c r="BE68" s="126" t="s">
        <v>0</v>
      </c>
      <c r="BF68" s="126" t="s">
        <v>0</v>
      </c>
      <c r="BG68" s="126" t="s">
        <v>0</v>
      </c>
      <c r="BH68" s="126" t="s">
        <v>0</v>
      </c>
      <c r="BI68" s="126" t="s">
        <v>0</v>
      </c>
      <c r="BJ68" s="126" t="s">
        <v>0</v>
      </c>
      <c r="BK68" s="126" t="s">
        <v>0</v>
      </c>
      <c r="BL68" s="126" t="s">
        <v>0</v>
      </c>
      <c r="BM68" s="126" t="s">
        <v>0</v>
      </c>
      <c r="BN68" s="126" t="s">
        <v>0</v>
      </c>
      <c r="BO68" s="126" t="s">
        <v>0</v>
      </c>
      <c r="BP68" s="126" t="s">
        <v>0</v>
      </c>
      <c r="BQ68" s="126" t="s">
        <v>0</v>
      </c>
      <c r="BR68" s="126" t="s">
        <v>0</v>
      </c>
      <c r="BS68" s="126" t="s">
        <v>0</v>
      </c>
      <c r="BT68" s="126" t="s">
        <v>0</v>
      </c>
      <c r="BU68" s="126" t="s">
        <v>0</v>
      </c>
      <c r="BV68" s="126" t="s">
        <v>0</v>
      </c>
      <c r="BW68" s="126" t="s">
        <v>0</v>
      </c>
      <c r="BX68" s="126" t="s">
        <v>0</v>
      </c>
      <c r="BY68" s="126" t="s">
        <v>0</v>
      </c>
    </row>
    <row r="69" spans="1:77" s="12" customFormat="1" ht="19.899999999999999" customHeight="1" outlineLevel="1">
      <c r="A69" s="215"/>
      <c r="B69" s="17" t="str">
        <f>IF('0'!A1=1,"Вінницька","Vinnytsya")</f>
        <v>Вінницька</v>
      </c>
      <c r="C69" s="126" t="s">
        <v>0</v>
      </c>
      <c r="D69" s="126" t="s">
        <v>0</v>
      </c>
      <c r="E69" s="126" t="s">
        <v>0</v>
      </c>
      <c r="F69" s="126" t="s">
        <v>0</v>
      </c>
      <c r="G69" s="126" t="s">
        <v>0</v>
      </c>
      <c r="H69" s="126" t="s">
        <v>0</v>
      </c>
      <c r="I69" s="126" t="s">
        <v>0</v>
      </c>
      <c r="J69" s="126" t="s">
        <v>0</v>
      </c>
      <c r="K69" s="126" t="s">
        <v>0</v>
      </c>
      <c r="L69" s="126" t="s">
        <v>0</v>
      </c>
      <c r="M69" s="126" t="s">
        <v>0</v>
      </c>
      <c r="N69" s="126" t="s">
        <v>0</v>
      </c>
      <c r="O69" s="126" t="s">
        <v>0</v>
      </c>
      <c r="P69" s="126" t="s">
        <v>0</v>
      </c>
      <c r="Q69" s="126" t="s">
        <v>0</v>
      </c>
      <c r="R69" s="126" t="s">
        <v>0</v>
      </c>
      <c r="S69" s="126" t="s">
        <v>0</v>
      </c>
      <c r="T69" s="126" t="s">
        <v>0</v>
      </c>
      <c r="U69" s="126" t="s">
        <v>0</v>
      </c>
      <c r="V69" s="129">
        <v>7.4</v>
      </c>
      <c r="W69" s="129">
        <v>6.8</v>
      </c>
      <c r="X69" s="129">
        <v>6.8</v>
      </c>
      <c r="Y69" s="129">
        <v>7</v>
      </c>
      <c r="Z69" s="129">
        <v>12.6</v>
      </c>
      <c r="AA69" s="129">
        <v>12.1</v>
      </c>
      <c r="AB69" s="129">
        <v>11.7</v>
      </c>
      <c r="AC69" s="129">
        <v>11.9</v>
      </c>
      <c r="AD69" s="129">
        <v>12</v>
      </c>
      <c r="AE69" s="129">
        <v>11.4</v>
      </c>
      <c r="AF69" s="129">
        <v>11</v>
      </c>
      <c r="AG69" s="129">
        <v>11.1</v>
      </c>
      <c r="AH69" s="129">
        <v>11.8</v>
      </c>
      <c r="AI69" s="129">
        <v>11.3</v>
      </c>
      <c r="AJ69" s="129">
        <v>10.8</v>
      </c>
      <c r="AK69" s="129">
        <v>10.9</v>
      </c>
      <c r="AL69" s="129">
        <v>10.7</v>
      </c>
      <c r="AM69" s="129">
        <v>9.9</v>
      </c>
      <c r="AN69" s="129">
        <v>9.6</v>
      </c>
      <c r="AO69" s="129">
        <v>9.6999999999999993</v>
      </c>
      <c r="AP69" s="129">
        <v>10.199999999999999</v>
      </c>
      <c r="AQ69" s="129">
        <v>9.6</v>
      </c>
      <c r="AR69" s="129">
        <v>9.1999999999999993</v>
      </c>
      <c r="AS69" s="129">
        <v>9.1999999999999993</v>
      </c>
      <c r="AT69" s="129">
        <v>11.6</v>
      </c>
      <c r="AU69" s="129">
        <v>10.8</v>
      </c>
      <c r="AV69" s="129">
        <v>11</v>
      </c>
      <c r="AW69" s="129">
        <v>11.1</v>
      </c>
      <c r="AX69" s="129">
        <v>11</v>
      </c>
      <c r="AY69" s="129">
        <v>10</v>
      </c>
      <c r="AZ69" s="129">
        <v>9.3000000000000007</v>
      </c>
      <c r="BA69" s="129">
        <v>9.3000000000000007</v>
      </c>
      <c r="BB69" s="129">
        <v>11.3</v>
      </c>
      <c r="BC69" s="129">
        <v>11</v>
      </c>
      <c r="BD69" s="129">
        <v>10.199999999999999</v>
      </c>
      <c r="BE69" s="129">
        <v>10.1</v>
      </c>
      <c r="BF69" s="129">
        <v>11.6</v>
      </c>
      <c r="BG69" s="129">
        <v>11.3</v>
      </c>
      <c r="BH69" s="129">
        <v>11</v>
      </c>
      <c r="BI69" s="129">
        <v>11</v>
      </c>
      <c r="BJ69" s="129">
        <v>11.4</v>
      </c>
      <c r="BK69" s="129">
        <v>10.7</v>
      </c>
      <c r="BL69" s="129">
        <v>10.199999999999999</v>
      </c>
      <c r="BM69" s="129">
        <v>10.199999999999999</v>
      </c>
      <c r="BN69" s="129">
        <v>10.6</v>
      </c>
      <c r="BO69" s="129">
        <v>10.1</v>
      </c>
      <c r="BP69" s="129">
        <v>9.6999999999999993</v>
      </c>
      <c r="BQ69" s="129">
        <v>9.6999999999999993</v>
      </c>
      <c r="BR69" s="129">
        <v>10</v>
      </c>
      <c r="BS69" s="129">
        <v>10.7</v>
      </c>
      <c r="BT69" s="129">
        <v>10.8</v>
      </c>
      <c r="BU69" s="129">
        <v>11</v>
      </c>
      <c r="BV69" s="129">
        <v>11.9</v>
      </c>
      <c r="BW69" s="129">
        <v>11.4</v>
      </c>
      <c r="BX69" s="129">
        <v>11.2</v>
      </c>
      <c r="BY69" s="129">
        <v>11.4</v>
      </c>
    </row>
    <row r="70" spans="1:77" s="12" customFormat="1" ht="19.899999999999999" customHeight="1" outlineLevel="1">
      <c r="A70" s="215"/>
      <c r="B70" s="17" t="str">
        <f>IF('0'!A1=1,"Волинська","Volyn")</f>
        <v>Волинська</v>
      </c>
      <c r="C70" s="126" t="s">
        <v>0</v>
      </c>
      <c r="D70" s="126" t="s">
        <v>0</v>
      </c>
      <c r="E70" s="126" t="s">
        <v>0</v>
      </c>
      <c r="F70" s="126" t="s">
        <v>0</v>
      </c>
      <c r="G70" s="126" t="s">
        <v>0</v>
      </c>
      <c r="H70" s="126" t="s">
        <v>0</v>
      </c>
      <c r="I70" s="126" t="s">
        <v>0</v>
      </c>
      <c r="J70" s="126" t="s">
        <v>0</v>
      </c>
      <c r="K70" s="126" t="s">
        <v>0</v>
      </c>
      <c r="L70" s="126" t="s">
        <v>0</v>
      </c>
      <c r="M70" s="126" t="s">
        <v>0</v>
      </c>
      <c r="N70" s="126" t="s">
        <v>0</v>
      </c>
      <c r="O70" s="126" t="s">
        <v>0</v>
      </c>
      <c r="P70" s="126" t="s">
        <v>0</v>
      </c>
      <c r="Q70" s="126" t="s">
        <v>0</v>
      </c>
      <c r="R70" s="126" t="s">
        <v>0</v>
      </c>
      <c r="S70" s="126" t="s">
        <v>0</v>
      </c>
      <c r="T70" s="126" t="s">
        <v>0</v>
      </c>
      <c r="U70" s="126" t="s">
        <v>0</v>
      </c>
      <c r="V70" s="129">
        <v>9.6</v>
      </c>
      <c r="W70" s="129">
        <v>8.4</v>
      </c>
      <c r="X70" s="129">
        <v>8.5</v>
      </c>
      <c r="Y70" s="129">
        <v>9</v>
      </c>
      <c r="Z70" s="129">
        <v>10.9</v>
      </c>
      <c r="AA70" s="129">
        <v>10.199999999999999</v>
      </c>
      <c r="AB70" s="129">
        <v>9.8000000000000007</v>
      </c>
      <c r="AC70" s="129">
        <v>10.199999999999999</v>
      </c>
      <c r="AD70" s="129">
        <v>10.4</v>
      </c>
      <c r="AE70" s="129">
        <v>9.6</v>
      </c>
      <c r="AF70" s="129">
        <v>9.1</v>
      </c>
      <c r="AG70" s="129">
        <v>9.3000000000000007</v>
      </c>
      <c r="AH70" s="129">
        <v>10.199999999999999</v>
      </c>
      <c r="AI70" s="129">
        <v>9.4</v>
      </c>
      <c r="AJ70" s="129">
        <v>8.9</v>
      </c>
      <c r="AK70" s="129">
        <v>9.1</v>
      </c>
      <c r="AL70" s="129">
        <v>10</v>
      </c>
      <c r="AM70" s="129">
        <v>9.1999999999999993</v>
      </c>
      <c r="AN70" s="129">
        <v>8.6</v>
      </c>
      <c r="AO70" s="129">
        <v>8.8000000000000007</v>
      </c>
      <c r="AP70" s="129">
        <v>9.5</v>
      </c>
      <c r="AQ70" s="129">
        <v>8.8000000000000007</v>
      </c>
      <c r="AR70" s="129">
        <v>8.3000000000000007</v>
      </c>
      <c r="AS70" s="129">
        <v>8.4</v>
      </c>
      <c r="AT70" s="129">
        <v>10.4</v>
      </c>
      <c r="AU70" s="129">
        <v>10.199999999999999</v>
      </c>
      <c r="AV70" s="129">
        <v>10.199999999999999</v>
      </c>
      <c r="AW70" s="129">
        <v>10.3</v>
      </c>
      <c r="AX70" s="129">
        <v>11.3</v>
      </c>
      <c r="AY70" s="129">
        <v>10.6</v>
      </c>
      <c r="AZ70" s="129">
        <v>9.8000000000000007</v>
      </c>
      <c r="BA70" s="129">
        <v>10</v>
      </c>
      <c r="BB70" s="129">
        <v>13</v>
      </c>
      <c r="BC70" s="129">
        <v>12.1</v>
      </c>
      <c r="BD70" s="129">
        <v>11.4</v>
      </c>
      <c r="BE70" s="129">
        <v>11.7</v>
      </c>
      <c r="BF70" s="129">
        <v>13.9</v>
      </c>
      <c r="BG70" s="129">
        <v>12.8</v>
      </c>
      <c r="BH70" s="129">
        <v>12.6</v>
      </c>
      <c r="BI70" s="129">
        <v>12.6</v>
      </c>
      <c r="BJ70" s="129">
        <v>13.3</v>
      </c>
      <c r="BK70" s="129">
        <v>12.3</v>
      </c>
      <c r="BL70" s="129">
        <v>11.5</v>
      </c>
      <c r="BM70" s="129">
        <v>11.6</v>
      </c>
      <c r="BN70" s="129">
        <v>12.6</v>
      </c>
      <c r="BO70" s="129">
        <v>11.9</v>
      </c>
      <c r="BP70" s="129">
        <v>10.8</v>
      </c>
      <c r="BQ70" s="129">
        <v>10.8</v>
      </c>
      <c r="BR70" s="129">
        <v>10.9</v>
      </c>
      <c r="BS70" s="129">
        <v>12.6</v>
      </c>
      <c r="BT70" s="129">
        <v>12.7</v>
      </c>
      <c r="BU70" s="129">
        <v>12.8</v>
      </c>
      <c r="BV70" s="129">
        <v>13.4</v>
      </c>
      <c r="BW70" s="129">
        <v>13.1</v>
      </c>
      <c r="BX70" s="129">
        <v>12.9</v>
      </c>
      <c r="BY70" s="129">
        <v>13</v>
      </c>
    </row>
    <row r="71" spans="1:77" s="12" customFormat="1" ht="19.899999999999999" customHeight="1" outlineLevel="1">
      <c r="A71" s="215"/>
      <c r="B71" s="17" t="str">
        <f>IF('0'!A1=1,"Дніпропетровська","Dnipropetrovsk")</f>
        <v>Дніпропетровська</v>
      </c>
      <c r="C71" s="126" t="s">
        <v>0</v>
      </c>
      <c r="D71" s="126" t="s">
        <v>0</v>
      </c>
      <c r="E71" s="126" t="s">
        <v>0</v>
      </c>
      <c r="F71" s="126" t="s">
        <v>0</v>
      </c>
      <c r="G71" s="126" t="s">
        <v>0</v>
      </c>
      <c r="H71" s="126" t="s">
        <v>0</v>
      </c>
      <c r="I71" s="126" t="s">
        <v>0</v>
      </c>
      <c r="J71" s="126" t="s">
        <v>0</v>
      </c>
      <c r="K71" s="126" t="s">
        <v>0</v>
      </c>
      <c r="L71" s="126" t="s">
        <v>0</v>
      </c>
      <c r="M71" s="126" t="s">
        <v>0</v>
      </c>
      <c r="N71" s="126" t="s">
        <v>0</v>
      </c>
      <c r="O71" s="126" t="s">
        <v>0</v>
      </c>
      <c r="P71" s="126" t="s">
        <v>0</v>
      </c>
      <c r="Q71" s="126" t="s">
        <v>0</v>
      </c>
      <c r="R71" s="126" t="s">
        <v>0</v>
      </c>
      <c r="S71" s="126" t="s">
        <v>0</v>
      </c>
      <c r="T71" s="126" t="s">
        <v>0</v>
      </c>
      <c r="U71" s="126" t="s">
        <v>0</v>
      </c>
      <c r="V71" s="129">
        <v>5.6</v>
      </c>
      <c r="W71" s="129">
        <v>5.2</v>
      </c>
      <c r="X71" s="129">
        <v>5.0999999999999996</v>
      </c>
      <c r="Y71" s="129">
        <v>5.4</v>
      </c>
      <c r="Z71" s="129">
        <v>8.6</v>
      </c>
      <c r="AA71" s="129">
        <v>8.3000000000000007</v>
      </c>
      <c r="AB71" s="129">
        <v>8.1</v>
      </c>
      <c r="AC71" s="129">
        <v>8.1999999999999993</v>
      </c>
      <c r="AD71" s="129">
        <v>8.6</v>
      </c>
      <c r="AE71" s="129">
        <v>7.8</v>
      </c>
      <c r="AF71" s="129">
        <v>7.5</v>
      </c>
      <c r="AG71" s="129">
        <v>7.6</v>
      </c>
      <c r="AH71" s="129">
        <v>8.4</v>
      </c>
      <c r="AI71" s="129">
        <v>7.6</v>
      </c>
      <c r="AJ71" s="129">
        <v>7.1</v>
      </c>
      <c r="AK71" s="129">
        <v>7.3</v>
      </c>
      <c r="AL71" s="129">
        <v>7.8</v>
      </c>
      <c r="AM71" s="129">
        <v>7.2</v>
      </c>
      <c r="AN71" s="129">
        <v>6.8</v>
      </c>
      <c r="AO71" s="129">
        <v>7</v>
      </c>
      <c r="AP71" s="129">
        <v>7.5</v>
      </c>
      <c r="AQ71" s="129">
        <v>7</v>
      </c>
      <c r="AR71" s="129">
        <v>6.6</v>
      </c>
      <c r="AS71" s="129">
        <v>6.8</v>
      </c>
      <c r="AT71" s="129">
        <v>7.7</v>
      </c>
      <c r="AU71" s="129">
        <v>7.3</v>
      </c>
      <c r="AV71" s="129">
        <v>7.9</v>
      </c>
      <c r="AW71" s="129">
        <v>8.3000000000000007</v>
      </c>
      <c r="AX71" s="129">
        <v>7.4</v>
      </c>
      <c r="AY71" s="129">
        <v>6.9</v>
      </c>
      <c r="AZ71" s="129">
        <v>7.2</v>
      </c>
      <c r="BA71" s="129">
        <v>7.4</v>
      </c>
      <c r="BB71" s="129">
        <v>8.1</v>
      </c>
      <c r="BC71" s="129">
        <v>8.1999999999999993</v>
      </c>
      <c r="BD71" s="129">
        <v>8</v>
      </c>
      <c r="BE71" s="129">
        <v>8.1</v>
      </c>
      <c r="BF71" s="129">
        <v>8.6999999999999993</v>
      </c>
      <c r="BG71" s="129">
        <v>8.6999999999999993</v>
      </c>
      <c r="BH71" s="129">
        <v>8.6</v>
      </c>
      <c r="BI71" s="129">
        <v>8.8000000000000007</v>
      </c>
      <c r="BJ71" s="129">
        <v>8.5</v>
      </c>
      <c r="BK71" s="129">
        <v>8.1999999999999993</v>
      </c>
      <c r="BL71" s="129">
        <v>7.9</v>
      </c>
      <c r="BM71" s="129">
        <v>8.1999999999999993</v>
      </c>
      <c r="BN71" s="129">
        <v>8.4</v>
      </c>
      <c r="BO71" s="129">
        <v>7.9</v>
      </c>
      <c r="BP71" s="129">
        <v>7.7</v>
      </c>
      <c r="BQ71" s="129">
        <v>7.9</v>
      </c>
      <c r="BR71" s="129">
        <v>7.9</v>
      </c>
      <c r="BS71" s="129">
        <v>8.5</v>
      </c>
      <c r="BT71" s="129">
        <v>8.5</v>
      </c>
      <c r="BU71" s="129">
        <v>8.8000000000000007</v>
      </c>
      <c r="BV71" s="129">
        <v>10.199999999999999</v>
      </c>
      <c r="BW71" s="129">
        <v>9.1</v>
      </c>
      <c r="BX71" s="129">
        <v>8.8000000000000007</v>
      </c>
      <c r="BY71" s="129">
        <v>9.1</v>
      </c>
    </row>
    <row r="72" spans="1:77" s="12" customFormat="1" ht="19.899999999999999" customHeight="1" outlineLevel="1">
      <c r="A72" s="215"/>
      <c r="B72" s="17" t="str">
        <f>IF('0'!A1=1,"Донецька","Donetsk")</f>
        <v>Донецька</v>
      </c>
      <c r="C72" s="126" t="s">
        <v>0</v>
      </c>
      <c r="D72" s="126" t="s">
        <v>0</v>
      </c>
      <c r="E72" s="126" t="s">
        <v>0</v>
      </c>
      <c r="F72" s="126" t="s">
        <v>0</v>
      </c>
      <c r="G72" s="126" t="s">
        <v>0</v>
      </c>
      <c r="H72" s="126" t="s">
        <v>0</v>
      </c>
      <c r="I72" s="126" t="s">
        <v>0</v>
      </c>
      <c r="J72" s="126" t="s">
        <v>0</v>
      </c>
      <c r="K72" s="126" t="s">
        <v>0</v>
      </c>
      <c r="L72" s="126" t="s">
        <v>0</v>
      </c>
      <c r="M72" s="126" t="s">
        <v>0</v>
      </c>
      <c r="N72" s="126" t="s">
        <v>0</v>
      </c>
      <c r="O72" s="126" t="s">
        <v>0</v>
      </c>
      <c r="P72" s="126" t="s">
        <v>0</v>
      </c>
      <c r="Q72" s="126" t="s">
        <v>0</v>
      </c>
      <c r="R72" s="126" t="s">
        <v>0</v>
      </c>
      <c r="S72" s="126" t="s">
        <v>0</v>
      </c>
      <c r="T72" s="126" t="s">
        <v>0</v>
      </c>
      <c r="U72" s="126" t="s">
        <v>0</v>
      </c>
      <c r="V72" s="129">
        <v>6.2</v>
      </c>
      <c r="W72" s="129">
        <v>5.6</v>
      </c>
      <c r="X72" s="129">
        <v>5.3</v>
      </c>
      <c r="Y72" s="129">
        <v>6</v>
      </c>
      <c r="Z72" s="129">
        <v>10.9</v>
      </c>
      <c r="AA72" s="129">
        <v>10.5</v>
      </c>
      <c r="AB72" s="129">
        <v>10</v>
      </c>
      <c r="AC72" s="129">
        <v>10.1</v>
      </c>
      <c r="AD72" s="129">
        <v>10.3</v>
      </c>
      <c r="AE72" s="129">
        <v>9.8000000000000007</v>
      </c>
      <c r="AF72" s="129">
        <v>9.3000000000000007</v>
      </c>
      <c r="AG72" s="129">
        <v>9.1</v>
      </c>
      <c r="AH72" s="129">
        <v>9.9</v>
      </c>
      <c r="AI72" s="129">
        <v>9.1999999999999993</v>
      </c>
      <c r="AJ72" s="129">
        <v>8.6999999999999993</v>
      </c>
      <c r="AK72" s="129">
        <v>8.6999999999999993</v>
      </c>
      <c r="AL72" s="129">
        <v>9.6</v>
      </c>
      <c r="AM72" s="129">
        <v>9</v>
      </c>
      <c r="AN72" s="129">
        <v>8.5</v>
      </c>
      <c r="AO72" s="129">
        <v>8.5</v>
      </c>
      <c r="AP72" s="129">
        <v>9</v>
      </c>
      <c r="AQ72" s="129">
        <v>8.6999999999999993</v>
      </c>
      <c r="AR72" s="129">
        <v>8.1999999999999993</v>
      </c>
      <c r="AS72" s="129">
        <v>8.1999999999999993</v>
      </c>
      <c r="AT72" s="129">
        <v>9.4</v>
      </c>
      <c r="AU72" s="129">
        <v>9.9</v>
      </c>
      <c r="AV72" s="129">
        <v>10.52</v>
      </c>
      <c r="AW72" s="129">
        <v>11.32</v>
      </c>
      <c r="AX72" s="129">
        <v>14.9</v>
      </c>
      <c r="AY72" s="129">
        <v>14.1</v>
      </c>
      <c r="AZ72" s="129">
        <v>14</v>
      </c>
      <c r="BA72" s="129">
        <v>14.2</v>
      </c>
      <c r="BB72" s="129">
        <v>15.2</v>
      </c>
      <c r="BC72" s="129">
        <v>14.7</v>
      </c>
      <c r="BD72" s="129">
        <v>14.5</v>
      </c>
      <c r="BE72" s="129">
        <v>14.6</v>
      </c>
      <c r="BF72" s="129">
        <v>15.6</v>
      </c>
      <c r="BG72" s="129">
        <v>15</v>
      </c>
      <c r="BH72" s="129">
        <v>15</v>
      </c>
      <c r="BI72" s="129">
        <v>15.1</v>
      </c>
      <c r="BJ72" s="129">
        <v>15</v>
      </c>
      <c r="BK72" s="129">
        <v>14.6</v>
      </c>
      <c r="BL72" s="129">
        <v>14.5</v>
      </c>
      <c r="BM72" s="129">
        <v>14.4</v>
      </c>
      <c r="BN72" s="129">
        <v>14.5</v>
      </c>
      <c r="BO72" s="129">
        <v>14.2</v>
      </c>
      <c r="BP72" s="129">
        <v>13.9</v>
      </c>
      <c r="BQ72" s="129">
        <v>14</v>
      </c>
      <c r="BR72" s="129">
        <v>14.3</v>
      </c>
      <c r="BS72" s="129">
        <v>15</v>
      </c>
      <c r="BT72" s="129">
        <v>15.2</v>
      </c>
      <c r="BU72" s="129">
        <v>15.4</v>
      </c>
      <c r="BV72" s="129">
        <v>16.399999999999999</v>
      </c>
      <c r="BW72" s="129">
        <v>15.7</v>
      </c>
      <c r="BX72" s="129">
        <v>15.6</v>
      </c>
      <c r="BY72" s="129">
        <v>15.9</v>
      </c>
    </row>
    <row r="73" spans="1:77" s="12" customFormat="1" ht="19.899999999999999" customHeight="1" outlineLevel="1">
      <c r="A73" s="215"/>
      <c r="B73" s="17" t="str">
        <f>IF('0'!A1=1,"Житомирська","Zhytomyr")</f>
        <v>Житомирська</v>
      </c>
      <c r="C73" s="126" t="s">
        <v>0</v>
      </c>
      <c r="D73" s="126" t="s">
        <v>0</v>
      </c>
      <c r="E73" s="126" t="s">
        <v>0</v>
      </c>
      <c r="F73" s="126" t="s">
        <v>0</v>
      </c>
      <c r="G73" s="126" t="s">
        <v>0</v>
      </c>
      <c r="H73" s="126" t="s">
        <v>0</v>
      </c>
      <c r="I73" s="126" t="s">
        <v>0</v>
      </c>
      <c r="J73" s="126" t="s">
        <v>0</v>
      </c>
      <c r="K73" s="126" t="s">
        <v>0</v>
      </c>
      <c r="L73" s="126" t="s">
        <v>0</v>
      </c>
      <c r="M73" s="126" t="s">
        <v>0</v>
      </c>
      <c r="N73" s="126" t="s">
        <v>0</v>
      </c>
      <c r="O73" s="126" t="s">
        <v>0</v>
      </c>
      <c r="P73" s="126" t="s">
        <v>0</v>
      </c>
      <c r="Q73" s="126" t="s">
        <v>0</v>
      </c>
      <c r="R73" s="126" t="s">
        <v>0</v>
      </c>
      <c r="S73" s="126" t="s">
        <v>0</v>
      </c>
      <c r="T73" s="126" t="s">
        <v>0</v>
      </c>
      <c r="U73" s="126" t="s">
        <v>0</v>
      </c>
      <c r="V73" s="129">
        <v>10.199999999999999</v>
      </c>
      <c r="W73" s="129">
        <v>9.4</v>
      </c>
      <c r="X73" s="129">
        <v>9.1999999999999993</v>
      </c>
      <c r="Y73" s="129">
        <v>9.5</v>
      </c>
      <c r="Z73" s="129">
        <v>13</v>
      </c>
      <c r="AA73" s="129">
        <v>12.3</v>
      </c>
      <c r="AB73" s="129">
        <v>11.7</v>
      </c>
      <c r="AC73" s="129">
        <v>12</v>
      </c>
      <c r="AD73" s="129">
        <v>12.6</v>
      </c>
      <c r="AE73" s="129">
        <v>11.4</v>
      </c>
      <c r="AF73" s="129">
        <v>10.9</v>
      </c>
      <c r="AG73" s="129">
        <v>11</v>
      </c>
      <c r="AH73" s="129">
        <v>12.2</v>
      </c>
      <c r="AI73" s="129">
        <v>11.1</v>
      </c>
      <c r="AJ73" s="129">
        <v>11</v>
      </c>
      <c r="AK73" s="129">
        <v>11.2</v>
      </c>
      <c r="AL73" s="129">
        <v>11.2</v>
      </c>
      <c r="AM73" s="129">
        <v>10.7</v>
      </c>
      <c r="AN73" s="129">
        <v>10.6</v>
      </c>
      <c r="AO73" s="129">
        <v>10.7</v>
      </c>
      <c r="AP73" s="129">
        <v>10.9</v>
      </c>
      <c r="AQ73" s="129">
        <v>10.199999999999999</v>
      </c>
      <c r="AR73" s="129">
        <v>10.1</v>
      </c>
      <c r="AS73" s="129">
        <v>10.199999999999999</v>
      </c>
      <c r="AT73" s="129">
        <v>12.1</v>
      </c>
      <c r="AU73" s="129">
        <v>11.8</v>
      </c>
      <c r="AV73" s="129">
        <v>11.8</v>
      </c>
      <c r="AW73" s="129">
        <v>12.3</v>
      </c>
      <c r="AX73" s="129">
        <v>12.4</v>
      </c>
      <c r="AY73" s="129">
        <v>12.1</v>
      </c>
      <c r="AZ73" s="129">
        <v>12</v>
      </c>
      <c r="BA73" s="129">
        <v>12</v>
      </c>
      <c r="BB73" s="129">
        <v>13.2</v>
      </c>
      <c r="BC73" s="129">
        <v>12.5</v>
      </c>
      <c r="BD73" s="129">
        <v>11.7</v>
      </c>
      <c r="BE73" s="129">
        <v>11.7</v>
      </c>
      <c r="BF73" s="129">
        <v>12.4</v>
      </c>
      <c r="BG73" s="129">
        <v>11.8</v>
      </c>
      <c r="BH73" s="129">
        <v>11.3</v>
      </c>
      <c r="BI73" s="129">
        <v>11.3</v>
      </c>
      <c r="BJ73" s="129">
        <v>11.6</v>
      </c>
      <c r="BK73" s="129">
        <v>11</v>
      </c>
      <c r="BL73" s="129">
        <v>10.7</v>
      </c>
      <c r="BM73" s="129">
        <v>10.8</v>
      </c>
      <c r="BN73" s="129">
        <v>10.9</v>
      </c>
      <c r="BO73" s="129">
        <v>10.199999999999999</v>
      </c>
      <c r="BP73" s="129">
        <v>9.8000000000000007</v>
      </c>
      <c r="BQ73" s="129">
        <v>10</v>
      </c>
      <c r="BR73" s="129">
        <v>10.5</v>
      </c>
      <c r="BS73" s="129">
        <v>10.9</v>
      </c>
      <c r="BT73" s="129">
        <v>11</v>
      </c>
      <c r="BU73" s="129">
        <v>11.3</v>
      </c>
      <c r="BV73" s="129">
        <v>12.8</v>
      </c>
      <c r="BW73" s="129">
        <v>11.5</v>
      </c>
      <c r="BX73" s="129">
        <v>11.2</v>
      </c>
      <c r="BY73" s="129">
        <v>11.6</v>
      </c>
    </row>
    <row r="74" spans="1:77" s="12" customFormat="1" ht="19.899999999999999" customHeight="1" outlineLevel="1">
      <c r="A74" s="215"/>
      <c r="B74" s="17" t="str">
        <f>IF('0'!A1=1,"Закарпатська","Zakarpattya")</f>
        <v>Закарпатська</v>
      </c>
      <c r="C74" s="126" t="s">
        <v>0</v>
      </c>
      <c r="D74" s="126" t="s">
        <v>0</v>
      </c>
      <c r="E74" s="126" t="s">
        <v>0</v>
      </c>
      <c r="F74" s="126" t="s">
        <v>0</v>
      </c>
      <c r="G74" s="126" t="s">
        <v>0</v>
      </c>
      <c r="H74" s="126" t="s">
        <v>0</v>
      </c>
      <c r="I74" s="126" t="s">
        <v>0</v>
      </c>
      <c r="J74" s="126" t="s">
        <v>0</v>
      </c>
      <c r="K74" s="126" t="s">
        <v>0</v>
      </c>
      <c r="L74" s="126" t="s">
        <v>0</v>
      </c>
      <c r="M74" s="126" t="s">
        <v>0</v>
      </c>
      <c r="N74" s="126" t="s">
        <v>0</v>
      </c>
      <c r="O74" s="126" t="s">
        <v>0</v>
      </c>
      <c r="P74" s="126" t="s">
        <v>0</v>
      </c>
      <c r="Q74" s="126" t="s">
        <v>0</v>
      </c>
      <c r="R74" s="126" t="s">
        <v>0</v>
      </c>
      <c r="S74" s="126" t="s">
        <v>0</v>
      </c>
      <c r="T74" s="126" t="s">
        <v>0</v>
      </c>
      <c r="U74" s="126" t="s">
        <v>0</v>
      </c>
      <c r="V74" s="129">
        <v>7.6</v>
      </c>
      <c r="W74" s="129">
        <v>6.2</v>
      </c>
      <c r="X74" s="129">
        <v>5.8</v>
      </c>
      <c r="Y74" s="129">
        <v>6.8</v>
      </c>
      <c r="Z74" s="129">
        <v>11</v>
      </c>
      <c r="AA74" s="129">
        <v>10.8</v>
      </c>
      <c r="AB74" s="129">
        <v>10.5</v>
      </c>
      <c r="AC74" s="129">
        <v>10.6</v>
      </c>
      <c r="AD74" s="129">
        <v>10.5</v>
      </c>
      <c r="AE74" s="129">
        <v>10</v>
      </c>
      <c r="AF74" s="129">
        <v>9.5</v>
      </c>
      <c r="AG74" s="129">
        <v>9.3000000000000007</v>
      </c>
      <c r="AH74" s="129">
        <v>10.3</v>
      </c>
      <c r="AI74" s="129">
        <v>9.8000000000000007</v>
      </c>
      <c r="AJ74" s="129">
        <v>10.1</v>
      </c>
      <c r="AK74" s="129">
        <v>10.199999999999999</v>
      </c>
      <c r="AL74" s="129">
        <v>10.199999999999999</v>
      </c>
      <c r="AM74" s="129">
        <v>8.6999999999999993</v>
      </c>
      <c r="AN74" s="129">
        <v>8.4</v>
      </c>
      <c r="AO74" s="129">
        <v>9.1999999999999993</v>
      </c>
      <c r="AP74" s="129">
        <v>9.5</v>
      </c>
      <c r="AQ74" s="129">
        <v>8.4</v>
      </c>
      <c r="AR74" s="129">
        <v>7.6</v>
      </c>
      <c r="AS74" s="129">
        <v>8.1999999999999993</v>
      </c>
      <c r="AT74" s="129">
        <v>10.7</v>
      </c>
      <c r="AU74" s="129">
        <v>9.6</v>
      </c>
      <c r="AV74" s="129">
        <v>9.4</v>
      </c>
      <c r="AW74" s="129">
        <v>9.6</v>
      </c>
      <c r="AX74" s="129">
        <v>9.9</v>
      </c>
      <c r="AY74" s="129">
        <v>9.8000000000000007</v>
      </c>
      <c r="AZ74" s="129">
        <v>9.5</v>
      </c>
      <c r="BA74" s="129">
        <v>9.5</v>
      </c>
      <c r="BB74" s="129">
        <v>10.9</v>
      </c>
      <c r="BC74" s="129">
        <v>10.1</v>
      </c>
      <c r="BD74" s="129">
        <v>10.199999999999999</v>
      </c>
      <c r="BE74" s="129">
        <v>10.3</v>
      </c>
      <c r="BF74" s="129">
        <v>10.6</v>
      </c>
      <c r="BG74" s="129">
        <v>10.3</v>
      </c>
      <c r="BH74" s="129">
        <v>10.7</v>
      </c>
      <c r="BI74" s="129">
        <v>10.8</v>
      </c>
      <c r="BJ74" s="129">
        <v>10.199999999999999</v>
      </c>
      <c r="BK74" s="129">
        <v>9.9</v>
      </c>
      <c r="BL74" s="129">
        <v>10.1</v>
      </c>
      <c r="BM74" s="129">
        <v>10.3</v>
      </c>
      <c r="BN74" s="129">
        <v>9.9</v>
      </c>
      <c r="BO74" s="129">
        <v>9.3000000000000007</v>
      </c>
      <c r="BP74" s="129">
        <v>9.1</v>
      </c>
      <c r="BQ74" s="129">
        <v>9.4</v>
      </c>
      <c r="BR74" s="129">
        <v>9.6999999999999993</v>
      </c>
      <c r="BS74" s="129">
        <v>10.6</v>
      </c>
      <c r="BT74" s="129">
        <v>10.7</v>
      </c>
      <c r="BU74" s="129">
        <v>11</v>
      </c>
      <c r="BV74" s="129">
        <v>12.3</v>
      </c>
      <c r="BW74" s="129">
        <v>11.6</v>
      </c>
      <c r="BX74" s="129">
        <v>11.2</v>
      </c>
      <c r="BY74" s="129">
        <v>11.5</v>
      </c>
    </row>
    <row r="75" spans="1:77" s="12" customFormat="1" ht="19.899999999999999" customHeight="1" outlineLevel="1">
      <c r="A75" s="215"/>
      <c r="B75" s="17" t="str">
        <f>IF('0'!A1=1,"Запорізька","Zaporizhzhya")</f>
        <v>Запорізька</v>
      </c>
      <c r="C75" s="126" t="s">
        <v>0</v>
      </c>
      <c r="D75" s="126" t="s">
        <v>0</v>
      </c>
      <c r="E75" s="126" t="s">
        <v>0</v>
      </c>
      <c r="F75" s="126" t="s">
        <v>0</v>
      </c>
      <c r="G75" s="126" t="s">
        <v>0</v>
      </c>
      <c r="H75" s="126" t="s">
        <v>0</v>
      </c>
      <c r="I75" s="126" t="s">
        <v>0</v>
      </c>
      <c r="J75" s="126" t="s">
        <v>0</v>
      </c>
      <c r="K75" s="126" t="s">
        <v>0</v>
      </c>
      <c r="L75" s="126" t="s">
        <v>0</v>
      </c>
      <c r="M75" s="126" t="s">
        <v>0</v>
      </c>
      <c r="N75" s="126" t="s">
        <v>0</v>
      </c>
      <c r="O75" s="126" t="s">
        <v>0</v>
      </c>
      <c r="P75" s="126" t="s">
        <v>0</v>
      </c>
      <c r="Q75" s="126" t="s">
        <v>0</v>
      </c>
      <c r="R75" s="126" t="s">
        <v>0</v>
      </c>
      <c r="S75" s="126" t="s">
        <v>0</v>
      </c>
      <c r="T75" s="126" t="s">
        <v>0</v>
      </c>
      <c r="U75" s="126" t="s">
        <v>0</v>
      </c>
      <c r="V75" s="129">
        <v>7.3</v>
      </c>
      <c r="W75" s="129">
        <v>6.2</v>
      </c>
      <c r="X75" s="129">
        <v>6.1</v>
      </c>
      <c r="Y75" s="129">
        <v>6.5</v>
      </c>
      <c r="Z75" s="129">
        <v>9.1</v>
      </c>
      <c r="AA75" s="129">
        <v>8.6999999999999993</v>
      </c>
      <c r="AB75" s="129">
        <v>8.4</v>
      </c>
      <c r="AC75" s="129">
        <v>8.9</v>
      </c>
      <c r="AD75" s="129">
        <v>8.6</v>
      </c>
      <c r="AE75" s="129">
        <v>8.3000000000000007</v>
      </c>
      <c r="AF75" s="129">
        <v>7.9</v>
      </c>
      <c r="AG75" s="129">
        <v>8.1999999999999993</v>
      </c>
      <c r="AH75" s="129">
        <v>8.5</v>
      </c>
      <c r="AI75" s="129">
        <v>8.1999999999999993</v>
      </c>
      <c r="AJ75" s="129">
        <v>7.7</v>
      </c>
      <c r="AK75" s="129">
        <v>7.9</v>
      </c>
      <c r="AL75" s="129">
        <v>8</v>
      </c>
      <c r="AM75" s="129">
        <v>7.4</v>
      </c>
      <c r="AN75" s="129">
        <v>7.2</v>
      </c>
      <c r="AO75" s="129">
        <v>7.5</v>
      </c>
      <c r="AP75" s="129">
        <v>7.7</v>
      </c>
      <c r="AQ75" s="129">
        <v>7.2</v>
      </c>
      <c r="AR75" s="129">
        <v>6.8</v>
      </c>
      <c r="AS75" s="129">
        <v>7</v>
      </c>
      <c r="AT75" s="129">
        <v>8.1</v>
      </c>
      <c r="AU75" s="129">
        <v>7.8</v>
      </c>
      <c r="AV75" s="129">
        <v>8.1999999999999993</v>
      </c>
      <c r="AW75" s="129">
        <v>8.8000000000000007</v>
      </c>
      <c r="AX75" s="129">
        <v>10.199999999999999</v>
      </c>
      <c r="AY75" s="129">
        <v>9.6</v>
      </c>
      <c r="AZ75" s="129">
        <v>9.9</v>
      </c>
      <c r="BA75" s="129">
        <v>10.199999999999999</v>
      </c>
      <c r="BB75" s="129">
        <v>10.7</v>
      </c>
      <c r="BC75" s="129">
        <v>10.1</v>
      </c>
      <c r="BD75" s="129">
        <v>10</v>
      </c>
      <c r="BE75" s="129">
        <v>10.3</v>
      </c>
      <c r="BF75" s="129">
        <v>11.2</v>
      </c>
      <c r="BG75" s="129">
        <v>11.1</v>
      </c>
      <c r="BH75" s="129">
        <v>10.7</v>
      </c>
      <c r="BI75" s="129">
        <v>11</v>
      </c>
      <c r="BJ75" s="129">
        <v>11</v>
      </c>
      <c r="BK75" s="129">
        <v>10.199999999999999</v>
      </c>
      <c r="BL75" s="129">
        <v>10.1</v>
      </c>
      <c r="BM75" s="129">
        <v>10.3</v>
      </c>
      <c r="BN75" s="129">
        <v>10.7</v>
      </c>
      <c r="BO75" s="129">
        <v>9.9</v>
      </c>
      <c r="BP75" s="129">
        <v>9.6999999999999993</v>
      </c>
      <c r="BQ75" s="129">
        <v>9.9</v>
      </c>
      <c r="BR75" s="129">
        <v>10.3</v>
      </c>
      <c r="BS75" s="129">
        <v>10.8</v>
      </c>
      <c r="BT75" s="129">
        <v>11</v>
      </c>
      <c r="BU75" s="129">
        <v>11.1</v>
      </c>
      <c r="BV75" s="129">
        <v>12.3</v>
      </c>
      <c r="BW75" s="129">
        <v>11.5</v>
      </c>
      <c r="BX75" s="129">
        <v>11.2</v>
      </c>
      <c r="BY75" s="129">
        <v>11.4</v>
      </c>
    </row>
    <row r="76" spans="1:77" s="12" customFormat="1" ht="19.899999999999999" customHeight="1" outlineLevel="1">
      <c r="A76" s="215"/>
      <c r="B76" s="17" t="str">
        <f>IF('0'!A1=1,"Івано-Франківська","Ivano-Frankivsk")</f>
        <v>Івано-Франківська</v>
      </c>
      <c r="C76" s="126" t="s">
        <v>0</v>
      </c>
      <c r="D76" s="126" t="s">
        <v>0</v>
      </c>
      <c r="E76" s="126" t="s">
        <v>0</v>
      </c>
      <c r="F76" s="126" t="s">
        <v>0</v>
      </c>
      <c r="G76" s="126" t="s">
        <v>0</v>
      </c>
      <c r="H76" s="126" t="s">
        <v>0</v>
      </c>
      <c r="I76" s="126" t="s">
        <v>0</v>
      </c>
      <c r="J76" s="126" t="s">
        <v>0</v>
      </c>
      <c r="K76" s="126" t="s">
        <v>0</v>
      </c>
      <c r="L76" s="126" t="s">
        <v>0</v>
      </c>
      <c r="M76" s="126" t="s">
        <v>0</v>
      </c>
      <c r="N76" s="126" t="s">
        <v>0</v>
      </c>
      <c r="O76" s="126" t="s">
        <v>0</v>
      </c>
      <c r="P76" s="126" t="s">
        <v>0</v>
      </c>
      <c r="Q76" s="126" t="s">
        <v>0</v>
      </c>
      <c r="R76" s="126" t="s">
        <v>0</v>
      </c>
      <c r="S76" s="126" t="s">
        <v>0</v>
      </c>
      <c r="T76" s="126" t="s">
        <v>0</v>
      </c>
      <c r="U76" s="126" t="s">
        <v>0</v>
      </c>
      <c r="V76" s="129">
        <v>9.6999999999999993</v>
      </c>
      <c r="W76" s="129">
        <v>8.5</v>
      </c>
      <c r="X76" s="129">
        <v>8.3000000000000007</v>
      </c>
      <c r="Y76" s="129">
        <v>8.5</v>
      </c>
      <c r="Z76" s="129">
        <v>10.3</v>
      </c>
      <c r="AA76" s="129">
        <v>9.6999999999999993</v>
      </c>
      <c r="AB76" s="129">
        <v>9.6</v>
      </c>
      <c r="AC76" s="129">
        <v>9.6999999999999993</v>
      </c>
      <c r="AD76" s="129">
        <v>9.6</v>
      </c>
      <c r="AE76" s="129">
        <v>9</v>
      </c>
      <c r="AF76" s="129">
        <v>8.6999999999999993</v>
      </c>
      <c r="AG76" s="129">
        <v>8.9</v>
      </c>
      <c r="AH76" s="129">
        <v>9.5</v>
      </c>
      <c r="AI76" s="129">
        <v>8.8000000000000007</v>
      </c>
      <c r="AJ76" s="129">
        <v>8.9</v>
      </c>
      <c r="AK76" s="129">
        <v>9.3000000000000007</v>
      </c>
      <c r="AL76" s="129">
        <v>9.6</v>
      </c>
      <c r="AM76" s="129">
        <v>8.3000000000000007</v>
      </c>
      <c r="AN76" s="129">
        <v>8</v>
      </c>
      <c r="AO76" s="129">
        <v>8.4</v>
      </c>
      <c r="AP76" s="129">
        <v>8.8000000000000007</v>
      </c>
      <c r="AQ76" s="129">
        <v>7.9</v>
      </c>
      <c r="AR76" s="129">
        <v>7.4</v>
      </c>
      <c r="AS76" s="129">
        <v>7.8</v>
      </c>
      <c r="AT76" s="129">
        <v>9.5</v>
      </c>
      <c r="AU76" s="129">
        <v>8.1999999999999993</v>
      </c>
      <c r="AV76" s="129">
        <v>8.3000000000000007</v>
      </c>
      <c r="AW76" s="129">
        <v>8.6</v>
      </c>
      <c r="AX76" s="129">
        <v>9.1999999999999993</v>
      </c>
      <c r="AY76" s="129">
        <v>8.6</v>
      </c>
      <c r="AZ76" s="129">
        <v>8.6999999999999993</v>
      </c>
      <c r="BA76" s="129">
        <v>8.9</v>
      </c>
      <c r="BB76" s="129">
        <v>10.199999999999999</v>
      </c>
      <c r="BC76" s="129">
        <v>9.5</v>
      </c>
      <c r="BD76" s="129">
        <v>9</v>
      </c>
      <c r="BE76" s="129">
        <v>9.1999999999999993</v>
      </c>
      <c r="BF76" s="129">
        <v>9.9</v>
      </c>
      <c r="BG76" s="129">
        <v>9.4</v>
      </c>
      <c r="BH76" s="129">
        <v>8.9</v>
      </c>
      <c r="BI76" s="129">
        <v>9</v>
      </c>
      <c r="BJ76" s="129">
        <v>9.1</v>
      </c>
      <c r="BK76" s="129">
        <v>8.6999999999999993</v>
      </c>
      <c r="BL76" s="129">
        <v>8.3000000000000007</v>
      </c>
      <c r="BM76" s="129">
        <v>8.3000000000000007</v>
      </c>
      <c r="BN76" s="129">
        <v>8.5</v>
      </c>
      <c r="BO76" s="129">
        <v>8.1</v>
      </c>
      <c r="BP76" s="129">
        <v>7.5</v>
      </c>
      <c r="BQ76" s="129">
        <v>7.6</v>
      </c>
      <c r="BR76" s="129">
        <v>7.9</v>
      </c>
      <c r="BS76" s="129">
        <v>8.6999999999999993</v>
      </c>
      <c r="BT76" s="129">
        <v>8.8000000000000007</v>
      </c>
      <c r="BU76" s="129">
        <v>9</v>
      </c>
      <c r="BV76" s="129">
        <v>9.9</v>
      </c>
      <c r="BW76" s="129">
        <v>9</v>
      </c>
      <c r="BX76" s="129">
        <v>8.9</v>
      </c>
      <c r="BY76" s="129">
        <v>9.1999999999999993</v>
      </c>
    </row>
    <row r="77" spans="1:77" s="12" customFormat="1" ht="19.899999999999999" customHeight="1" outlineLevel="1">
      <c r="A77" s="215"/>
      <c r="B77" s="17" t="str">
        <f>IF('0'!A1=1,"Київська","Kyiv")</f>
        <v>Київська</v>
      </c>
      <c r="C77" s="126" t="s">
        <v>0</v>
      </c>
      <c r="D77" s="126" t="s">
        <v>0</v>
      </c>
      <c r="E77" s="126" t="s">
        <v>0</v>
      </c>
      <c r="F77" s="126" t="s">
        <v>0</v>
      </c>
      <c r="G77" s="126" t="s">
        <v>0</v>
      </c>
      <c r="H77" s="126" t="s">
        <v>0</v>
      </c>
      <c r="I77" s="126" t="s">
        <v>0</v>
      </c>
      <c r="J77" s="126" t="s">
        <v>0</v>
      </c>
      <c r="K77" s="126" t="s">
        <v>0</v>
      </c>
      <c r="L77" s="126" t="s">
        <v>0</v>
      </c>
      <c r="M77" s="126" t="s">
        <v>0</v>
      </c>
      <c r="N77" s="126" t="s">
        <v>0</v>
      </c>
      <c r="O77" s="126" t="s">
        <v>0</v>
      </c>
      <c r="P77" s="126" t="s">
        <v>0</v>
      </c>
      <c r="Q77" s="126" t="s">
        <v>0</v>
      </c>
      <c r="R77" s="126" t="s">
        <v>0</v>
      </c>
      <c r="S77" s="126" t="s">
        <v>0</v>
      </c>
      <c r="T77" s="126" t="s">
        <v>0</v>
      </c>
      <c r="U77" s="126" t="s">
        <v>0</v>
      </c>
      <c r="V77" s="129">
        <v>6.7</v>
      </c>
      <c r="W77" s="129">
        <v>6</v>
      </c>
      <c r="X77" s="129">
        <v>6</v>
      </c>
      <c r="Y77" s="129">
        <v>6.3</v>
      </c>
      <c r="Z77" s="129">
        <v>9.6999999999999993</v>
      </c>
      <c r="AA77" s="129">
        <v>8.9</v>
      </c>
      <c r="AB77" s="129">
        <v>8.5</v>
      </c>
      <c r="AC77" s="129">
        <v>8.8000000000000007</v>
      </c>
      <c r="AD77" s="129">
        <v>9.1</v>
      </c>
      <c r="AE77" s="129">
        <v>8.5</v>
      </c>
      <c r="AF77" s="129">
        <v>7.9</v>
      </c>
      <c r="AG77" s="129">
        <v>7.9</v>
      </c>
      <c r="AH77" s="129">
        <v>8.6999999999999993</v>
      </c>
      <c r="AI77" s="129">
        <v>7.9</v>
      </c>
      <c r="AJ77" s="129">
        <v>7</v>
      </c>
      <c r="AK77" s="129">
        <v>7.2</v>
      </c>
      <c r="AL77" s="129">
        <v>8.3000000000000007</v>
      </c>
      <c r="AM77" s="129">
        <v>7.3</v>
      </c>
      <c r="AN77" s="129">
        <v>6.6</v>
      </c>
      <c r="AO77" s="129">
        <v>6.7</v>
      </c>
      <c r="AP77" s="129">
        <v>7.7</v>
      </c>
      <c r="AQ77" s="129">
        <v>6.8</v>
      </c>
      <c r="AR77" s="129">
        <v>6.3</v>
      </c>
      <c r="AS77" s="129">
        <v>6.4</v>
      </c>
      <c r="AT77" s="129">
        <v>8.1</v>
      </c>
      <c r="AU77" s="129">
        <v>7.4</v>
      </c>
      <c r="AV77" s="129">
        <v>7.8</v>
      </c>
      <c r="AW77" s="129">
        <v>8.1</v>
      </c>
      <c r="AX77" s="129">
        <v>7.8</v>
      </c>
      <c r="AY77" s="129">
        <v>6.9</v>
      </c>
      <c r="AZ77" s="129">
        <v>6.5</v>
      </c>
      <c r="BA77" s="129">
        <v>6.5</v>
      </c>
      <c r="BB77" s="129">
        <v>7.3</v>
      </c>
      <c r="BC77" s="129">
        <v>6.7</v>
      </c>
      <c r="BD77" s="129">
        <v>6.8</v>
      </c>
      <c r="BE77" s="129">
        <v>6.9</v>
      </c>
      <c r="BF77" s="129">
        <v>6.9</v>
      </c>
      <c r="BG77" s="129">
        <v>6.5</v>
      </c>
      <c r="BH77" s="129">
        <v>6.4</v>
      </c>
      <c r="BI77" s="129">
        <v>6.7</v>
      </c>
      <c r="BJ77" s="129">
        <v>6.6</v>
      </c>
      <c r="BK77" s="129">
        <v>6.3</v>
      </c>
      <c r="BL77" s="129">
        <v>6.2</v>
      </c>
      <c r="BM77" s="129">
        <v>6.4</v>
      </c>
      <c r="BN77" s="129">
        <v>6.4</v>
      </c>
      <c r="BO77" s="129">
        <v>6</v>
      </c>
      <c r="BP77" s="129">
        <v>5.9</v>
      </c>
      <c r="BQ77" s="129">
        <v>6</v>
      </c>
      <c r="BR77" s="129">
        <v>6.1</v>
      </c>
      <c r="BS77" s="129">
        <v>6.8</v>
      </c>
      <c r="BT77" s="129">
        <v>6.9</v>
      </c>
      <c r="BU77" s="129">
        <v>7</v>
      </c>
      <c r="BV77" s="129">
        <v>7.9</v>
      </c>
      <c r="BW77" s="129">
        <v>7.3</v>
      </c>
      <c r="BX77" s="129">
        <v>7.1</v>
      </c>
      <c r="BY77" s="129">
        <v>7.3</v>
      </c>
    </row>
    <row r="78" spans="1:77" s="12" customFormat="1" ht="19.899999999999999" customHeight="1" outlineLevel="1">
      <c r="A78" s="215"/>
      <c r="B78" s="17" t="str">
        <f>IF('0'!A1=1,"Кіровоградська","Kirovohrad")</f>
        <v>Кіровоградська</v>
      </c>
      <c r="C78" s="126" t="s">
        <v>0</v>
      </c>
      <c r="D78" s="126" t="s">
        <v>0</v>
      </c>
      <c r="E78" s="126" t="s">
        <v>0</v>
      </c>
      <c r="F78" s="126" t="s">
        <v>0</v>
      </c>
      <c r="G78" s="126" t="s">
        <v>0</v>
      </c>
      <c r="H78" s="126" t="s">
        <v>0</v>
      </c>
      <c r="I78" s="126" t="s">
        <v>0</v>
      </c>
      <c r="J78" s="126" t="s">
        <v>0</v>
      </c>
      <c r="K78" s="126" t="s">
        <v>0</v>
      </c>
      <c r="L78" s="126" t="s">
        <v>0</v>
      </c>
      <c r="M78" s="126" t="s">
        <v>0</v>
      </c>
      <c r="N78" s="126" t="s">
        <v>0</v>
      </c>
      <c r="O78" s="126" t="s">
        <v>0</v>
      </c>
      <c r="P78" s="126" t="s">
        <v>0</v>
      </c>
      <c r="Q78" s="126" t="s">
        <v>0</v>
      </c>
      <c r="R78" s="126" t="s">
        <v>0</v>
      </c>
      <c r="S78" s="126" t="s">
        <v>0</v>
      </c>
      <c r="T78" s="126" t="s">
        <v>0</v>
      </c>
      <c r="U78" s="126" t="s">
        <v>0</v>
      </c>
      <c r="V78" s="129">
        <v>9.8000000000000007</v>
      </c>
      <c r="W78" s="129">
        <v>8.1999999999999993</v>
      </c>
      <c r="X78" s="129">
        <v>8</v>
      </c>
      <c r="Y78" s="129">
        <v>8.6999999999999993</v>
      </c>
      <c r="Z78" s="129">
        <v>12</v>
      </c>
      <c r="AA78" s="129">
        <v>11.6</v>
      </c>
      <c r="AB78" s="129">
        <v>10.9</v>
      </c>
      <c r="AC78" s="129">
        <v>10.9</v>
      </c>
      <c r="AD78" s="129">
        <v>11.2</v>
      </c>
      <c r="AE78" s="129">
        <v>10.7</v>
      </c>
      <c r="AF78" s="129">
        <v>10</v>
      </c>
      <c r="AG78" s="129">
        <v>9.8000000000000007</v>
      </c>
      <c r="AH78" s="129">
        <v>10.9</v>
      </c>
      <c r="AI78" s="129">
        <v>10.1</v>
      </c>
      <c r="AJ78" s="129">
        <v>9.1999999999999993</v>
      </c>
      <c r="AK78" s="129">
        <v>9.4</v>
      </c>
      <c r="AL78" s="129">
        <v>10.199999999999999</v>
      </c>
      <c r="AM78" s="129">
        <v>9.9</v>
      </c>
      <c r="AN78" s="129">
        <v>9.1</v>
      </c>
      <c r="AO78" s="129">
        <v>9.1999999999999993</v>
      </c>
      <c r="AP78" s="129">
        <v>9.6999999999999993</v>
      </c>
      <c r="AQ78" s="129">
        <v>9.1999999999999993</v>
      </c>
      <c r="AR78" s="129">
        <v>8.5</v>
      </c>
      <c r="AS78" s="129">
        <v>8.5</v>
      </c>
      <c r="AT78" s="129">
        <v>10.5</v>
      </c>
      <c r="AU78" s="129">
        <v>10.199999999999999</v>
      </c>
      <c r="AV78" s="129">
        <v>11</v>
      </c>
      <c r="AW78" s="129">
        <v>11.7</v>
      </c>
      <c r="AX78" s="129">
        <v>12.2</v>
      </c>
      <c r="AY78" s="129">
        <v>11.3</v>
      </c>
      <c r="AZ78" s="129">
        <v>11.5</v>
      </c>
      <c r="BA78" s="129">
        <v>11.9</v>
      </c>
      <c r="BB78" s="129">
        <v>13.3</v>
      </c>
      <c r="BC78" s="129">
        <v>12.7</v>
      </c>
      <c r="BD78" s="129">
        <v>12.9</v>
      </c>
      <c r="BE78" s="129">
        <v>12.7</v>
      </c>
      <c r="BF78" s="129">
        <v>13.2</v>
      </c>
      <c r="BG78" s="129">
        <v>12.5</v>
      </c>
      <c r="BH78" s="129">
        <v>12.7</v>
      </c>
      <c r="BI78" s="129">
        <v>12.6</v>
      </c>
      <c r="BJ78" s="129">
        <v>13</v>
      </c>
      <c r="BK78" s="129">
        <v>12.3</v>
      </c>
      <c r="BL78" s="129">
        <v>11.9</v>
      </c>
      <c r="BM78" s="129">
        <v>12</v>
      </c>
      <c r="BN78" s="129">
        <v>12.5</v>
      </c>
      <c r="BO78" s="129">
        <v>11.6</v>
      </c>
      <c r="BP78" s="129">
        <v>11.2</v>
      </c>
      <c r="BQ78" s="129">
        <v>11.3</v>
      </c>
      <c r="BR78" s="129">
        <v>11.4</v>
      </c>
      <c r="BS78" s="129">
        <v>12.7</v>
      </c>
      <c r="BT78" s="129">
        <v>12.9</v>
      </c>
      <c r="BU78" s="129">
        <v>13.2</v>
      </c>
      <c r="BV78" s="129">
        <v>14.3</v>
      </c>
      <c r="BW78" s="129">
        <v>13.7</v>
      </c>
      <c r="BX78" s="129">
        <v>13.5</v>
      </c>
      <c r="BY78" s="129">
        <v>13.7</v>
      </c>
    </row>
    <row r="79" spans="1:77" s="12" customFormat="1" ht="19.899999999999999" customHeight="1" outlineLevel="1">
      <c r="A79" s="215"/>
      <c r="B79" s="17" t="str">
        <f>IF('0'!A1=1,"Луганська","Luhansk")</f>
        <v>Луганська</v>
      </c>
      <c r="C79" s="126" t="s">
        <v>0</v>
      </c>
      <c r="D79" s="126" t="s">
        <v>0</v>
      </c>
      <c r="E79" s="126" t="s">
        <v>0</v>
      </c>
      <c r="F79" s="126" t="s">
        <v>0</v>
      </c>
      <c r="G79" s="126" t="s">
        <v>0</v>
      </c>
      <c r="H79" s="126" t="s">
        <v>0</v>
      </c>
      <c r="I79" s="126" t="s">
        <v>0</v>
      </c>
      <c r="J79" s="126" t="s">
        <v>0</v>
      </c>
      <c r="K79" s="126" t="s">
        <v>0</v>
      </c>
      <c r="L79" s="126" t="s">
        <v>0</v>
      </c>
      <c r="M79" s="126" t="s">
        <v>0</v>
      </c>
      <c r="N79" s="126" t="s">
        <v>0</v>
      </c>
      <c r="O79" s="126" t="s">
        <v>0</v>
      </c>
      <c r="P79" s="126" t="s">
        <v>0</v>
      </c>
      <c r="Q79" s="126" t="s">
        <v>0</v>
      </c>
      <c r="R79" s="126" t="s">
        <v>0</v>
      </c>
      <c r="S79" s="126" t="s">
        <v>0</v>
      </c>
      <c r="T79" s="126" t="s">
        <v>0</v>
      </c>
      <c r="U79" s="126" t="s">
        <v>0</v>
      </c>
      <c r="V79" s="129">
        <v>7.7</v>
      </c>
      <c r="W79" s="129">
        <v>7.4</v>
      </c>
      <c r="X79" s="129">
        <v>6.9</v>
      </c>
      <c r="Y79" s="129">
        <v>7</v>
      </c>
      <c r="Z79" s="129">
        <v>9.1</v>
      </c>
      <c r="AA79" s="129">
        <v>8.5</v>
      </c>
      <c r="AB79" s="129">
        <v>8</v>
      </c>
      <c r="AC79" s="129">
        <v>8.4</v>
      </c>
      <c r="AD79" s="129">
        <v>8.5</v>
      </c>
      <c r="AE79" s="129">
        <v>7.9</v>
      </c>
      <c r="AF79" s="129">
        <v>7.7</v>
      </c>
      <c r="AG79" s="129">
        <v>7.8</v>
      </c>
      <c r="AH79" s="129">
        <v>8.1999999999999993</v>
      </c>
      <c r="AI79" s="129">
        <v>7.3</v>
      </c>
      <c r="AJ79" s="129">
        <v>6.9</v>
      </c>
      <c r="AK79" s="129">
        <v>7.1</v>
      </c>
      <c r="AL79" s="129">
        <v>8.4</v>
      </c>
      <c r="AM79" s="129">
        <v>7.2</v>
      </c>
      <c r="AN79" s="129">
        <v>6.7</v>
      </c>
      <c r="AO79" s="129">
        <v>6.9</v>
      </c>
      <c r="AP79" s="129">
        <v>7.9</v>
      </c>
      <c r="AQ79" s="129">
        <v>6.9</v>
      </c>
      <c r="AR79" s="129">
        <v>6.5</v>
      </c>
      <c r="AS79" s="129">
        <v>6.7</v>
      </c>
      <c r="AT79" s="129">
        <v>8.8000000000000007</v>
      </c>
      <c r="AU79" s="129">
        <v>9.3000000000000007</v>
      </c>
      <c r="AV79" s="129">
        <v>10.82</v>
      </c>
      <c r="AW79" s="129">
        <v>11.82</v>
      </c>
      <c r="AX79" s="129">
        <v>16.100000000000001</v>
      </c>
      <c r="AY79" s="129">
        <v>16.600000000000001</v>
      </c>
      <c r="AZ79" s="129">
        <v>16.399999999999999</v>
      </c>
      <c r="BA79" s="129">
        <v>16.600000000000001</v>
      </c>
      <c r="BB79" s="129">
        <v>17.600000000000001</v>
      </c>
      <c r="BC79" s="129">
        <v>17.399999999999999</v>
      </c>
      <c r="BD79" s="129">
        <v>16.899999999999999</v>
      </c>
      <c r="BE79" s="129">
        <v>16.899999999999999</v>
      </c>
      <c r="BF79" s="129">
        <v>18.3</v>
      </c>
      <c r="BG79" s="129">
        <v>17.8</v>
      </c>
      <c r="BH79" s="129">
        <v>17.399999999999999</v>
      </c>
      <c r="BI79" s="129">
        <v>17.600000000000001</v>
      </c>
      <c r="BJ79" s="129">
        <v>17.8</v>
      </c>
      <c r="BK79" s="129">
        <v>16.399999999999999</v>
      </c>
      <c r="BL79" s="129">
        <v>15.9</v>
      </c>
      <c r="BM79" s="129">
        <v>16</v>
      </c>
      <c r="BN79" s="129">
        <v>16.2</v>
      </c>
      <c r="BO79" s="129">
        <v>14.9</v>
      </c>
      <c r="BP79" s="129">
        <v>14.3</v>
      </c>
      <c r="BQ79" s="129">
        <v>14.4</v>
      </c>
      <c r="BR79" s="129">
        <v>15.2</v>
      </c>
      <c r="BS79" s="129">
        <v>16</v>
      </c>
      <c r="BT79" s="129">
        <v>16.100000000000001</v>
      </c>
      <c r="BU79" s="129">
        <v>16.100000000000001</v>
      </c>
      <c r="BV79" s="129">
        <v>16.3</v>
      </c>
      <c r="BW79" s="129">
        <v>16.600000000000001</v>
      </c>
      <c r="BX79" s="129">
        <v>16.5</v>
      </c>
      <c r="BY79" s="129">
        <v>16.7</v>
      </c>
    </row>
    <row r="80" spans="1:77" s="12" customFormat="1" ht="19.899999999999999" customHeight="1" outlineLevel="1">
      <c r="A80" s="215"/>
      <c r="B80" s="17" t="str">
        <f>IF('0'!A1=1,"Львівська","Lviv")</f>
        <v>Львівська</v>
      </c>
      <c r="C80" s="126" t="s">
        <v>0</v>
      </c>
      <c r="D80" s="126" t="s">
        <v>0</v>
      </c>
      <c r="E80" s="126" t="s">
        <v>0</v>
      </c>
      <c r="F80" s="126" t="s">
        <v>0</v>
      </c>
      <c r="G80" s="126" t="s">
        <v>0</v>
      </c>
      <c r="H80" s="126" t="s">
        <v>0</v>
      </c>
      <c r="I80" s="126" t="s">
        <v>0</v>
      </c>
      <c r="J80" s="126" t="s">
        <v>0</v>
      </c>
      <c r="K80" s="126" t="s">
        <v>0</v>
      </c>
      <c r="L80" s="126" t="s">
        <v>0</v>
      </c>
      <c r="M80" s="126" t="s">
        <v>0</v>
      </c>
      <c r="N80" s="126" t="s">
        <v>0</v>
      </c>
      <c r="O80" s="126" t="s">
        <v>0</v>
      </c>
      <c r="P80" s="126" t="s">
        <v>0</v>
      </c>
      <c r="Q80" s="126" t="s">
        <v>0</v>
      </c>
      <c r="R80" s="126" t="s">
        <v>0</v>
      </c>
      <c r="S80" s="126" t="s">
        <v>0</v>
      </c>
      <c r="T80" s="126" t="s">
        <v>0</v>
      </c>
      <c r="U80" s="126" t="s">
        <v>0</v>
      </c>
      <c r="V80" s="129">
        <v>9.6</v>
      </c>
      <c r="W80" s="129">
        <v>8.1999999999999993</v>
      </c>
      <c r="X80" s="129">
        <v>7.8</v>
      </c>
      <c r="Y80" s="129">
        <v>8.3000000000000007</v>
      </c>
      <c r="Z80" s="129">
        <v>9.6</v>
      </c>
      <c r="AA80" s="129">
        <v>9.3000000000000007</v>
      </c>
      <c r="AB80" s="129">
        <v>9</v>
      </c>
      <c r="AC80" s="129">
        <v>9.1999999999999993</v>
      </c>
      <c r="AD80" s="129">
        <v>8.8000000000000007</v>
      </c>
      <c r="AE80" s="129">
        <v>8.6</v>
      </c>
      <c r="AF80" s="129">
        <v>8.3000000000000007</v>
      </c>
      <c r="AG80" s="129">
        <v>8.4</v>
      </c>
      <c r="AH80" s="129">
        <v>8.6</v>
      </c>
      <c r="AI80" s="129">
        <v>8.5</v>
      </c>
      <c r="AJ80" s="129">
        <v>8.5</v>
      </c>
      <c r="AK80" s="129">
        <v>8.3000000000000007</v>
      </c>
      <c r="AL80" s="129">
        <v>8.9</v>
      </c>
      <c r="AM80" s="129">
        <v>8</v>
      </c>
      <c r="AN80" s="129">
        <v>7.9</v>
      </c>
      <c r="AO80" s="129">
        <v>8</v>
      </c>
      <c r="AP80" s="129">
        <v>8.5</v>
      </c>
      <c r="AQ80" s="129">
        <v>7.7</v>
      </c>
      <c r="AR80" s="129">
        <v>7.4</v>
      </c>
      <c r="AS80" s="129">
        <v>7.5</v>
      </c>
      <c r="AT80" s="129">
        <v>9.6</v>
      </c>
      <c r="AU80" s="129">
        <v>8.8000000000000007</v>
      </c>
      <c r="AV80" s="129">
        <v>8.6999999999999993</v>
      </c>
      <c r="AW80" s="129">
        <v>8.8000000000000007</v>
      </c>
      <c r="AX80" s="129">
        <v>9.5</v>
      </c>
      <c r="AY80" s="129">
        <v>9</v>
      </c>
      <c r="AZ80" s="129">
        <v>8.5</v>
      </c>
      <c r="BA80" s="129">
        <v>8.3000000000000007</v>
      </c>
      <c r="BB80" s="129">
        <v>8.8000000000000007</v>
      </c>
      <c r="BC80" s="129">
        <v>8.3000000000000007</v>
      </c>
      <c r="BD80" s="129">
        <v>7.8</v>
      </c>
      <c r="BE80" s="129">
        <v>7.9</v>
      </c>
      <c r="BF80" s="129">
        <v>8.5</v>
      </c>
      <c r="BG80" s="129">
        <v>8</v>
      </c>
      <c r="BH80" s="129">
        <v>7.6</v>
      </c>
      <c r="BI80" s="129">
        <v>7.7</v>
      </c>
      <c r="BJ80" s="129">
        <v>7.9</v>
      </c>
      <c r="BK80" s="129">
        <v>7.2</v>
      </c>
      <c r="BL80" s="129">
        <v>6.9</v>
      </c>
      <c r="BM80" s="129">
        <v>7</v>
      </c>
      <c r="BN80" s="129">
        <v>7.6</v>
      </c>
      <c r="BO80" s="129">
        <v>7</v>
      </c>
      <c r="BP80" s="129">
        <v>6.6</v>
      </c>
      <c r="BQ80" s="129">
        <v>6.7</v>
      </c>
      <c r="BR80" s="129">
        <v>7</v>
      </c>
      <c r="BS80" s="129">
        <v>7.6</v>
      </c>
      <c r="BT80" s="129">
        <v>7.7</v>
      </c>
      <c r="BU80" s="129">
        <v>7.7</v>
      </c>
      <c r="BV80" s="129">
        <v>8.3000000000000007</v>
      </c>
      <c r="BW80" s="129">
        <v>7.8</v>
      </c>
      <c r="BX80" s="129">
        <v>7.8</v>
      </c>
      <c r="BY80" s="129">
        <v>7.9</v>
      </c>
    </row>
    <row r="81" spans="1:77" s="12" customFormat="1" ht="19.899999999999999" customHeight="1" outlineLevel="1">
      <c r="A81" s="215"/>
      <c r="B81" s="17" t="str">
        <f>IF('0'!A1=1,"Миколаївська","Mykolayiv")</f>
        <v>Миколаївська</v>
      </c>
      <c r="C81" s="126" t="s">
        <v>0</v>
      </c>
      <c r="D81" s="126" t="s">
        <v>0</v>
      </c>
      <c r="E81" s="126" t="s">
        <v>0</v>
      </c>
      <c r="F81" s="126" t="s">
        <v>0</v>
      </c>
      <c r="G81" s="126" t="s">
        <v>0</v>
      </c>
      <c r="H81" s="126" t="s">
        <v>0</v>
      </c>
      <c r="I81" s="126" t="s">
        <v>0</v>
      </c>
      <c r="J81" s="126" t="s">
        <v>0</v>
      </c>
      <c r="K81" s="126" t="s">
        <v>0</v>
      </c>
      <c r="L81" s="126" t="s">
        <v>0</v>
      </c>
      <c r="M81" s="126" t="s">
        <v>0</v>
      </c>
      <c r="N81" s="126" t="s">
        <v>0</v>
      </c>
      <c r="O81" s="126" t="s">
        <v>0</v>
      </c>
      <c r="P81" s="126" t="s">
        <v>0</v>
      </c>
      <c r="Q81" s="126" t="s">
        <v>0</v>
      </c>
      <c r="R81" s="126" t="s">
        <v>0</v>
      </c>
      <c r="S81" s="126" t="s">
        <v>0</v>
      </c>
      <c r="T81" s="126" t="s">
        <v>0</v>
      </c>
      <c r="U81" s="126" t="s">
        <v>0</v>
      </c>
      <c r="V81" s="129">
        <v>9.8000000000000007</v>
      </c>
      <c r="W81" s="129">
        <v>8.8000000000000007</v>
      </c>
      <c r="X81" s="129">
        <v>8.6999999999999993</v>
      </c>
      <c r="Y81" s="129">
        <v>8.9</v>
      </c>
      <c r="Z81" s="129">
        <v>10.8</v>
      </c>
      <c r="AA81" s="129">
        <v>10.199999999999999</v>
      </c>
      <c r="AB81" s="129">
        <v>9.9</v>
      </c>
      <c r="AC81" s="129">
        <v>10.199999999999999</v>
      </c>
      <c r="AD81" s="129">
        <v>10.3</v>
      </c>
      <c r="AE81" s="129">
        <v>9.6</v>
      </c>
      <c r="AF81" s="129">
        <v>9</v>
      </c>
      <c r="AG81" s="129">
        <v>9.1999999999999993</v>
      </c>
      <c r="AH81" s="129">
        <v>9.9</v>
      </c>
      <c r="AI81" s="129">
        <v>9.5</v>
      </c>
      <c r="AJ81" s="129">
        <v>8.6999999999999993</v>
      </c>
      <c r="AK81" s="129">
        <v>8.8000000000000007</v>
      </c>
      <c r="AL81" s="129">
        <v>9.5</v>
      </c>
      <c r="AM81" s="129">
        <v>8.6999999999999993</v>
      </c>
      <c r="AN81" s="129">
        <v>8.3000000000000007</v>
      </c>
      <c r="AO81" s="129">
        <v>8.4</v>
      </c>
      <c r="AP81" s="129">
        <v>9.4</v>
      </c>
      <c r="AQ81" s="129">
        <v>8.4</v>
      </c>
      <c r="AR81" s="129">
        <v>7.8</v>
      </c>
      <c r="AS81" s="129">
        <v>7.8</v>
      </c>
      <c r="AT81" s="129">
        <v>10</v>
      </c>
      <c r="AU81" s="129">
        <v>9.3000000000000007</v>
      </c>
      <c r="AV81" s="129">
        <v>9.1999999999999993</v>
      </c>
      <c r="AW81" s="129">
        <v>9.4</v>
      </c>
      <c r="AX81" s="129">
        <v>8.9</v>
      </c>
      <c r="AY81" s="129">
        <v>9</v>
      </c>
      <c r="AZ81" s="129">
        <v>8.6999999999999993</v>
      </c>
      <c r="BA81" s="129">
        <v>9.1999999999999993</v>
      </c>
      <c r="BB81" s="129">
        <v>9.8000000000000007</v>
      </c>
      <c r="BC81" s="129">
        <v>10.199999999999999</v>
      </c>
      <c r="BD81" s="129">
        <v>9.6999999999999993</v>
      </c>
      <c r="BE81" s="129">
        <v>9.9</v>
      </c>
      <c r="BF81" s="129">
        <v>10.9</v>
      </c>
      <c r="BG81" s="129">
        <v>10.7</v>
      </c>
      <c r="BH81" s="129">
        <v>10.4</v>
      </c>
      <c r="BI81" s="129">
        <v>10.6</v>
      </c>
      <c r="BJ81" s="129">
        <v>10.7</v>
      </c>
      <c r="BK81" s="129">
        <v>10.3</v>
      </c>
      <c r="BL81" s="129">
        <v>9.9</v>
      </c>
      <c r="BM81" s="129">
        <v>10</v>
      </c>
      <c r="BN81" s="129">
        <v>10.4</v>
      </c>
      <c r="BO81" s="129">
        <v>10</v>
      </c>
      <c r="BP81" s="129">
        <v>9.5</v>
      </c>
      <c r="BQ81" s="129">
        <v>9.6</v>
      </c>
      <c r="BR81" s="129">
        <v>10</v>
      </c>
      <c r="BS81" s="129">
        <v>10.7</v>
      </c>
      <c r="BT81" s="129">
        <v>10.8</v>
      </c>
      <c r="BU81" s="129">
        <v>11</v>
      </c>
      <c r="BV81" s="129">
        <v>12.4</v>
      </c>
      <c r="BW81" s="129">
        <v>11.9</v>
      </c>
      <c r="BX81" s="129">
        <v>11.4</v>
      </c>
      <c r="BY81" s="129">
        <v>11.7</v>
      </c>
    </row>
    <row r="82" spans="1:77" s="12" customFormat="1" ht="19.899999999999999" customHeight="1" outlineLevel="1">
      <c r="A82" s="215"/>
      <c r="B82" s="17" t="str">
        <f>IF('0'!A1=1,"Одеська","Odesa")</f>
        <v>Одеська</v>
      </c>
      <c r="C82" s="126" t="s">
        <v>0</v>
      </c>
      <c r="D82" s="126" t="s">
        <v>0</v>
      </c>
      <c r="E82" s="126" t="s">
        <v>0</v>
      </c>
      <c r="F82" s="126" t="s">
        <v>0</v>
      </c>
      <c r="G82" s="126" t="s">
        <v>0</v>
      </c>
      <c r="H82" s="126" t="s">
        <v>0</v>
      </c>
      <c r="I82" s="126" t="s">
        <v>0</v>
      </c>
      <c r="J82" s="126" t="s">
        <v>0</v>
      </c>
      <c r="K82" s="126" t="s">
        <v>0</v>
      </c>
      <c r="L82" s="126" t="s">
        <v>0</v>
      </c>
      <c r="M82" s="126" t="s">
        <v>0</v>
      </c>
      <c r="N82" s="126" t="s">
        <v>0</v>
      </c>
      <c r="O82" s="126" t="s">
        <v>0</v>
      </c>
      <c r="P82" s="126" t="s">
        <v>0</v>
      </c>
      <c r="Q82" s="126" t="s">
        <v>0</v>
      </c>
      <c r="R82" s="126" t="s">
        <v>0</v>
      </c>
      <c r="S82" s="126" t="s">
        <v>0</v>
      </c>
      <c r="T82" s="126" t="s">
        <v>0</v>
      </c>
      <c r="U82" s="126" t="s">
        <v>0</v>
      </c>
      <c r="V82" s="129">
        <v>5.8</v>
      </c>
      <c r="W82" s="129">
        <v>5</v>
      </c>
      <c r="X82" s="129">
        <v>4.8</v>
      </c>
      <c r="Y82" s="129">
        <v>4.9000000000000004</v>
      </c>
      <c r="Z82" s="129">
        <v>8.3000000000000007</v>
      </c>
      <c r="AA82" s="129">
        <v>7.7</v>
      </c>
      <c r="AB82" s="129">
        <v>7.3</v>
      </c>
      <c r="AC82" s="129">
        <v>7.3</v>
      </c>
      <c r="AD82" s="129">
        <v>7.3</v>
      </c>
      <c r="AE82" s="129">
        <v>7</v>
      </c>
      <c r="AF82" s="129">
        <v>6.3</v>
      </c>
      <c r="AG82" s="129">
        <v>6.6</v>
      </c>
      <c r="AH82" s="129">
        <v>7.2</v>
      </c>
      <c r="AI82" s="129">
        <v>6.9</v>
      </c>
      <c r="AJ82" s="129">
        <v>6.1</v>
      </c>
      <c r="AK82" s="129">
        <v>6.4</v>
      </c>
      <c r="AL82" s="129">
        <v>6.9</v>
      </c>
      <c r="AM82" s="129">
        <v>6.5</v>
      </c>
      <c r="AN82" s="129">
        <v>6</v>
      </c>
      <c r="AO82" s="129">
        <v>6.3</v>
      </c>
      <c r="AP82" s="129">
        <v>6.8</v>
      </c>
      <c r="AQ82" s="129">
        <v>6</v>
      </c>
      <c r="AR82" s="129">
        <v>5.7</v>
      </c>
      <c r="AS82" s="129">
        <v>5.7</v>
      </c>
      <c r="AT82" s="129">
        <v>7.2</v>
      </c>
      <c r="AU82" s="129">
        <v>6.6</v>
      </c>
      <c r="AV82" s="129">
        <v>6.8</v>
      </c>
      <c r="AW82" s="129">
        <v>7</v>
      </c>
      <c r="AX82" s="129">
        <v>6.8</v>
      </c>
      <c r="AY82" s="129">
        <v>7</v>
      </c>
      <c r="AZ82" s="129">
        <v>6.7</v>
      </c>
      <c r="BA82" s="129">
        <v>6.7</v>
      </c>
      <c r="BB82" s="129">
        <v>6.7</v>
      </c>
      <c r="BC82" s="129">
        <v>6</v>
      </c>
      <c r="BD82" s="129">
        <v>6.7</v>
      </c>
      <c r="BE82" s="129">
        <v>6.9</v>
      </c>
      <c r="BF82" s="129">
        <v>8.1</v>
      </c>
      <c r="BG82" s="129">
        <v>7.3</v>
      </c>
      <c r="BH82" s="129">
        <v>7.3</v>
      </c>
      <c r="BI82" s="129">
        <v>7.4</v>
      </c>
      <c r="BJ82" s="129">
        <v>7.6</v>
      </c>
      <c r="BK82" s="129">
        <v>6.9</v>
      </c>
      <c r="BL82" s="129">
        <v>6.2</v>
      </c>
      <c r="BM82" s="129">
        <v>6.6</v>
      </c>
      <c r="BN82" s="129">
        <v>7.2</v>
      </c>
      <c r="BO82" s="129">
        <v>6.3</v>
      </c>
      <c r="BP82" s="129">
        <v>5.9</v>
      </c>
      <c r="BQ82" s="129">
        <v>6.1</v>
      </c>
      <c r="BR82" s="129">
        <v>6.9</v>
      </c>
      <c r="BS82" s="129">
        <v>7.1</v>
      </c>
      <c r="BT82" s="129">
        <v>7.1</v>
      </c>
      <c r="BU82" s="129">
        <v>7.3</v>
      </c>
      <c r="BV82" s="129">
        <v>8.1</v>
      </c>
      <c r="BW82" s="129">
        <v>7.4</v>
      </c>
      <c r="BX82" s="129">
        <v>7.2</v>
      </c>
      <c r="BY82" s="129">
        <v>7.5</v>
      </c>
    </row>
    <row r="83" spans="1:77" s="12" customFormat="1" ht="19.899999999999999" customHeight="1" outlineLevel="1">
      <c r="A83" s="215"/>
      <c r="B83" s="17" t="str">
        <f>IF('0'!A1=1,"Полтавська","Poltava")</f>
        <v>Полтавська</v>
      </c>
      <c r="C83" s="126" t="s">
        <v>0</v>
      </c>
      <c r="D83" s="126" t="s">
        <v>0</v>
      </c>
      <c r="E83" s="126" t="s">
        <v>0</v>
      </c>
      <c r="F83" s="126" t="s">
        <v>0</v>
      </c>
      <c r="G83" s="126" t="s">
        <v>0</v>
      </c>
      <c r="H83" s="126" t="s">
        <v>0</v>
      </c>
      <c r="I83" s="126" t="s">
        <v>0</v>
      </c>
      <c r="J83" s="126" t="s">
        <v>0</v>
      </c>
      <c r="K83" s="126" t="s">
        <v>0</v>
      </c>
      <c r="L83" s="126" t="s">
        <v>0</v>
      </c>
      <c r="M83" s="126" t="s">
        <v>0</v>
      </c>
      <c r="N83" s="126" t="s">
        <v>0</v>
      </c>
      <c r="O83" s="126" t="s">
        <v>0</v>
      </c>
      <c r="P83" s="126" t="s">
        <v>0</v>
      </c>
      <c r="Q83" s="126" t="s">
        <v>0</v>
      </c>
      <c r="R83" s="126" t="s">
        <v>0</v>
      </c>
      <c r="S83" s="126" t="s">
        <v>0</v>
      </c>
      <c r="T83" s="126" t="s">
        <v>0</v>
      </c>
      <c r="U83" s="126" t="s">
        <v>0</v>
      </c>
      <c r="V83" s="129">
        <v>8.1999999999999993</v>
      </c>
      <c r="W83" s="129">
        <v>7</v>
      </c>
      <c r="X83" s="129">
        <v>6.4</v>
      </c>
      <c r="Y83" s="129">
        <v>6.9</v>
      </c>
      <c r="Z83" s="129">
        <v>12.2</v>
      </c>
      <c r="AA83" s="129">
        <v>11.8</v>
      </c>
      <c r="AB83" s="129">
        <v>11</v>
      </c>
      <c r="AC83" s="129">
        <v>11.2</v>
      </c>
      <c r="AD83" s="129">
        <v>11.3</v>
      </c>
      <c r="AE83" s="129">
        <v>10.7</v>
      </c>
      <c r="AF83" s="129">
        <v>10.3</v>
      </c>
      <c r="AG83" s="129">
        <v>10.5</v>
      </c>
      <c r="AH83" s="129">
        <v>10.8</v>
      </c>
      <c r="AI83" s="129">
        <v>10.3</v>
      </c>
      <c r="AJ83" s="129">
        <v>9.8000000000000007</v>
      </c>
      <c r="AK83" s="129">
        <v>9.9</v>
      </c>
      <c r="AL83" s="129">
        <v>9.9</v>
      </c>
      <c r="AM83" s="129">
        <v>9.3000000000000007</v>
      </c>
      <c r="AN83" s="129">
        <v>9</v>
      </c>
      <c r="AO83" s="129">
        <v>9.1999999999999993</v>
      </c>
      <c r="AP83" s="129">
        <v>9.4</v>
      </c>
      <c r="AQ83" s="129">
        <v>9</v>
      </c>
      <c r="AR83" s="129">
        <v>8.5</v>
      </c>
      <c r="AS83" s="129">
        <v>8.6999999999999993</v>
      </c>
      <c r="AT83" s="129">
        <v>10.8</v>
      </c>
      <c r="AU83" s="129">
        <v>10.5</v>
      </c>
      <c r="AV83" s="129">
        <v>10.8</v>
      </c>
      <c r="AW83" s="129">
        <v>11.8</v>
      </c>
      <c r="AX83" s="129">
        <v>14.1</v>
      </c>
      <c r="AY83" s="129">
        <v>13</v>
      </c>
      <c r="AZ83" s="129">
        <v>12.3</v>
      </c>
      <c r="BA83" s="129">
        <v>12.4</v>
      </c>
      <c r="BB83" s="129">
        <v>13</v>
      </c>
      <c r="BC83" s="129">
        <v>13.4</v>
      </c>
      <c r="BD83" s="129">
        <v>13.1</v>
      </c>
      <c r="BE83" s="129">
        <v>12.9</v>
      </c>
      <c r="BF83" s="129">
        <v>12.8</v>
      </c>
      <c r="BG83" s="129">
        <v>12.2</v>
      </c>
      <c r="BH83" s="129">
        <v>12.1</v>
      </c>
      <c r="BI83" s="129">
        <v>12.2</v>
      </c>
      <c r="BJ83" s="129">
        <v>12.5</v>
      </c>
      <c r="BK83" s="129">
        <v>11.9</v>
      </c>
      <c r="BL83" s="129">
        <v>11.4</v>
      </c>
      <c r="BM83" s="129">
        <v>11.5</v>
      </c>
      <c r="BN83" s="129">
        <v>12.1</v>
      </c>
      <c r="BO83" s="129">
        <v>11.5</v>
      </c>
      <c r="BP83" s="129">
        <v>10.9</v>
      </c>
      <c r="BQ83" s="129">
        <v>10.9</v>
      </c>
      <c r="BR83" s="129">
        <v>11.6</v>
      </c>
      <c r="BS83" s="129">
        <v>12.1</v>
      </c>
      <c r="BT83" s="129">
        <v>12.2</v>
      </c>
      <c r="BU83" s="129">
        <v>12.3</v>
      </c>
      <c r="BV83" s="129">
        <v>13.5</v>
      </c>
      <c r="BW83" s="129">
        <v>12.8</v>
      </c>
      <c r="BX83" s="129">
        <v>12.5</v>
      </c>
      <c r="BY83" s="129">
        <v>12.8</v>
      </c>
    </row>
    <row r="84" spans="1:77" s="12" customFormat="1" ht="19.899999999999999" customHeight="1" outlineLevel="1">
      <c r="A84" s="215"/>
      <c r="B84" s="17" t="str">
        <f>IF('0'!A1=1,"Рівненська","Rivne")</f>
        <v>Рівненська</v>
      </c>
      <c r="C84" s="126" t="s">
        <v>0</v>
      </c>
      <c r="D84" s="126" t="s">
        <v>0</v>
      </c>
      <c r="E84" s="126" t="s">
        <v>0</v>
      </c>
      <c r="F84" s="126" t="s">
        <v>0</v>
      </c>
      <c r="G84" s="126" t="s">
        <v>0</v>
      </c>
      <c r="H84" s="126" t="s">
        <v>0</v>
      </c>
      <c r="I84" s="126" t="s">
        <v>0</v>
      </c>
      <c r="J84" s="126" t="s">
        <v>0</v>
      </c>
      <c r="K84" s="126" t="s">
        <v>0</v>
      </c>
      <c r="L84" s="126" t="s">
        <v>0</v>
      </c>
      <c r="M84" s="126" t="s">
        <v>0</v>
      </c>
      <c r="N84" s="126" t="s">
        <v>0</v>
      </c>
      <c r="O84" s="126" t="s">
        <v>0</v>
      </c>
      <c r="P84" s="126" t="s">
        <v>0</v>
      </c>
      <c r="Q84" s="126" t="s">
        <v>0</v>
      </c>
      <c r="R84" s="126" t="s">
        <v>0</v>
      </c>
      <c r="S84" s="126" t="s">
        <v>0</v>
      </c>
      <c r="T84" s="126" t="s">
        <v>0</v>
      </c>
      <c r="U84" s="126" t="s">
        <v>0</v>
      </c>
      <c r="V84" s="129">
        <v>10.1</v>
      </c>
      <c r="W84" s="129">
        <v>9.4</v>
      </c>
      <c r="X84" s="129">
        <v>9.3000000000000007</v>
      </c>
      <c r="Y84" s="129">
        <v>9.4</v>
      </c>
      <c r="Z84" s="129">
        <v>14.5</v>
      </c>
      <c r="AA84" s="129">
        <v>14.2</v>
      </c>
      <c r="AB84" s="129">
        <v>13.5</v>
      </c>
      <c r="AC84" s="129">
        <v>13.6</v>
      </c>
      <c r="AD84" s="129">
        <v>13.9</v>
      </c>
      <c r="AE84" s="129">
        <v>13</v>
      </c>
      <c r="AF84" s="129">
        <v>12.4</v>
      </c>
      <c r="AG84" s="129">
        <v>12.5</v>
      </c>
      <c r="AH84" s="129">
        <v>13.7</v>
      </c>
      <c r="AI84" s="129">
        <v>12.7</v>
      </c>
      <c r="AJ84" s="129">
        <v>11.6</v>
      </c>
      <c r="AK84" s="129">
        <v>11.5</v>
      </c>
      <c r="AL84" s="129">
        <v>11.5</v>
      </c>
      <c r="AM84" s="129">
        <v>11.2</v>
      </c>
      <c r="AN84" s="129">
        <v>10.7</v>
      </c>
      <c r="AO84" s="129">
        <v>10.8</v>
      </c>
      <c r="AP84" s="129">
        <v>11.1</v>
      </c>
      <c r="AQ84" s="129">
        <v>10.8</v>
      </c>
      <c r="AR84" s="129">
        <v>10.199999999999999</v>
      </c>
      <c r="AS84" s="129">
        <v>10.3</v>
      </c>
      <c r="AT84" s="129">
        <v>11.7</v>
      </c>
      <c r="AU84" s="129">
        <v>11.3</v>
      </c>
      <c r="AV84" s="129">
        <v>11.4</v>
      </c>
      <c r="AW84" s="129">
        <v>11.7</v>
      </c>
      <c r="AX84" s="129">
        <v>11.5</v>
      </c>
      <c r="AY84" s="129">
        <v>11.1</v>
      </c>
      <c r="AZ84" s="129">
        <v>10.9</v>
      </c>
      <c r="BA84" s="129">
        <v>11</v>
      </c>
      <c r="BB84" s="129">
        <v>11.9</v>
      </c>
      <c r="BC84" s="129">
        <v>12.1</v>
      </c>
      <c r="BD84" s="129">
        <v>12.1</v>
      </c>
      <c r="BE84" s="129">
        <v>11.7</v>
      </c>
      <c r="BF84" s="129">
        <v>12.4</v>
      </c>
      <c r="BG84" s="129">
        <v>12.4</v>
      </c>
      <c r="BH84" s="129">
        <v>12.7</v>
      </c>
      <c r="BI84" s="129">
        <v>12.6</v>
      </c>
      <c r="BJ84" s="129">
        <v>11.5</v>
      </c>
      <c r="BK84" s="129">
        <v>10.199999999999999</v>
      </c>
      <c r="BL84" s="129">
        <v>10.199999999999999</v>
      </c>
      <c r="BM84" s="129">
        <v>10.199999999999999</v>
      </c>
      <c r="BN84" s="129">
        <v>10.5</v>
      </c>
      <c r="BO84" s="129">
        <v>9.3000000000000007</v>
      </c>
      <c r="BP84" s="129">
        <v>8.8000000000000007</v>
      </c>
      <c r="BQ84" s="129">
        <v>8.8000000000000007</v>
      </c>
      <c r="BR84" s="129">
        <v>9.3000000000000007</v>
      </c>
      <c r="BS84" s="129">
        <v>9.9</v>
      </c>
      <c r="BT84" s="129">
        <v>9.9</v>
      </c>
      <c r="BU84" s="129">
        <v>10.1</v>
      </c>
      <c r="BV84" s="129">
        <v>11</v>
      </c>
      <c r="BW84" s="129">
        <v>10.5</v>
      </c>
      <c r="BX84" s="129">
        <v>10.4</v>
      </c>
      <c r="BY84" s="129">
        <v>10.5</v>
      </c>
    </row>
    <row r="85" spans="1:77" s="12" customFormat="1" ht="19.899999999999999" customHeight="1" outlineLevel="1">
      <c r="A85" s="215"/>
      <c r="B85" s="17" t="str">
        <f>IF('0'!A1=1,"Сумська","Sumy")</f>
        <v>Сумська</v>
      </c>
      <c r="C85" s="126" t="s">
        <v>0</v>
      </c>
      <c r="D85" s="126" t="s">
        <v>0</v>
      </c>
      <c r="E85" s="126" t="s">
        <v>0</v>
      </c>
      <c r="F85" s="126" t="s">
        <v>0</v>
      </c>
      <c r="G85" s="126" t="s">
        <v>0</v>
      </c>
      <c r="H85" s="126" t="s">
        <v>0</v>
      </c>
      <c r="I85" s="126" t="s">
        <v>0</v>
      </c>
      <c r="J85" s="126" t="s">
        <v>0</v>
      </c>
      <c r="K85" s="126" t="s">
        <v>0</v>
      </c>
      <c r="L85" s="126" t="s">
        <v>0</v>
      </c>
      <c r="M85" s="126" t="s">
        <v>0</v>
      </c>
      <c r="N85" s="126" t="s">
        <v>0</v>
      </c>
      <c r="O85" s="126" t="s">
        <v>0</v>
      </c>
      <c r="P85" s="126" t="s">
        <v>0</v>
      </c>
      <c r="Q85" s="126" t="s">
        <v>0</v>
      </c>
      <c r="R85" s="126" t="s">
        <v>0</v>
      </c>
      <c r="S85" s="126" t="s">
        <v>0</v>
      </c>
      <c r="T85" s="126" t="s">
        <v>0</v>
      </c>
      <c r="U85" s="126" t="s">
        <v>0</v>
      </c>
      <c r="V85" s="129">
        <v>8.8000000000000007</v>
      </c>
      <c r="W85" s="129">
        <v>7.4</v>
      </c>
      <c r="X85" s="129">
        <v>7</v>
      </c>
      <c r="Y85" s="129">
        <v>7.8</v>
      </c>
      <c r="Z85" s="129">
        <v>12.7</v>
      </c>
      <c r="AA85" s="129">
        <v>12.7</v>
      </c>
      <c r="AB85" s="129">
        <v>12.2</v>
      </c>
      <c r="AC85" s="129">
        <v>12.4</v>
      </c>
      <c r="AD85" s="129">
        <v>12.8</v>
      </c>
      <c r="AE85" s="129">
        <v>12.1</v>
      </c>
      <c r="AF85" s="129">
        <v>11.5</v>
      </c>
      <c r="AG85" s="129">
        <v>11.6</v>
      </c>
      <c r="AH85" s="129">
        <v>12.5</v>
      </c>
      <c r="AI85" s="129">
        <v>11.2</v>
      </c>
      <c r="AJ85" s="129">
        <v>10.4</v>
      </c>
      <c r="AK85" s="129">
        <v>10.199999999999999</v>
      </c>
      <c r="AL85" s="129">
        <v>10.199999999999999</v>
      </c>
      <c r="AM85" s="129">
        <v>9.8000000000000007</v>
      </c>
      <c r="AN85" s="129">
        <v>9.5</v>
      </c>
      <c r="AO85" s="129">
        <v>9.6</v>
      </c>
      <c r="AP85" s="129">
        <v>9.4</v>
      </c>
      <c r="AQ85" s="129">
        <v>9.1</v>
      </c>
      <c r="AR85" s="129">
        <v>8.4</v>
      </c>
      <c r="AS85" s="129">
        <v>8.5</v>
      </c>
      <c r="AT85" s="129">
        <v>10.4</v>
      </c>
      <c r="AU85" s="129">
        <v>9.6</v>
      </c>
      <c r="AV85" s="129">
        <v>9.4</v>
      </c>
      <c r="AW85" s="129">
        <v>10.199999999999999</v>
      </c>
      <c r="AX85" s="129">
        <v>11.3</v>
      </c>
      <c r="AY85" s="129">
        <v>11.1</v>
      </c>
      <c r="AZ85" s="129">
        <v>10.6</v>
      </c>
      <c r="BA85" s="129">
        <v>10.6</v>
      </c>
      <c r="BB85" s="129">
        <v>10.199999999999999</v>
      </c>
      <c r="BC85" s="129">
        <v>10</v>
      </c>
      <c r="BD85" s="129">
        <v>9.6999999999999993</v>
      </c>
      <c r="BE85" s="129">
        <v>9.8000000000000007</v>
      </c>
      <c r="BF85" s="129">
        <v>10.6</v>
      </c>
      <c r="BG85" s="129">
        <v>9.9</v>
      </c>
      <c r="BH85" s="129">
        <v>9.6</v>
      </c>
      <c r="BI85" s="129">
        <v>9.6</v>
      </c>
      <c r="BJ85" s="129">
        <v>10.199999999999999</v>
      </c>
      <c r="BK85" s="129">
        <v>9.1</v>
      </c>
      <c r="BL85" s="129">
        <v>9</v>
      </c>
      <c r="BM85" s="129">
        <v>9.1999999999999993</v>
      </c>
      <c r="BN85" s="129">
        <v>9.6</v>
      </c>
      <c r="BO85" s="129">
        <v>8.4</v>
      </c>
      <c r="BP85" s="129">
        <v>8</v>
      </c>
      <c r="BQ85" s="129">
        <v>8.1</v>
      </c>
      <c r="BR85" s="129">
        <v>8.4</v>
      </c>
      <c r="BS85" s="129">
        <v>9.5</v>
      </c>
      <c r="BT85" s="129">
        <v>9.6999999999999993</v>
      </c>
      <c r="BU85" s="129">
        <v>9.9</v>
      </c>
      <c r="BV85" s="129">
        <v>10.7</v>
      </c>
      <c r="BW85" s="129">
        <v>10.6</v>
      </c>
      <c r="BX85" s="129">
        <v>10.199999999999999</v>
      </c>
      <c r="BY85" s="129">
        <v>10.5</v>
      </c>
    </row>
    <row r="86" spans="1:77" s="12" customFormat="1" ht="19.899999999999999" customHeight="1" outlineLevel="1">
      <c r="A86" s="215"/>
      <c r="B86" s="17" t="str">
        <f>IF('0'!A1=1,"Тернопільська","Ternopyl")</f>
        <v>Тернопільська</v>
      </c>
      <c r="C86" s="126" t="s">
        <v>0</v>
      </c>
      <c r="D86" s="126" t="s">
        <v>0</v>
      </c>
      <c r="E86" s="126" t="s">
        <v>0</v>
      </c>
      <c r="F86" s="126" t="s">
        <v>0</v>
      </c>
      <c r="G86" s="126" t="s">
        <v>0</v>
      </c>
      <c r="H86" s="126" t="s">
        <v>0</v>
      </c>
      <c r="I86" s="126" t="s">
        <v>0</v>
      </c>
      <c r="J86" s="126" t="s">
        <v>0</v>
      </c>
      <c r="K86" s="126" t="s">
        <v>0</v>
      </c>
      <c r="L86" s="126" t="s">
        <v>0</v>
      </c>
      <c r="M86" s="126" t="s">
        <v>0</v>
      </c>
      <c r="N86" s="126" t="s">
        <v>0</v>
      </c>
      <c r="O86" s="126" t="s">
        <v>0</v>
      </c>
      <c r="P86" s="126" t="s">
        <v>0</v>
      </c>
      <c r="Q86" s="126" t="s">
        <v>0</v>
      </c>
      <c r="R86" s="126" t="s">
        <v>0</v>
      </c>
      <c r="S86" s="126" t="s">
        <v>0</v>
      </c>
      <c r="T86" s="126" t="s">
        <v>0</v>
      </c>
      <c r="U86" s="126" t="s">
        <v>0</v>
      </c>
      <c r="V86" s="129">
        <v>10.4</v>
      </c>
      <c r="W86" s="129">
        <v>9.6999999999999993</v>
      </c>
      <c r="X86" s="129">
        <v>9.4</v>
      </c>
      <c r="Y86" s="129">
        <v>9.6</v>
      </c>
      <c r="Z86" s="129">
        <v>13.3</v>
      </c>
      <c r="AA86" s="129">
        <v>12.9</v>
      </c>
      <c r="AB86" s="129">
        <v>12.2</v>
      </c>
      <c r="AC86" s="129">
        <v>12.4</v>
      </c>
      <c r="AD86" s="129">
        <v>12.8</v>
      </c>
      <c r="AE86" s="129">
        <v>12.2</v>
      </c>
      <c r="AF86" s="129">
        <v>11.3</v>
      </c>
      <c r="AG86" s="129">
        <v>11.6</v>
      </c>
      <c r="AH86" s="129">
        <v>12.5</v>
      </c>
      <c r="AI86" s="129">
        <v>12.1</v>
      </c>
      <c r="AJ86" s="129">
        <v>11.6</v>
      </c>
      <c r="AK86" s="129">
        <v>11.4</v>
      </c>
      <c r="AL86" s="129">
        <v>11.6</v>
      </c>
      <c r="AM86" s="129">
        <v>11</v>
      </c>
      <c r="AN86" s="129">
        <v>10.6</v>
      </c>
      <c r="AO86" s="129">
        <v>10.8</v>
      </c>
      <c r="AP86" s="129">
        <v>11</v>
      </c>
      <c r="AQ86" s="129">
        <v>10.7</v>
      </c>
      <c r="AR86" s="129">
        <v>10.199999999999999</v>
      </c>
      <c r="AS86" s="129">
        <v>10.3</v>
      </c>
      <c r="AT86" s="129">
        <v>11.8</v>
      </c>
      <c r="AU86" s="129">
        <v>11.2</v>
      </c>
      <c r="AV86" s="129">
        <v>11</v>
      </c>
      <c r="AW86" s="129">
        <v>12</v>
      </c>
      <c r="AX86" s="129">
        <v>12.7</v>
      </c>
      <c r="AY86" s="129">
        <v>12.1</v>
      </c>
      <c r="AZ86" s="129">
        <v>11.7</v>
      </c>
      <c r="BA86" s="129">
        <v>12</v>
      </c>
      <c r="BB86" s="129">
        <v>13.2</v>
      </c>
      <c r="BC86" s="129">
        <v>11.6</v>
      </c>
      <c r="BD86" s="129">
        <v>11.2</v>
      </c>
      <c r="BE86" s="129">
        <v>11.7</v>
      </c>
      <c r="BF86" s="129">
        <v>13.9</v>
      </c>
      <c r="BG86" s="129">
        <v>12.6</v>
      </c>
      <c r="BH86" s="129">
        <v>11.8</v>
      </c>
      <c r="BI86" s="129">
        <v>12.2</v>
      </c>
      <c r="BJ86" s="129">
        <v>13</v>
      </c>
      <c r="BK86" s="129">
        <v>11.3</v>
      </c>
      <c r="BL86" s="129">
        <v>10.5</v>
      </c>
      <c r="BM86" s="129">
        <v>10.7</v>
      </c>
      <c r="BN86" s="129">
        <v>12.1</v>
      </c>
      <c r="BO86" s="129">
        <v>10.7</v>
      </c>
      <c r="BP86" s="129">
        <v>10.1</v>
      </c>
      <c r="BQ86" s="129">
        <v>10.3</v>
      </c>
      <c r="BR86" s="129">
        <v>10.8</v>
      </c>
      <c r="BS86" s="129">
        <v>11.6</v>
      </c>
      <c r="BT86" s="129">
        <v>11.7</v>
      </c>
      <c r="BU86" s="129">
        <v>11.9</v>
      </c>
      <c r="BV86" s="129">
        <v>13</v>
      </c>
      <c r="BW86" s="129">
        <v>12.3</v>
      </c>
      <c r="BX86" s="129">
        <v>12.1</v>
      </c>
      <c r="BY86" s="129">
        <v>12.3</v>
      </c>
    </row>
    <row r="87" spans="1:77" s="12" customFormat="1" ht="19.899999999999999" customHeight="1" outlineLevel="1">
      <c r="A87" s="215"/>
      <c r="B87" s="17" t="str">
        <f>IF('0'!A1=1,"Харківська","Kharkiv")</f>
        <v>Харківська</v>
      </c>
      <c r="C87" s="126" t="s">
        <v>0</v>
      </c>
      <c r="D87" s="126" t="s">
        <v>0</v>
      </c>
      <c r="E87" s="126" t="s">
        <v>0</v>
      </c>
      <c r="F87" s="126" t="s">
        <v>0</v>
      </c>
      <c r="G87" s="126" t="s">
        <v>0</v>
      </c>
      <c r="H87" s="126" t="s">
        <v>0</v>
      </c>
      <c r="I87" s="126" t="s">
        <v>0</v>
      </c>
      <c r="J87" s="126" t="s">
        <v>0</v>
      </c>
      <c r="K87" s="126" t="s">
        <v>0</v>
      </c>
      <c r="L87" s="126" t="s">
        <v>0</v>
      </c>
      <c r="M87" s="126" t="s">
        <v>0</v>
      </c>
      <c r="N87" s="126" t="s">
        <v>0</v>
      </c>
      <c r="O87" s="126" t="s">
        <v>0</v>
      </c>
      <c r="P87" s="126" t="s">
        <v>0</v>
      </c>
      <c r="Q87" s="126" t="s">
        <v>0</v>
      </c>
      <c r="R87" s="126" t="s">
        <v>0</v>
      </c>
      <c r="S87" s="126" t="s">
        <v>0</v>
      </c>
      <c r="T87" s="126" t="s">
        <v>0</v>
      </c>
      <c r="U87" s="126" t="s">
        <v>0</v>
      </c>
      <c r="V87" s="129">
        <v>7.5</v>
      </c>
      <c r="W87" s="129">
        <v>6.1</v>
      </c>
      <c r="X87" s="129">
        <v>5.4</v>
      </c>
      <c r="Y87" s="129">
        <v>5.7</v>
      </c>
      <c r="Z87" s="129">
        <v>9.4</v>
      </c>
      <c r="AA87" s="129">
        <v>8.9</v>
      </c>
      <c r="AB87" s="129">
        <v>8.4</v>
      </c>
      <c r="AC87" s="129">
        <v>8.4</v>
      </c>
      <c r="AD87" s="129">
        <v>8.6999999999999993</v>
      </c>
      <c r="AE87" s="129">
        <v>8.1</v>
      </c>
      <c r="AF87" s="129">
        <v>7.6</v>
      </c>
      <c r="AG87" s="129">
        <v>7.7</v>
      </c>
      <c r="AH87" s="129">
        <v>8.5</v>
      </c>
      <c r="AI87" s="129">
        <v>7.9</v>
      </c>
      <c r="AJ87" s="129">
        <v>7.5</v>
      </c>
      <c r="AK87" s="129">
        <v>7.6</v>
      </c>
      <c r="AL87" s="129">
        <v>8.1999999999999993</v>
      </c>
      <c r="AM87" s="129">
        <v>7.6</v>
      </c>
      <c r="AN87" s="129">
        <v>7.3</v>
      </c>
      <c r="AO87" s="129">
        <v>7.2</v>
      </c>
      <c r="AP87" s="129">
        <v>7.7</v>
      </c>
      <c r="AQ87" s="129">
        <v>7</v>
      </c>
      <c r="AR87" s="129">
        <v>6.7</v>
      </c>
      <c r="AS87" s="129">
        <v>6.8</v>
      </c>
      <c r="AT87" s="129">
        <v>8</v>
      </c>
      <c r="AU87" s="129">
        <v>7.6</v>
      </c>
      <c r="AV87" s="129">
        <v>7.8</v>
      </c>
      <c r="AW87" s="129">
        <v>8.1</v>
      </c>
      <c r="AX87" s="129">
        <v>7.6</v>
      </c>
      <c r="AY87" s="129">
        <v>7.3</v>
      </c>
      <c r="AZ87" s="129">
        <v>7.1</v>
      </c>
      <c r="BA87" s="129">
        <v>7.3</v>
      </c>
      <c r="BB87" s="129">
        <v>7.3</v>
      </c>
      <c r="BC87" s="129">
        <v>6.4</v>
      </c>
      <c r="BD87" s="129">
        <v>6.3</v>
      </c>
      <c r="BE87" s="129">
        <v>6.6</v>
      </c>
      <c r="BF87" s="129">
        <v>6.9</v>
      </c>
      <c r="BG87" s="129">
        <v>6.3</v>
      </c>
      <c r="BH87" s="129">
        <v>6.1</v>
      </c>
      <c r="BI87" s="129">
        <v>6.3</v>
      </c>
      <c r="BJ87" s="129">
        <v>6.2</v>
      </c>
      <c r="BK87" s="129">
        <v>5.3</v>
      </c>
      <c r="BL87" s="129">
        <v>5.2</v>
      </c>
      <c r="BM87" s="129">
        <v>5.5</v>
      </c>
      <c r="BN87" s="129">
        <v>6.1</v>
      </c>
      <c r="BO87" s="129">
        <v>5.2</v>
      </c>
      <c r="BP87" s="129">
        <v>4.9000000000000004</v>
      </c>
      <c r="BQ87" s="129">
        <v>5.2</v>
      </c>
      <c r="BR87" s="129">
        <v>5.9</v>
      </c>
      <c r="BS87" s="129">
        <v>6</v>
      </c>
      <c r="BT87" s="129">
        <v>6.1</v>
      </c>
      <c r="BU87" s="129">
        <v>6.4</v>
      </c>
      <c r="BV87" s="129">
        <v>7.4</v>
      </c>
      <c r="BW87" s="129">
        <v>7.1</v>
      </c>
      <c r="BX87" s="129">
        <v>6.8</v>
      </c>
      <c r="BY87" s="129">
        <v>6.9</v>
      </c>
    </row>
    <row r="88" spans="1:77" s="12" customFormat="1" ht="19.899999999999999" customHeight="1" outlineLevel="1">
      <c r="A88" s="215"/>
      <c r="B88" s="17" t="str">
        <f>IF('0'!A1=1,"Херсонська","Kherson")</f>
        <v>Херсонська</v>
      </c>
      <c r="C88" s="126" t="s">
        <v>0</v>
      </c>
      <c r="D88" s="126" t="s">
        <v>0</v>
      </c>
      <c r="E88" s="126" t="s">
        <v>0</v>
      </c>
      <c r="F88" s="126" t="s">
        <v>0</v>
      </c>
      <c r="G88" s="126" t="s">
        <v>0</v>
      </c>
      <c r="H88" s="126" t="s">
        <v>0</v>
      </c>
      <c r="I88" s="126" t="s">
        <v>0</v>
      </c>
      <c r="J88" s="126" t="s">
        <v>0</v>
      </c>
      <c r="K88" s="126" t="s">
        <v>0</v>
      </c>
      <c r="L88" s="126" t="s">
        <v>0</v>
      </c>
      <c r="M88" s="126" t="s">
        <v>0</v>
      </c>
      <c r="N88" s="126" t="s">
        <v>0</v>
      </c>
      <c r="O88" s="126" t="s">
        <v>0</v>
      </c>
      <c r="P88" s="126" t="s">
        <v>0</v>
      </c>
      <c r="Q88" s="126" t="s">
        <v>0</v>
      </c>
      <c r="R88" s="126" t="s">
        <v>0</v>
      </c>
      <c r="S88" s="126" t="s">
        <v>0</v>
      </c>
      <c r="T88" s="126" t="s">
        <v>0</v>
      </c>
      <c r="U88" s="126" t="s">
        <v>0</v>
      </c>
      <c r="V88" s="129">
        <v>10.199999999999999</v>
      </c>
      <c r="W88" s="129">
        <v>8.5</v>
      </c>
      <c r="X88" s="129">
        <v>8.1999999999999993</v>
      </c>
      <c r="Y88" s="129">
        <v>9.1</v>
      </c>
      <c r="Z88" s="129">
        <v>11.2</v>
      </c>
      <c r="AA88" s="129">
        <v>10.6</v>
      </c>
      <c r="AB88" s="129">
        <v>10.199999999999999</v>
      </c>
      <c r="AC88" s="129">
        <v>10.3</v>
      </c>
      <c r="AD88" s="129">
        <v>10.6</v>
      </c>
      <c r="AE88" s="129">
        <v>10.3</v>
      </c>
      <c r="AF88" s="129">
        <v>9.6</v>
      </c>
      <c r="AG88" s="129">
        <v>9.4</v>
      </c>
      <c r="AH88" s="129">
        <v>10.199999999999999</v>
      </c>
      <c r="AI88" s="129">
        <v>10</v>
      </c>
      <c r="AJ88" s="129">
        <v>9.8000000000000007</v>
      </c>
      <c r="AK88" s="129">
        <v>9.8000000000000007</v>
      </c>
      <c r="AL88" s="129">
        <v>9.9</v>
      </c>
      <c r="AM88" s="129">
        <v>9.3000000000000007</v>
      </c>
      <c r="AN88" s="129">
        <v>9.1999999999999993</v>
      </c>
      <c r="AO88" s="129">
        <v>9.4</v>
      </c>
      <c r="AP88" s="129">
        <v>9.6</v>
      </c>
      <c r="AQ88" s="129">
        <v>9.1</v>
      </c>
      <c r="AR88" s="129">
        <v>8.9</v>
      </c>
      <c r="AS88" s="129">
        <v>9.1</v>
      </c>
      <c r="AT88" s="129">
        <v>10.199999999999999</v>
      </c>
      <c r="AU88" s="129">
        <v>9.5</v>
      </c>
      <c r="AV88" s="129">
        <v>10</v>
      </c>
      <c r="AW88" s="129">
        <v>10.199999999999999</v>
      </c>
      <c r="AX88" s="129">
        <v>10.6</v>
      </c>
      <c r="AY88" s="129">
        <v>10.4</v>
      </c>
      <c r="AZ88" s="129">
        <v>10.3</v>
      </c>
      <c r="BA88" s="129">
        <v>10.4</v>
      </c>
      <c r="BB88" s="129">
        <v>12.7</v>
      </c>
      <c r="BC88" s="129">
        <v>12.4</v>
      </c>
      <c r="BD88" s="129">
        <v>11.7</v>
      </c>
      <c r="BE88" s="129">
        <v>11.5</v>
      </c>
      <c r="BF88" s="129">
        <v>12.3</v>
      </c>
      <c r="BG88" s="129">
        <v>11.6</v>
      </c>
      <c r="BH88" s="129">
        <v>11.3</v>
      </c>
      <c r="BI88" s="129">
        <v>11.3</v>
      </c>
      <c r="BJ88" s="129">
        <v>11.9</v>
      </c>
      <c r="BK88" s="129">
        <v>11</v>
      </c>
      <c r="BL88" s="129">
        <v>10.4</v>
      </c>
      <c r="BM88" s="129">
        <v>10.5</v>
      </c>
      <c r="BN88" s="129">
        <v>11.5</v>
      </c>
      <c r="BO88" s="129">
        <v>10.5</v>
      </c>
      <c r="BP88" s="129">
        <v>9.8000000000000007</v>
      </c>
      <c r="BQ88" s="129">
        <v>9.8000000000000007</v>
      </c>
      <c r="BR88" s="129">
        <v>9.9</v>
      </c>
      <c r="BS88" s="129">
        <v>11.2</v>
      </c>
      <c r="BT88" s="129">
        <v>11.4</v>
      </c>
      <c r="BU88" s="129">
        <v>11.5</v>
      </c>
      <c r="BV88" s="129">
        <v>12.5</v>
      </c>
      <c r="BW88" s="129">
        <v>11.9</v>
      </c>
      <c r="BX88" s="129">
        <v>11.7</v>
      </c>
      <c r="BY88" s="129">
        <v>11.9</v>
      </c>
    </row>
    <row r="89" spans="1:77" s="12" customFormat="1" ht="19.899999999999999" customHeight="1" outlineLevel="1">
      <c r="A89" s="215"/>
      <c r="B89" s="17" t="str">
        <f>IF('0'!A1=1,"Хмельницька","Khmelnytskiy")</f>
        <v>Хмельницька</v>
      </c>
      <c r="C89" s="126" t="s">
        <v>0</v>
      </c>
      <c r="D89" s="126" t="s">
        <v>0</v>
      </c>
      <c r="E89" s="126" t="s">
        <v>0</v>
      </c>
      <c r="F89" s="126" t="s">
        <v>0</v>
      </c>
      <c r="G89" s="126" t="s">
        <v>0</v>
      </c>
      <c r="H89" s="126" t="s">
        <v>0</v>
      </c>
      <c r="I89" s="126" t="s">
        <v>0</v>
      </c>
      <c r="J89" s="126" t="s">
        <v>0</v>
      </c>
      <c r="K89" s="126" t="s">
        <v>0</v>
      </c>
      <c r="L89" s="126" t="s">
        <v>0</v>
      </c>
      <c r="M89" s="126" t="s">
        <v>0</v>
      </c>
      <c r="N89" s="126" t="s">
        <v>0</v>
      </c>
      <c r="O89" s="126" t="s">
        <v>0</v>
      </c>
      <c r="P89" s="126" t="s">
        <v>0</v>
      </c>
      <c r="Q89" s="126" t="s">
        <v>0</v>
      </c>
      <c r="R89" s="126" t="s">
        <v>0</v>
      </c>
      <c r="S89" s="126" t="s">
        <v>0</v>
      </c>
      <c r="T89" s="126" t="s">
        <v>0</v>
      </c>
      <c r="U89" s="126" t="s">
        <v>0</v>
      </c>
      <c r="V89" s="129">
        <v>10.199999999999999</v>
      </c>
      <c r="W89" s="129">
        <v>9.3000000000000007</v>
      </c>
      <c r="X89" s="129">
        <v>8.8000000000000007</v>
      </c>
      <c r="Y89" s="129">
        <v>8.9</v>
      </c>
      <c r="Z89" s="129">
        <v>11.2</v>
      </c>
      <c r="AA89" s="129">
        <v>10.8</v>
      </c>
      <c r="AB89" s="129">
        <v>10.4</v>
      </c>
      <c r="AC89" s="129">
        <v>10.6</v>
      </c>
      <c r="AD89" s="129">
        <v>10.7</v>
      </c>
      <c r="AE89" s="129">
        <v>9.9</v>
      </c>
      <c r="AF89" s="129">
        <v>9.4</v>
      </c>
      <c r="AG89" s="129">
        <v>9.6</v>
      </c>
      <c r="AH89" s="129">
        <v>10.5</v>
      </c>
      <c r="AI89" s="129">
        <v>9.8000000000000007</v>
      </c>
      <c r="AJ89" s="129">
        <v>9.6</v>
      </c>
      <c r="AK89" s="129">
        <v>9.8000000000000007</v>
      </c>
      <c r="AL89" s="129">
        <v>10.5</v>
      </c>
      <c r="AM89" s="129">
        <v>9.5</v>
      </c>
      <c r="AN89" s="129">
        <v>9.1</v>
      </c>
      <c r="AO89" s="129">
        <v>9.4</v>
      </c>
      <c r="AP89" s="129">
        <v>10</v>
      </c>
      <c r="AQ89" s="129">
        <v>9.4</v>
      </c>
      <c r="AR89" s="129">
        <v>8.6999999999999993</v>
      </c>
      <c r="AS89" s="129">
        <v>8.6999999999999993</v>
      </c>
      <c r="AT89" s="129">
        <v>11.2</v>
      </c>
      <c r="AU89" s="129">
        <v>9.8000000000000007</v>
      </c>
      <c r="AV89" s="129">
        <v>9.6</v>
      </c>
      <c r="AW89" s="129">
        <v>9.9</v>
      </c>
      <c r="AX89" s="129">
        <v>11.5</v>
      </c>
      <c r="AY89" s="129">
        <v>10.6</v>
      </c>
      <c r="AZ89" s="129">
        <v>10.3</v>
      </c>
      <c r="BA89" s="129">
        <v>10.4</v>
      </c>
      <c r="BB89" s="129">
        <v>11</v>
      </c>
      <c r="BC89" s="129">
        <v>9.8000000000000007</v>
      </c>
      <c r="BD89" s="129">
        <v>9.4</v>
      </c>
      <c r="BE89" s="129">
        <v>9.6999999999999993</v>
      </c>
      <c r="BF89" s="129">
        <v>11.4</v>
      </c>
      <c r="BG89" s="129">
        <v>9.6999999999999993</v>
      </c>
      <c r="BH89" s="129">
        <v>8.9</v>
      </c>
      <c r="BI89" s="129">
        <v>9.1999999999999993</v>
      </c>
      <c r="BJ89" s="129">
        <v>10.9</v>
      </c>
      <c r="BK89" s="129">
        <v>9.4</v>
      </c>
      <c r="BL89" s="129">
        <v>8.5</v>
      </c>
      <c r="BM89" s="129">
        <v>8.8000000000000007</v>
      </c>
      <c r="BN89" s="129">
        <v>10.3</v>
      </c>
      <c r="BO89" s="129">
        <v>9.1</v>
      </c>
      <c r="BP89" s="129">
        <v>8.1999999999999993</v>
      </c>
      <c r="BQ89" s="129">
        <v>8.3000000000000007</v>
      </c>
      <c r="BR89" s="129">
        <v>9</v>
      </c>
      <c r="BS89" s="129">
        <v>10</v>
      </c>
      <c r="BT89" s="129">
        <v>10.199999999999999</v>
      </c>
      <c r="BU89" s="129">
        <v>10.4</v>
      </c>
      <c r="BV89" s="129">
        <v>11.5</v>
      </c>
      <c r="BW89" s="129">
        <v>11.1</v>
      </c>
      <c r="BX89" s="129">
        <v>10.6</v>
      </c>
      <c r="BY89" s="129">
        <v>10.8</v>
      </c>
    </row>
    <row r="90" spans="1:77" s="12" customFormat="1" ht="19.899999999999999" customHeight="1" outlineLevel="1">
      <c r="A90" s="215"/>
      <c r="B90" s="17" t="str">
        <f>IF('0'!A1=1,"Черкаська","Cherkasy")</f>
        <v>Черкаська</v>
      </c>
      <c r="C90" s="126" t="s">
        <v>0</v>
      </c>
      <c r="D90" s="126" t="s">
        <v>0</v>
      </c>
      <c r="E90" s="126" t="s">
        <v>0</v>
      </c>
      <c r="F90" s="126" t="s">
        <v>0</v>
      </c>
      <c r="G90" s="126" t="s">
        <v>0</v>
      </c>
      <c r="H90" s="126" t="s">
        <v>0</v>
      </c>
      <c r="I90" s="126" t="s">
        <v>0</v>
      </c>
      <c r="J90" s="126" t="s">
        <v>0</v>
      </c>
      <c r="K90" s="126" t="s">
        <v>0</v>
      </c>
      <c r="L90" s="126" t="s">
        <v>0</v>
      </c>
      <c r="M90" s="126" t="s">
        <v>0</v>
      </c>
      <c r="N90" s="126" t="s">
        <v>0</v>
      </c>
      <c r="O90" s="126" t="s">
        <v>0</v>
      </c>
      <c r="P90" s="126" t="s">
        <v>0</v>
      </c>
      <c r="Q90" s="126" t="s">
        <v>0</v>
      </c>
      <c r="R90" s="126" t="s">
        <v>0</v>
      </c>
      <c r="S90" s="126" t="s">
        <v>0</v>
      </c>
      <c r="T90" s="126" t="s">
        <v>0</v>
      </c>
      <c r="U90" s="126" t="s">
        <v>0</v>
      </c>
      <c r="V90" s="129">
        <v>10.5</v>
      </c>
      <c r="W90" s="129">
        <v>9.1999999999999993</v>
      </c>
      <c r="X90" s="129">
        <v>9</v>
      </c>
      <c r="Y90" s="129">
        <v>9</v>
      </c>
      <c r="Z90" s="129">
        <v>12.3</v>
      </c>
      <c r="AA90" s="129">
        <v>12</v>
      </c>
      <c r="AB90" s="129">
        <v>11.6</v>
      </c>
      <c r="AC90" s="129">
        <v>11.7</v>
      </c>
      <c r="AD90" s="129">
        <v>12.2</v>
      </c>
      <c r="AE90" s="129">
        <v>11.6</v>
      </c>
      <c r="AF90" s="129">
        <v>10.8</v>
      </c>
      <c r="AG90" s="129">
        <v>10.8</v>
      </c>
      <c r="AH90" s="129">
        <v>11.9</v>
      </c>
      <c r="AI90" s="129">
        <v>11</v>
      </c>
      <c r="AJ90" s="129">
        <v>10.3</v>
      </c>
      <c r="AK90" s="129">
        <v>10</v>
      </c>
      <c r="AL90" s="129">
        <v>10.6</v>
      </c>
      <c r="AM90" s="129">
        <v>10</v>
      </c>
      <c r="AN90" s="129">
        <v>9.1999999999999993</v>
      </c>
      <c r="AO90" s="129">
        <v>9.6999999999999993</v>
      </c>
      <c r="AP90" s="129">
        <v>9.9</v>
      </c>
      <c r="AQ90" s="129">
        <v>9.8000000000000007</v>
      </c>
      <c r="AR90" s="129">
        <v>9</v>
      </c>
      <c r="AS90" s="129">
        <v>9.5</v>
      </c>
      <c r="AT90" s="129">
        <v>10.4</v>
      </c>
      <c r="AU90" s="129">
        <v>10.199999999999999</v>
      </c>
      <c r="AV90" s="129">
        <v>10.3</v>
      </c>
      <c r="AW90" s="129">
        <v>10.5</v>
      </c>
      <c r="AX90" s="129">
        <v>10.1</v>
      </c>
      <c r="AY90" s="129">
        <v>10.5</v>
      </c>
      <c r="AZ90" s="129">
        <v>10.1</v>
      </c>
      <c r="BA90" s="129">
        <v>10</v>
      </c>
      <c r="BB90" s="129">
        <v>10.9</v>
      </c>
      <c r="BC90" s="129">
        <v>10.8</v>
      </c>
      <c r="BD90" s="129">
        <v>10.4</v>
      </c>
      <c r="BE90" s="129">
        <v>10.5</v>
      </c>
      <c r="BF90" s="129">
        <v>10.8</v>
      </c>
      <c r="BG90" s="129">
        <v>10.6</v>
      </c>
      <c r="BH90" s="129">
        <v>10.199999999999999</v>
      </c>
      <c r="BI90" s="129">
        <v>10.4</v>
      </c>
      <c r="BJ90" s="129">
        <v>10.4</v>
      </c>
      <c r="BK90" s="129">
        <v>9.4</v>
      </c>
      <c r="BL90" s="129">
        <v>9.4</v>
      </c>
      <c r="BM90" s="129">
        <v>9.8000000000000007</v>
      </c>
      <c r="BN90" s="129">
        <v>9.9</v>
      </c>
      <c r="BO90" s="129">
        <v>8.6999999999999993</v>
      </c>
      <c r="BP90" s="129">
        <v>8.1999999999999993</v>
      </c>
      <c r="BQ90" s="129">
        <v>8.5</v>
      </c>
      <c r="BR90" s="129">
        <v>9</v>
      </c>
      <c r="BS90" s="129">
        <v>9.5</v>
      </c>
      <c r="BT90" s="129">
        <v>9.6</v>
      </c>
      <c r="BU90" s="129">
        <v>9.8000000000000007</v>
      </c>
      <c r="BV90" s="129">
        <v>10.7</v>
      </c>
      <c r="BW90" s="129">
        <v>10.7</v>
      </c>
      <c r="BX90" s="129">
        <v>10.199999999999999</v>
      </c>
      <c r="BY90" s="129">
        <v>10.4</v>
      </c>
    </row>
    <row r="91" spans="1:77" s="12" customFormat="1" ht="19.899999999999999" customHeight="1" outlineLevel="1">
      <c r="A91" s="215"/>
      <c r="B91" s="17" t="str">
        <f>IF('0'!A1=1,"Чернівецька","Chernivtsi")</f>
        <v>Чернівецька</v>
      </c>
      <c r="C91" s="126" t="s">
        <v>0</v>
      </c>
      <c r="D91" s="126" t="s">
        <v>0</v>
      </c>
      <c r="E91" s="126" t="s">
        <v>0</v>
      </c>
      <c r="F91" s="126" t="s">
        <v>0</v>
      </c>
      <c r="G91" s="126" t="s">
        <v>0</v>
      </c>
      <c r="H91" s="126" t="s">
        <v>0</v>
      </c>
      <c r="I91" s="126" t="s">
        <v>0</v>
      </c>
      <c r="J91" s="126" t="s">
        <v>0</v>
      </c>
      <c r="K91" s="126" t="s">
        <v>0</v>
      </c>
      <c r="L91" s="126" t="s">
        <v>0</v>
      </c>
      <c r="M91" s="126" t="s">
        <v>0</v>
      </c>
      <c r="N91" s="126" t="s">
        <v>0</v>
      </c>
      <c r="O91" s="126" t="s">
        <v>0</v>
      </c>
      <c r="P91" s="126" t="s">
        <v>0</v>
      </c>
      <c r="Q91" s="126" t="s">
        <v>0</v>
      </c>
      <c r="R91" s="126" t="s">
        <v>0</v>
      </c>
      <c r="S91" s="126" t="s">
        <v>0</v>
      </c>
      <c r="T91" s="126" t="s">
        <v>0</v>
      </c>
      <c r="U91" s="126" t="s">
        <v>0</v>
      </c>
      <c r="V91" s="129">
        <v>10.9</v>
      </c>
      <c r="W91" s="129">
        <v>9.4</v>
      </c>
      <c r="X91" s="129">
        <v>9.4</v>
      </c>
      <c r="Y91" s="129">
        <v>9.6</v>
      </c>
      <c r="Z91" s="129">
        <v>11.5</v>
      </c>
      <c r="AA91" s="129">
        <v>10.8</v>
      </c>
      <c r="AB91" s="129">
        <v>10.5</v>
      </c>
      <c r="AC91" s="129">
        <v>10.9</v>
      </c>
      <c r="AD91" s="129">
        <v>11.1</v>
      </c>
      <c r="AE91" s="129">
        <v>10.3</v>
      </c>
      <c r="AF91" s="129">
        <v>9.9</v>
      </c>
      <c r="AG91" s="129">
        <v>10.1</v>
      </c>
      <c r="AH91" s="129">
        <v>10.5</v>
      </c>
      <c r="AI91" s="129">
        <v>10</v>
      </c>
      <c r="AJ91" s="129">
        <v>9.4</v>
      </c>
      <c r="AK91" s="129">
        <v>9.6</v>
      </c>
      <c r="AL91" s="129">
        <v>10.3</v>
      </c>
      <c r="AM91" s="129">
        <v>9.6</v>
      </c>
      <c r="AN91" s="129">
        <v>9.1999999999999993</v>
      </c>
      <c r="AO91" s="129">
        <v>9.3000000000000007</v>
      </c>
      <c r="AP91" s="129">
        <v>9.9</v>
      </c>
      <c r="AQ91" s="129">
        <v>9.1999999999999993</v>
      </c>
      <c r="AR91" s="129">
        <v>8.6</v>
      </c>
      <c r="AS91" s="129">
        <v>8.6</v>
      </c>
      <c r="AT91" s="129">
        <v>10.7</v>
      </c>
      <c r="AU91" s="129">
        <v>9.9</v>
      </c>
      <c r="AV91" s="129">
        <v>9.8000000000000007</v>
      </c>
      <c r="AW91" s="129">
        <v>10.199999999999999</v>
      </c>
      <c r="AX91" s="129">
        <v>10.7</v>
      </c>
      <c r="AY91" s="129">
        <v>10.199999999999999</v>
      </c>
      <c r="AZ91" s="129">
        <v>10.3</v>
      </c>
      <c r="BA91" s="129">
        <v>10.5</v>
      </c>
      <c r="BB91" s="129">
        <v>10.4</v>
      </c>
      <c r="BC91" s="129">
        <v>9.8000000000000007</v>
      </c>
      <c r="BD91" s="129">
        <v>9.6999999999999993</v>
      </c>
      <c r="BE91" s="129">
        <v>9.6999999999999993</v>
      </c>
      <c r="BF91" s="129">
        <v>10.199999999999999</v>
      </c>
      <c r="BG91" s="129">
        <v>9.6999999999999993</v>
      </c>
      <c r="BH91" s="129">
        <v>9.4</v>
      </c>
      <c r="BI91" s="129">
        <v>9.5</v>
      </c>
      <c r="BJ91" s="129">
        <v>9.9</v>
      </c>
      <c r="BK91" s="129">
        <v>8.6</v>
      </c>
      <c r="BL91" s="129">
        <v>8.6</v>
      </c>
      <c r="BM91" s="129">
        <v>8.9</v>
      </c>
      <c r="BN91" s="129">
        <v>9.4</v>
      </c>
      <c r="BO91" s="129">
        <v>8.1999999999999993</v>
      </c>
      <c r="BP91" s="129">
        <v>7.8</v>
      </c>
      <c r="BQ91" s="129">
        <v>7.8</v>
      </c>
      <c r="BR91" s="129">
        <v>8.6</v>
      </c>
      <c r="BS91" s="129">
        <v>9.9</v>
      </c>
      <c r="BT91" s="129">
        <v>10</v>
      </c>
      <c r="BU91" s="129">
        <v>10.1</v>
      </c>
      <c r="BV91" s="129">
        <v>10.9</v>
      </c>
      <c r="BW91" s="129">
        <v>10.5</v>
      </c>
      <c r="BX91" s="129">
        <v>10.199999999999999</v>
      </c>
      <c r="BY91" s="129">
        <v>10.5</v>
      </c>
    </row>
    <row r="92" spans="1:77" s="12" customFormat="1" ht="19.899999999999999" customHeight="1" outlineLevel="1">
      <c r="A92" s="215"/>
      <c r="B92" s="17" t="str">
        <f>IF('0'!A1=1,"Чернігівська","Chernihiv")</f>
        <v>Чернігівська</v>
      </c>
      <c r="C92" s="126" t="s">
        <v>0</v>
      </c>
      <c r="D92" s="126" t="s">
        <v>0</v>
      </c>
      <c r="E92" s="126" t="s">
        <v>0</v>
      </c>
      <c r="F92" s="126" t="s">
        <v>0</v>
      </c>
      <c r="G92" s="126" t="s">
        <v>0</v>
      </c>
      <c r="H92" s="126" t="s">
        <v>0</v>
      </c>
      <c r="I92" s="126" t="s">
        <v>0</v>
      </c>
      <c r="J92" s="126" t="s">
        <v>0</v>
      </c>
      <c r="K92" s="126" t="s">
        <v>0</v>
      </c>
      <c r="L92" s="126" t="s">
        <v>0</v>
      </c>
      <c r="M92" s="126" t="s">
        <v>0</v>
      </c>
      <c r="N92" s="126" t="s">
        <v>0</v>
      </c>
      <c r="O92" s="126" t="s">
        <v>0</v>
      </c>
      <c r="P92" s="126" t="s">
        <v>0</v>
      </c>
      <c r="Q92" s="126" t="s">
        <v>0</v>
      </c>
      <c r="R92" s="126" t="s">
        <v>0</v>
      </c>
      <c r="S92" s="126" t="s">
        <v>0</v>
      </c>
      <c r="T92" s="126" t="s">
        <v>0</v>
      </c>
      <c r="U92" s="126" t="s">
        <v>0</v>
      </c>
      <c r="V92" s="129">
        <v>9.5</v>
      </c>
      <c r="W92" s="129">
        <v>8.3000000000000007</v>
      </c>
      <c r="X92" s="129">
        <v>8</v>
      </c>
      <c r="Y92" s="129">
        <v>8.6</v>
      </c>
      <c r="Z92" s="129">
        <v>13.2</v>
      </c>
      <c r="AA92" s="129">
        <v>13</v>
      </c>
      <c r="AB92" s="129">
        <v>12.1</v>
      </c>
      <c r="AC92" s="129">
        <v>12.6</v>
      </c>
      <c r="AD92" s="129">
        <v>13.1</v>
      </c>
      <c r="AE92" s="129">
        <v>12.6</v>
      </c>
      <c r="AF92" s="129">
        <v>11.6</v>
      </c>
      <c r="AG92" s="129">
        <v>12</v>
      </c>
      <c r="AH92" s="129">
        <v>12.8</v>
      </c>
      <c r="AI92" s="129">
        <v>12.4</v>
      </c>
      <c r="AJ92" s="129">
        <v>12</v>
      </c>
      <c r="AK92" s="129">
        <v>11.9</v>
      </c>
      <c r="AL92" s="129">
        <v>11.9</v>
      </c>
      <c r="AM92" s="129">
        <v>11.3</v>
      </c>
      <c r="AN92" s="129">
        <v>11</v>
      </c>
      <c r="AO92" s="129">
        <v>11</v>
      </c>
      <c r="AP92" s="129">
        <v>11.2</v>
      </c>
      <c r="AQ92" s="129">
        <v>10.4</v>
      </c>
      <c r="AR92" s="129">
        <v>10.3</v>
      </c>
      <c r="AS92" s="129">
        <v>10.3</v>
      </c>
      <c r="AT92" s="129">
        <v>11.9</v>
      </c>
      <c r="AU92" s="129">
        <v>11.4</v>
      </c>
      <c r="AV92" s="129">
        <v>11.8</v>
      </c>
      <c r="AW92" s="129">
        <v>12.1</v>
      </c>
      <c r="AX92" s="129">
        <v>12.4</v>
      </c>
      <c r="AY92" s="129">
        <v>12.1</v>
      </c>
      <c r="AZ92" s="129">
        <v>11.2</v>
      </c>
      <c r="BA92" s="129">
        <v>11.2</v>
      </c>
      <c r="BB92" s="129">
        <v>12.9</v>
      </c>
      <c r="BC92" s="129">
        <v>12.2</v>
      </c>
      <c r="BD92" s="129">
        <v>11.8</v>
      </c>
      <c r="BE92" s="129">
        <v>11.8</v>
      </c>
      <c r="BF92" s="129">
        <v>12.6</v>
      </c>
      <c r="BG92" s="129">
        <v>11.9</v>
      </c>
      <c r="BH92" s="129">
        <v>11.7</v>
      </c>
      <c r="BI92" s="129">
        <v>11.7</v>
      </c>
      <c r="BJ92" s="129">
        <v>11.7</v>
      </c>
      <c r="BK92" s="129">
        <v>11.4</v>
      </c>
      <c r="BL92" s="129">
        <v>11</v>
      </c>
      <c r="BM92" s="129">
        <v>11</v>
      </c>
      <c r="BN92" s="129">
        <v>11.2</v>
      </c>
      <c r="BO92" s="129">
        <v>11</v>
      </c>
      <c r="BP92" s="129">
        <v>10.5</v>
      </c>
      <c r="BQ92" s="129">
        <v>10.6</v>
      </c>
      <c r="BR92" s="129">
        <v>10.6</v>
      </c>
      <c r="BS92" s="129">
        <v>12</v>
      </c>
      <c r="BT92" s="129">
        <v>12.2</v>
      </c>
      <c r="BU92" s="129">
        <v>12.3</v>
      </c>
      <c r="BV92" s="129">
        <v>13.2</v>
      </c>
      <c r="BW92" s="129">
        <v>13</v>
      </c>
      <c r="BX92" s="129">
        <v>12.6</v>
      </c>
      <c r="BY92" s="129">
        <v>12.9</v>
      </c>
    </row>
    <row r="93" spans="1:77" s="12" customFormat="1" ht="19.899999999999999" customHeight="1" outlineLevel="1">
      <c r="A93" s="215"/>
      <c r="B93" s="17" t="str">
        <f>IF('0'!A1=1,"м. Київ","Kyiv city")</f>
        <v>м. Київ</v>
      </c>
      <c r="C93" s="126" t="s">
        <v>0</v>
      </c>
      <c r="D93" s="126" t="s">
        <v>0</v>
      </c>
      <c r="E93" s="126" t="s">
        <v>0</v>
      </c>
      <c r="F93" s="126" t="s">
        <v>0</v>
      </c>
      <c r="G93" s="126" t="s">
        <v>0</v>
      </c>
      <c r="H93" s="126" t="s">
        <v>0</v>
      </c>
      <c r="I93" s="126" t="s">
        <v>0</v>
      </c>
      <c r="J93" s="126" t="s">
        <v>0</v>
      </c>
      <c r="K93" s="126" t="s">
        <v>0</v>
      </c>
      <c r="L93" s="126" t="s">
        <v>0</v>
      </c>
      <c r="M93" s="126" t="s">
        <v>0</v>
      </c>
      <c r="N93" s="126" t="s">
        <v>0</v>
      </c>
      <c r="O93" s="126" t="s">
        <v>0</v>
      </c>
      <c r="P93" s="126" t="s">
        <v>0</v>
      </c>
      <c r="Q93" s="126" t="s">
        <v>0</v>
      </c>
      <c r="R93" s="126" t="s">
        <v>0</v>
      </c>
      <c r="S93" s="126" t="s">
        <v>0</v>
      </c>
      <c r="T93" s="126" t="s">
        <v>0</v>
      </c>
      <c r="U93" s="126" t="s">
        <v>0</v>
      </c>
      <c r="V93" s="129">
        <v>3.2</v>
      </c>
      <c r="W93" s="129">
        <v>3.1</v>
      </c>
      <c r="X93" s="129">
        <v>3.1</v>
      </c>
      <c r="Y93" s="129">
        <v>3.3</v>
      </c>
      <c r="Z93" s="129">
        <v>7.4</v>
      </c>
      <c r="AA93" s="129">
        <v>7.2</v>
      </c>
      <c r="AB93" s="129">
        <v>6.8</v>
      </c>
      <c r="AC93" s="129">
        <v>7.1</v>
      </c>
      <c r="AD93" s="129">
        <v>7.2</v>
      </c>
      <c r="AE93" s="129">
        <v>6.7</v>
      </c>
      <c r="AF93" s="129">
        <v>6</v>
      </c>
      <c r="AG93" s="129">
        <v>6.4</v>
      </c>
      <c r="AH93" s="129">
        <v>6.7</v>
      </c>
      <c r="AI93" s="129">
        <v>6.5</v>
      </c>
      <c r="AJ93" s="129">
        <v>5.9</v>
      </c>
      <c r="AK93" s="129">
        <v>6.1</v>
      </c>
      <c r="AL93" s="129">
        <v>6.6</v>
      </c>
      <c r="AM93" s="129">
        <v>6.3</v>
      </c>
      <c r="AN93" s="129">
        <v>5.8</v>
      </c>
      <c r="AO93" s="129">
        <v>6</v>
      </c>
      <c r="AP93" s="129">
        <v>6.2</v>
      </c>
      <c r="AQ93" s="129">
        <v>5.9</v>
      </c>
      <c r="AR93" s="129">
        <v>5.6</v>
      </c>
      <c r="AS93" s="129">
        <v>5.7</v>
      </c>
      <c r="AT93" s="129">
        <v>7.1</v>
      </c>
      <c r="AU93" s="129">
        <v>6.8</v>
      </c>
      <c r="AV93" s="129">
        <v>7</v>
      </c>
      <c r="AW93" s="129">
        <v>7.2</v>
      </c>
      <c r="AX93" s="129">
        <v>6.8</v>
      </c>
      <c r="AY93" s="129">
        <v>6.9</v>
      </c>
      <c r="AZ93" s="129">
        <v>7.3</v>
      </c>
      <c r="BA93" s="129">
        <v>7.5</v>
      </c>
      <c r="BB93" s="129">
        <v>7.6</v>
      </c>
      <c r="BC93" s="129">
        <v>6.7</v>
      </c>
      <c r="BD93" s="129">
        <v>6.8</v>
      </c>
      <c r="BE93" s="129">
        <v>7.1</v>
      </c>
      <c r="BF93" s="129">
        <v>8.1999999999999993</v>
      </c>
      <c r="BG93" s="129">
        <v>7.5</v>
      </c>
      <c r="BH93" s="129">
        <v>7.1</v>
      </c>
      <c r="BI93" s="129">
        <v>7.4</v>
      </c>
      <c r="BJ93" s="129">
        <v>7.7</v>
      </c>
      <c r="BK93" s="129">
        <v>7.1</v>
      </c>
      <c r="BL93" s="129">
        <v>6.5</v>
      </c>
      <c r="BM93" s="129">
        <v>6.6</v>
      </c>
      <c r="BN93" s="129">
        <v>7.2</v>
      </c>
      <c r="BO93" s="129">
        <v>6.5</v>
      </c>
      <c r="BP93" s="129">
        <v>6.1</v>
      </c>
      <c r="BQ93" s="129">
        <v>6.2</v>
      </c>
      <c r="BR93" s="129">
        <v>6.8</v>
      </c>
      <c r="BS93" s="129">
        <v>7</v>
      </c>
      <c r="BT93" s="129">
        <v>7</v>
      </c>
      <c r="BU93" s="129">
        <v>7.3</v>
      </c>
      <c r="BV93" s="129">
        <v>8</v>
      </c>
      <c r="BW93" s="129">
        <v>7.5</v>
      </c>
      <c r="BX93" s="129">
        <v>7.3</v>
      </c>
      <c r="BY93" s="129">
        <v>7.5</v>
      </c>
    </row>
    <row r="94" spans="1:77" s="12" customFormat="1" ht="19.899999999999999" customHeight="1" outlineLevel="1" thickBot="1">
      <c r="A94" s="216"/>
      <c r="B94" s="21" t="str">
        <f>IF('0'!A1=1,"м. Севастополь","Sevastopol city")</f>
        <v>м. Севастополь</v>
      </c>
      <c r="C94" s="140" t="s">
        <v>0</v>
      </c>
      <c r="D94" s="140" t="s">
        <v>0</v>
      </c>
      <c r="E94" s="140" t="s">
        <v>0</v>
      </c>
      <c r="F94" s="140" t="s">
        <v>0</v>
      </c>
      <c r="G94" s="140" t="s">
        <v>0</v>
      </c>
      <c r="H94" s="140" t="s">
        <v>0</v>
      </c>
      <c r="I94" s="140" t="s">
        <v>0</v>
      </c>
      <c r="J94" s="140" t="s">
        <v>0</v>
      </c>
      <c r="K94" s="140" t="s">
        <v>0</v>
      </c>
      <c r="L94" s="140" t="s">
        <v>0</v>
      </c>
      <c r="M94" s="140" t="s">
        <v>0</v>
      </c>
      <c r="N94" s="140" t="s">
        <v>0</v>
      </c>
      <c r="O94" s="140" t="s">
        <v>0</v>
      </c>
      <c r="P94" s="140" t="s">
        <v>0</v>
      </c>
      <c r="Q94" s="140" t="s">
        <v>0</v>
      </c>
      <c r="R94" s="140" t="s">
        <v>0</v>
      </c>
      <c r="S94" s="140" t="s">
        <v>0</v>
      </c>
      <c r="T94" s="140" t="s">
        <v>0</v>
      </c>
      <c r="U94" s="140" t="s">
        <v>0</v>
      </c>
      <c r="V94" s="140" t="s">
        <v>0</v>
      </c>
      <c r="W94" s="140" t="s">
        <v>0</v>
      </c>
      <c r="X94" s="140" t="s">
        <v>0</v>
      </c>
      <c r="Y94" s="136">
        <v>4.0999999999999996</v>
      </c>
      <c r="Z94" s="136">
        <v>7.8</v>
      </c>
      <c r="AA94" s="136">
        <v>7.6</v>
      </c>
      <c r="AB94" s="136">
        <v>7.2</v>
      </c>
      <c r="AC94" s="136">
        <v>7.3</v>
      </c>
      <c r="AD94" s="136">
        <v>7.4</v>
      </c>
      <c r="AE94" s="136">
        <v>7.1</v>
      </c>
      <c r="AF94" s="136">
        <v>6.3</v>
      </c>
      <c r="AG94" s="136">
        <v>6.6</v>
      </c>
      <c r="AH94" s="136">
        <v>6.9</v>
      </c>
      <c r="AI94" s="136">
        <v>6.9</v>
      </c>
      <c r="AJ94" s="136">
        <v>6.5</v>
      </c>
      <c r="AK94" s="136">
        <v>6.9</v>
      </c>
      <c r="AL94" s="136">
        <v>7.2</v>
      </c>
      <c r="AM94" s="136">
        <v>6.7</v>
      </c>
      <c r="AN94" s="136">
        <v>6.2</v>
      </c>
      <c r="AO94" s="136">
        <v>6.5</v>
      </c>
      <c r="AP94" s="136">
        <v>6.9</v>
      </c>
      <c r="AQ94" s="136">
        <v>6.2</v>
      </c>
      <c r="AR94" s="136">
        <v>5.8</v>
      </c>
      <c r="AS94" s="136">
        <v>6.3</v>
      </c>
      <c r="AT94" s="140" t="s">
        <v>0</v>
      </c>
      <c r="AU94" s="140" t="s">
        <v>0</v>
      </c>
      <c r="AV94" s="140" t="s">
        <v>0</v>
      </c>
      <c r="AW94" s="140" t="s">
        <v>0</v>
      </c>
      <c r="AX94" s="140" t="s">
        <v>0</v>
      </c>
      <c r="AY94" s="140" t="s">
        <v>0</v>
      </c>
      <c r="AZ94" s="140" t="s">
        <v>0</v>
      </c>
      <c r="BA94" s="140" t="s">
        <v>0</v>
      </c>
      <c r="BB94" s="140" t="s">
        <v>0</v>
      </c>
      <c r="BC94" s="140" t="s">
        <v>0</v>
      </c>
      <c r="BD94" s="140" t="s">
        <v>0</v>
      </c>
      <c r="BE94" s="140" t="s">
        <v>0</v>
      </c>
      <c r="BF94" s="140" t="s">
        <v>0</v>
      </c>
      <c r="BG94" s="140" t="s">
        <v>0</v>
      </c>
      <c r="BH94" s="140" t="s">
        <v>0</v>
      </c>
      <c r="BI94" s="140" t="s">
        <v>0</v>
      </c>
      <c r="BJ94" s="140" t="s">
        <v>0</v>
      </c>
      <c r="BK94" s="140" t="s">
        <v>0</v>
      </c>
      <c r="BL94" s="140" t="s">
        <v>0</v>
      </c>
      <c r="BM94" s="140" t="s">
        <v>0</v>
      </c>
      <c r="BN94" s="140" t="s">
        <v>0</v>
      </c>
      <c r="BO94" s="140" t="s">
        <v>0</v>
      </c>
      <c r="BP94" s="140" t="s">
        <v>0</v>
      </c>
      <c r="BQ94" s="140" t="s">
        <v>0</v>
      </c>
      <c r="BR94" s="140" t="s">
        <v>0</v>
      </c>
      <c r="BS94" s="140" t="s">
        <v>0</v>
      </c>
      <c r="BT94" s="140" t="s">
        <v>0</v>
      </c>
      <c r="BU94" s="140" t="s">
        <v>0</v>
      </c>
      <c r="BV94" s="140" t="s">
        <v>0</v>
      </c>
      <c r="BW94" s="140" t="s">
        <v>0</v>
      </c>
      <c r="BX94" s="140" t="s">
        <v>0</v>
      </c>
      <c r="BY94" s="140" t="s">
        <v>0</v>
      </c>
    </row>
    <row r="95" spans="1:77" s="12" customFormat="1" ht="31.9" customHeight="1" thickTop="1">
      <c r="A95" s="206" t="str">
        <f>IF('0'!A1=1,"Потреба роботодавців у працівниках, тис. осіб (на перше число місяця,наступного за звітним)*","Demand of employers for employees, thsd. person including*")</f>
        <v>Потреба роботодавців у працівниках, тис. осіб (на перше число місяця,наступного за звітним)*</v>
      </c>
      <c r="B95" s="207"/>
      <c r="C95" s="145" t="s">
        <v>0</v>
      </c>
      <c r="D95" s="145" t="s">
        <v>0</v>
      </c>
      <c r="E95" s="145" t="s">
        <v>0</v>
      </c>
      <c r="F95" s="145" t="s">
        <v>0</v>
      </c>
      <c r="G95" s="145" t="s">
        <v>0</v>
      </c>
      <c r="H95" s="145" t="s">
        <v>0</v>
      </c>
      <c r="I95" s="145" t="s">
        <v>0</v>
      </c>
      <c r="J95" s="145" t="s">
        <v>0</v>
      </c>
      <c r="K95" s="145" t="s">
        <v>0</v>
      </c>
      <c r="L95" s="145" t="s">
        <v>0</v>
      </c>
      <c r="M95" s="145" t="s">
        <v>0</v>
      </c>
      <c r="N95" s="145" t="s">
        <v>0</v>
      </c>
      <c r="O95" s="145" t="s">
        <v>0</v>
      </c>
      <c r="P95" s="145" t="s">
        <v>0</v>
      </c>
      <c r="Q95" s="145" t="s">
        <v>0</v>
      </c>
      <c r="R95" s="145" t="s">
        <v>0</v>
      </c>
      <c r="S95" s="145" t="s">
        <v>0</v>
      </c>
      <c r="T95" s="145" t="s">
        <v>0</v>
      </c>
      <c r="U95" s="145" t="s">
        <v>0</v>
      </c>
      <c r="V95" s="145" t="s">
        <v>0</v>
      </c>
      <c r="W95" s="145" t="s">
        <v>0</v>
      </c>
      <c r="X95" s="145" t="s">
        <v>0</v>
      </c>
      <c r="Y95" s="145" t="s">
        <v>0</v>
      </c>
      <c r="Z95" s="145" t="s">
        <v>0</v>
      </c>
      <c r="AA95" s="145" t="s">
        <v>0</v>
      </c>
      <c r="AB95" s="145" t="s">
        <v>0</v>
      </c>
      <c r="AC95" s="145" t="s">
        <v>0</v>
      </c>
      <c r="AD95" s="145" t="s">
        <v>0</v>
      </c>
      <c r="AE95" s="145" t="s">
        <v>0</v>
      </c>
      <c r="AF95" s="145" t="s">
        <v>0</v>
      </c>
      <c r="AG95" s="145" t="s">
        <v>0</v>
      </c>
      <c r="AH95" s="145" t="s">
        <v>0</v>
      </c>
      <c r="AI95" s="145" t="s">
        <v>0</v>
      </c>
      <c r="AJ95" s="145" t="s">
        <v>0</v>
      </c>
      <c r="AK95" s="145" t="s">
        <v>0</v>
      </c>
      <c r="AL95" s="145" t="s">
        <v>0</v>
      </c>
      <c r="AM95" s="145" t="s">
        <v>0</v>
      </c>
      <c r="AN95" s="145" t="s">
        <v>0</v>
      </c>
      <c r="AO95" s="145" t="s">
        <v>0</v>
      </c>
      <c r="AP95" s="143">
        <v>67.8</v>
      </c>
      <c r="AQ95" s="143">
        <v>78.724999999999994</v>
      </c>
      <c r="AR95" s="143">
        <v>88.7</v>
      </c>
      <c r="AS95" s="143">
        <v>47.5</v>
      </c>
      <c r="AT95" s="143">
        <v>62.5</v>
      </c>
      <c r="AU95" s="143">
        <v>48.7</v>
      </c>
      <c r="AV95" s="143">
        <v>52.6</v>
      </c>
      <c r="AW95" s="143">
        <v>35.326999999999998</v>
      </c>
      <c r="AX95" s="143">
        <v>56.19</v>
      </c>
      <c r="AY95" s="143">
        <v>43.6</v>
      </c>
      <c r="AZ95" s="143">
        <v>41.3</v>
      </c>
      <c r="BA95" s="143">
        <v>25.9</v>
      </c>
      <c r="BB95" s="143">
        <v>49.893999999999998</v>
      </c>
      <c r="BC95" s="143">
        <v>40.834000000000003</v>
      </c>
      <c r="BD95" s="143">
        <v>56.865000000000002</v>
      </c>
      <c r="BE95" s="143">
        <v>36.043999999999997</v>
      </c>
      <c r="BF95" s="143">
        <v>73.534999999999997</v>
      </c>
      <c r="BG95" s="143">
        <v>66.548000000000002</v>
      </c>
      <c r="BH95" s="143">
        <v>73.356999999999999</v>
      </c>
      <c r="BI95" s="143">
        <v>50.356000000000002</v>
      </c>
      <c r="BJ95" s="143">
        <v>93.034999999999997</v>
      </c>
      <c r="BK95" s="143">
        <v>82.4</v>
      </c>
      <c r="BL95" s="143">
        <v>97</v>
      </c>
      <c r="BM95" s="143">
        <v>58.441000000000003</v>
      </c>
      <c r="BN95" s="143">
        <v>100.044</v>
      </c>
      <c r="BO95" s="143">
        <v>93.2</v>
      </c>
      <c r="BP95" s="143">
        <v>100.9</v>
      </c>
      <c r="BQ95" s="143">
        <v>59.018000000000001</v>
      </c>
      <c r="BR95" s="143">
        <v>64.057000000000002</v>
      </c>
      <c r="BS95" s="143">
        <v>57.927</v>
      </c>
      <c r="BT95" s="143">
        <v>68.432000000000002</v>
      </c>
      <c r="BU95" s="143">
        <v>43.262</v>
      </c>
      <c r="BV95" s="143">
        <v>77.099999999999994</v>
      </c>
      <c r="BW95" s="143">
        <v>71.765000000000001</v>
      </c>
      <c r="BX95" s="143">
        <v>73.921000000000006</v>
      </c>
      <c r="BY95" s="143">
        <v>41.042000000000002</v>
      </c>
    </row>
    <row r="96" spans="1:77" s="12" customFormat="1" ht="43.5" customHeight="1">
      <c r="A96" s="22"/>
      <c r="B96" s="23" t="str">
        <f>IF('0'!A1=1,"законодавці, вищі державні службовці, керівники, менеджери (управителі)","legislators, senior officials and managers")</f>
        <v>законодавці, вищі державні службовці, керівники, менеджери (управителі)</v>
      </c>
      <c r="C96" s="126" t="s">
        <v>0</v>
      </c>
      <c r="D96" s="126" t="s">
        <v>0</v>
      </c>
      <c r="E96" s="126" t="s">
        <v>0</v>
      </c>
      <c r="F96" s="126" t="s">
        <v>0</v>
      </c>
      <c r="G96" s="126" t="s">
        <v>0</v>
      </c>
      <c r="H96" s="126" t="s">
        <v>0</v>
      </c>
      <c r="I96" s="126" t="s">
        <v>0</v>
      </c>
      <c r="J96" s="126" t="s">
        <v>0</v>
      </c>
      <c r="K96" s="126" t="s">
        <v>0</v>
      </c>
      <c r="L96" s="126" t="s">
        <v>0</v>
      </c>
      <c r="M96" s="126" t="s">
        <v>0</v>
      </c>
      <c r="N96" s="126" t="s">
        <v>0</v>
      </c>
      <c r="O96" s="126" t="s">
        <v>0</v>
      </c>
      <c r="P96" s="126" t="s">
        <v>0</v>
      </c>
      <c r="Q96" s="126" t="s">
        <v>0</v>
      </c>
      <c r="R96" s="126" t="s">
        <v>0</v>
      </c>
      <c r="S96" s="126" t="s">
        <v>0</v>
      </c>
      <c r="T96" s="126" t="s">
        <v>0</v>
      </c>
      <c r="U96" s="126" t="s">
        <v>0</v>
      </c>
      <c r="V96" s="126" t="s">
        <v>0</v>
      </c>
      <c r="W96" s="126" t="s">
        <v>0</v>
      </c>
      <c r="X96" s="126" t="s">
        <v>0</v>
      </c>
      <c r="Y96" s="126" t="s">
        <v>0</v>
      </c>
      <c r="Z96" s="126" t="s">
        <v>0</v>
      </c>
      <c r="AA96" s="126" t="s">
        <v>0</v>
      </c>
      <c r="AB96" s="126" t="s">
        <v>0</v>
      </c>
      <c r="AC96" s="126" t="s">
        <v>0</v>
      </c>
      <c r="AD96" s="126" t="s">
        <v>0</v>
      </c>
      <c r="AE96" s="126" t="s">
        <v>0</v>
      </c>
      <c r="AF96" s="126" t="s">
        <v>0</v>
      </c>
      <c r="AG96" s="126" t="s">
        <v>0</v>
      </c>
      <c r="AH96" s="126" t="s">
        <v>0</v>
      </c>
      <c r="AI96" s="126" t="s">
        <v>0</v>
      </c>
      <c r="AJ96" s="126" t="s">
        <v>0</v>
      </c>
      <c r="AK96" s="126" t="s">
        <v>0</v>
      </c>
      <c r="AL96" s="126" t="s">
        <v>0</v>
      </c>
      <c r="AM96" s="126" t="s">
        <v>0</v>
      </c>
      <c r="AN96" s="126" t="s">
        <v>0</v>
      </c>
      <c r="AO96" s="126" t="s">
        <v>0</v>
      </c>
      <c r="AP96" s="129">
        <v>5.2</v>
      </c>
      <c r="AQ96" s="129">
        <v>6.2240000000000002</v>
      </c>
      <c r="AR96" s="129">
        <v>6.7</v>
      </c>
      <c r="AS96" s="127">
        <v>4.3</v>
      </c>
      <c r="AT96" s="129">
        <v>4.2</v>
      </c>
      <c r="AU96" s="129">
        <v>3.6</v>
      </c>
      <c r="AV96" s="129">
        <v>3.3</v>
      </c>
      <c r="AW96" s="146">
        <v>2.7</v>
      </c>
      <c r="AX96" s="129">
        <v>3.57</v>
      </c>
      <c r="AY96" s="129">
        <v>3.3</v>
      </c>
      <c r="AZ96" s="129">
        <v>2.8</v>
      </c>
      <c r="BA96" s="129">
        <v>1.9</v>
      </c>
      <c r="BB96" s="129">
        <v>3.0779999999999998</v>
      </c>
      <c r="BC96" s="129">
        <v>2.84</v>
      </c>
      <c r="BD96" s="129">
        <v>3.665</v>
      </c>
      <c r="BE96" s="129">
        <v>2.6989999999999998</v>
      </c>
      <c r="BF96" s="129">
        <v>4.4320000000000004</v>
      </c>
      <c r="BG96" s="129">
        <v>4.5</v>
      </c>
      <c r="BH96" s="129">
        <v>4.6669999999999998</v>
      </c>
      <c r="BI96" s="129">
        <v>3.2530000000000001</v>
      </c>
      <c r="BJ96" s="129">
        <v>4.944</v>
      </c>
      <c r="BK96" s="129">
        <v>4.5</v>
      </c>
      <c r="BL96" s="129">
        <v>4.9000000000000004</v>
      </c>
      <c r="BM96" s="129">
        <v>3.3849999999999998</v>
      </c>
      <c r="BN96" s="129">
        <v>4.8920000000000003</v>
      </c>
      <c r="BO96" s="129">
        <v>4.5999999999999996</v>
      </c>
      <c r="BP96" s="129">
        <v>4.9000000000000004</v>
      </c>
      <c r="BQ96" s="129">
        <v>3.2959999999999998</v>
      </c>
      <c r="BR96" s="129">
        <v>3.1779999999999999</v>
      </c>
      <c r="BS96" s="129">
        <v>3.4809999999999999</v>
      </c>
      <c r="BT96" s="129">
        <v>3.4860000000000002</v>
      </c>
      <c r="BU96" s="129">
        <v>2.6429999999999998</v>
      </c>
      <c r="BV96" s="129">
        <v>3.8029999999999999</v>
      </c>
      <c r="BW96" s="129">
        <v>3.6120000000000001</v>
      </c>
      <c r="BX96" s="129">
        <v>3.673</v>
      </c>
      <c r="BY96" s="129">
        <v>2.387</v>
      </c>
    </row>
    <row r="97" spans="1:77" s="12" customFormat="1" ht="31.9" customHeight="1">
      <c r="A97" s="22"/>
      <c r="B97" s="23" t="str">
        <f>IF('0'!A1=1,"професіонали","professionals")</f>
        <v>професіонали</v>
      </c>
      <c r="C97" s="126" t="s">
        <v>0</v>
      </c>
      <c r="D97" s="126" t="s">
        <v>0</v>
      </c>
      <c r="E97" s="126" t="s">
        <v>0</v>
      </c>
      <c r="F97" s="126" t="s">
        <v>0</v>
      </c>
      <c r="G97" s="126" t="s">
        <v>0</v>
      </c>
      <c r="H97" s="126" t="s">
        <v>0</v>
      </c>
      <c r="I97" s="126" t="s">
        <v>0</v>
      </c>
      <c r="J97" s="126" t="s">
        <v>0</v>
      </c>
      <c r="K97" s="126" t="s">
        <v>0</v>
      </c>
      <c r="L97" s="126" t="s">
        <v>0</v>
      </c>
      <c r="M97" s="126" t="s">
        <v>0</v>
      </c>
      <c r="N97" s="126" t="s">
        <v>0</v>
      </c>
      <c r="O97" s="126" t="s">
        <v>0</v>
      </c>
      <c r="P97" s="126" t="s">
        <v>0</v>
      </c>
      <c r="Q97" s="126" t="s">
        <v>0</v>
      </c>
      <c r="R97" s="126" t="s">
        <v>0</v>
      </c>
      <c r="S97" s="126" t="s">
        <v>0</v>
      </c>
      <c r="T97" s="126" t="s">
        <v>0</v>
      </c>
      <c r="U97" s="126" t="s">
        <v>0</v>
      </c>
      <c r="V97" s="126" t="s">
        <v>0</v>
      </c>
      <c r="W97" s="126" t="s">
        <v>0</v>
      </c>
      <c r="X97" s="126" t="s">
        <v>0</v>
      </c>
      <c r="Y97" s="126" t="s">
        <v>0</v>
      </c>
      <c r="Z97" s="126" t="s">
        <v>0</v>
      </c>
      <c r="AA97" s="126" t="s">
        <v>0</v>
      </c>
      <c r="AB97" s="126" t="s">
        <v>0</v>
      </c>
      <c r="AC97" s="126" t="s">
        <v>0</v>
      </c>
      <c r="AD97" s="126" t="s">
        <v>0</v>
      </c>
      <c r="AE97" s="126" t="s">
        <v>0</v>
      </c>
      <c r="AF97" s="126" t="s">
        <v>0</v>
      </c>
      <c r="AG97" s="126" t="s">
        <v>0</v>
      </c>
      <c r="AH97" s="126" t="s">
        <v>0</v>
      </c>
      <c r="AI97" s="126" t="s">
        <v>0</v>
      </c>
      <c r="AJ97" s="126" t="s">
        <v>0</v>
      </c>
      <c r="AK97" s="126" t="s">
        <v>0</v>
      </c>
      <c r="AL97" s="126" t="s">
        <v>0</v>
      </c>
      <c r="AM97" s="126" t="s">
        <v>0</v>
      </c>
      <c r="AN97" s="126" t="s">
        <v>0</v>
      </c>
      <c r="AO97" s="126" t="s">
        <v>0</v>
      </c>
      <c r="AP97" s="129">
        <v>9.4</v>
      </c>
      <c r="AQ97" s="129">
        <v>10.557</v>
      </c>
      <c r="AR97" s="129">
        <v>11.6</v>
      </c>
      <c r="AS97" s="127">
        <v>8.1</v>
      </c>
      <c r="AT97" s="129">
        <v>7.6</v>
      </c>
      <c r="AU97" s="129">
        <v>6.5</v>
      </c>
      <c r="AV97" s="129">
        <v>6.9</v>
      </c>
      <c r="AW97" s="146">
        <v>5.2</v>
      </c>
      <c r="AX97" s="129">
        <v>6.3330000000000002</v>
      </c>
      <c r="AY97" s="129">
        <v>5.5</v>
      </c>
      <c r="AZ97" s="129">
        <v>5.2</v>
      </c>
      <c r="BA97" s="129">
        <v>3.8</v>
      </c>
      <c r="BB97" s="129">
        <v>4.8520000000000003</v>
      </c>
      <c r="BC97" s="129">
        <v>4.3680000000000003</v>
      </c>
      <c r="BD97" s="129">
        <v>6.1360000000000001</v>
      </c>
      <c r="BE97" s="129">
        <v>4.673</v>
      </c>
      <c r="BF97" s="129">
        <v>6.4480000000000004</v>
      </c>
      <c r="BG97" s="129">
        <v>6.5</v>
      </c>
      <c r="BH97" s="129">
        <v>7.7069999999999999</v>
      </c>
      <c r="BI97" s="129">
        <v>5.7789999999999999</v>
      </c>
      <c r="BJ97" s="129">
        <v>7.9269999999999996</v>
      </c>
      <c r="BK97" s="129">
        <v>7.4</v>
      </c>
      <c r="BL97" s="129">
        <v>8.8000000000000007</v>
      </c>
      <c r="BM97" s="129">
        <v>6.2149999999999999</v>
      </c>
      <c r="BN97" s="129">
        <v>9.1470000000000002</v>
      </c>
      <c r="BO97" s="129">
        <v>9</v>
      </c>
      <c r="BP97" s="129">
        <v>10.5</v>
      </c>
      <c r="BQ97" s="129">
        <v>7.2430000000000003</v>
      </c>
      <c r="BR97" s="129">
        <v>6.88</v>
      </c>
      <c r="BS97" s="129">
        <v>6.7030000000000003</v>
      </c>
      <c r="BT97" s="129">
        <v>8.3179999999999996</v>
      </c>
      <c r="BU97" s="129">
        <v>6.4770000000000003</v>
      </c>
      <c r="BV97" s="129">
        <v>8.6300000000000008</v>
      </c>
      <c r="BW97" s="129">
        <v>8.5869999999999997</v>
      </c>
      <c r="BX97" s="129">
        <v>8.7270000000000003</v>
      </c>
      <c r="BY97" s="129">
        <v>6.0309999999999997</v>
      </c>
    </row>
    <row r="98" spans="1:77" s="12" customFormat="1" ht="31.9" customHeight="1">
      <c r="A98" s="24"/>
      <c r="B98" s="23" t="str">
        <f>IF('0'!A1=1,"фахівці","experts")</f>
        <v>фахівці</v>
      </c>
      <c r="C98" s="126" t="s">
        <v>0</v>
      </c>
      <c r="D98" s="126" t="s">
        <v>0</v>
      </c>
      <c r="E98" s="126" t="s">
        <v>0</v>
      </c>
      <c r="F98" s="126" t="s">
        <v>0</v>
      </c>
      <c r="G98" s="126" t="s">
        <v>0</v>
      </c>
      <c r="H98" s="126" t="s">
        <v>0</v>
      </c>
      <c r="I98" s="126" t="s">
        <v>0</v>
      </c>
      <c r="J98" s="126" t="s">
        <v>0</v>
      </c>
      <c r="K98" s="126" t="s">
        <v>0</v>
      </c>
      <c r="L98" s="126" t="s">
        <v>0</v>
      </c>
      <c r="M98" s="126" t="s">
        <v>0</v>
      </c>
      <c r="N98" s="126" t="s">
        <v>0</v>
      </c>
      <c r="O98" s="126" t="s">
        <v>0</v>
      </c>
      <c r="P98" s="126" t="s">
        <v>0</v>
      </c>
      <c r="Q98" s="126" t="s">
        <v>0</v>
      </c>
      <c r="R98" s="126" t="s">
        <v>0</v>
      </c>
      <c r="S98" s="126" t="s">
        <v>0</v>
      </c>
      <c r="T98" s="126" t="s">
        <v>0</v>
      </c>
      <c r="U98" s="126" t="s">
        <v>0</v>
      </c>
      <c r="V98" s="126" t="s">
        <v>0</v>
      </c>
      <c r="W98" s="126" t="s">
        <v>0</v>
      </c>
      <c r="X98" s="126" t="s">
        <v>0</v>
      </c>
      <c r="Y98" s="126" t="s">
        <v>0</v>
      </c>
      <c r="Z98" s="126" t="s">
        <v>0</v>
      </c>
      <c r="AA98" s="126" t="s">
        <v>0</v>
      </c>
      <c r="AB98" s="126" t="s">
        <v>0</v>
      </c>
      <c r="AC98" s="126" t="s">
        <v>0</v>
      </c>
      <c r="AD98" s="126" t="s">
        <v>0</v>
      </c>
      <c r="AE98" s="126" t="s">
        <v>0</v>
      </c>
      <c r="AF98" s="126" t="s">
        <v>0</v>
      </c>
      <c r="AG98" s="126" t="s">
        <v>0</v>
      </c>
      <c r="AH98" s="126" t="s">
        <v>0</v>
      </c>
      <c r="AI98" s="126" t="s">
        <v>0</v>
      </c>
      <c r="AJ98" s="126" t="s">
        <v>0</v>
      </c>
      <c r="AK98" s="126" t="s">
        <v>0</v>
      </c>
      <c r="AL98" s="126" t="s">
        <v>0</v>
      </c>
      <c r="AM98" s="126" t="s">
        <v>0</v>
      </c>
      <c r="AN98" s="126" t="s">
        <v>0</v>
      </c>
      <c r="AO98" s="126" t="s">
        <v>0</v>
      </c>
      <c r="AP98" s="129">
        <v>7</v>
      </c>
      <c r="AQ98" s="129">
        <v>8.15</v>
      </c>
      <c r="AR98" s="129">
        <v>8.8000000000000007</v>
      </c>
      <c r="AS98" s="127">
        <v>5.4</v>
      </c>
      <c r="AT98" s="129">
        <v>5.6</v>
      </c>
      <c r="AU98" s="129">
        <v>4.8</v>
      </c>
      <c r="AV98" s="129">
        <v>5</v>
      </c>
      <c r="AW98" s="146">
        <v>4</v>
      </c>
      <c r="AX98" s="129">
        <v>5.2</v>
      </c>
      <c r="AY98" s="129">
        <v>4.7</v>
      </c>
      <c r="AZ98" s="129">
        <v>4.3</v>
      </c>
      <c r="BA98" s="129">
        <v>2.8</v>
      </c>
      <c r="BB98" s="129">
        <v>4.1159999999999997</v>
      </c>
      <c r="BC98" s="129">
        <v>4.383</v>
      </c>
      <c r="BD98" s="129">
        <v>5.7279999999999998</v>
      </c>
      <c r="BE98" s="129">
        <v>3.8969999999999998</v>
      </c>
      <c r="BF98" s="129">
        <v>5.7830000000000004</v>
      </c>
      <c r="BG98" s="129">
        <v>6</v>
      </c>
      <c r="BH98" s="129">
        <v>6.3090000000000002</v>
      </c>
      <c r="BI98" s="129">
        <v>4.9029999999999996</v>
      </c>
      <c r="BJ98" s="129">
        <v>7.1890000000000001</v>
      </c>
      <c r="BK98" s="129">
        <v>7.5</v>
      </c>
      <c r="BL98" s="129">
        <v>8.9</v>
      </c>
      <c r="BM98" s="129">
        <v>6.2080000000000002</v>
      </c>
      <c r="BN98" s="129">
        <v>8.9860000000000007</v>
      </c>
      <c r="BO98" s="129">
        <v>9</v>
      </c>
      <c r="BP98" s="129">
        <v>9.6</v>
      </c>
      <c r="BQ98" s="129">
        <v>6.4009999999999998</v>
      </c>
      <c r="BR98" s="129">
        <v>6.2320000000000002</v>
      </c>
      <c r="BS98" s="129">
        <v>6.6180000000000003</v>
      </c>
      <c r="BT98" s="129">
        <v>7.7140000000000004</v>
      </c>
      <c r="BU98" s="129">
        <v>5.1749999999999998</v>
      </c>
      <c r="BV98" s="129">
        <v>7.1710000000000003</v>
      </c>
      <c r="BW98" s="129">
        <v>7.4160000000000004</v>
      </c>
      <c r="BX98" s="129">
        <v>7.0350000000000001</v>
      </c>
      <c r="BY98" s="129">
        <v>4.6890000000000001</v>
      </c>
    </row>
    <row r="99" spans="1:77" s="12" customFormat="1" ht="31.9" customHeight="1">
      <c r="A99" s="24"/>
      <c r="B99" s="23" t="str">
        <f>IF('0'!A1=1,"технічні службовці","technical personnel")</f>
        <v>технічні службовці</v>
      </c>
      <c r="C99" s="126" t="s">
        <v>0</v>
      </c>
      <c r="D99" s="126" t="s">
        <v>0</v>
      </c>
      <c r="E99" s="126" t="s">
        <v>0</v>
      </c>
      <c r="F99" s="126" t="s">
        <v>0</v>
      </c>
      <c r="G99" s="126" t="s">
        <v>0</v>
      </c>
      <c r="H99" s="126" t="s">
        <v>0</v>
      </c>
      <c r="I99" s="126" t="s">
        <v>0</v>
      </c>
      <c r="J99" s="126" t="s">
        <v>0</v>
      </c>
      <c r="K99" s="126" t="s">
        <v>0</v>
      </c>
      <c r="L99" s="126" t="s">
        <v>0</v>
      </c>
      <c r="M99" s="126" t="s">
        <v>0</v>
      </c>
      <c r="N99" s="126" t="s">
        <v>0</v>
      </c>
      <c r="O99" s="126" t="s">
        <v>0</v>
      </c>
      <c r="P99" s="126" t="s">
        <v>0</v>
      </c>
      <c r="Q99" s="126" t="s">
        <v>0</v>
      </c>
      <c r="R99" s="126" t="s">
        <v>0</v>
      </c>
      <c r="S99" s="126" t="s">
        <v>0</v>
      </c>
      <c r="T99" s="126" t="s">
        <v>0</v>
      </c>
      <c r="U99" s="126" t="s">
        <v>0</v>
      </c>
      <c r="V99" s="126" t="s">
        <v>0</v>
      </c>
      <c r="W99" s="126" t="s">
        <v>0</v>
      </c>
      <c r="X99" s="126" t="s">
        <v>0</v>
      </c>
      <c r="Y99" s="126" t="s">
        <v>0</v>
      </c>
      <c r="Z99" s="126" t="s">
        <v>0</v>
      </c>
      <c r="AA99" s="126" t="s">
        <v>0</v>
      </c>
      <c r="AB99" s="126" t="s">
        <v>0</v>
      </c>
      <c r="AC99" s="126" t="s">
        <v>0</v>
      </c>
      <c r="AD99" s="126" t="s">
        <v>0</v>
      </c>
      <c r="AE99" s="126" t="s">
        <v>0</v>
      </c>
      <c r="AF99" s="126" t="s">
        <v>0</v>
      </c>
      <c r="AG99" s="126" t="s">
        <v>0</v>
      </c>
      <c r="AH99" s="126" t="s">
        <v>0</v>
      </c>
      <c r="AI99" s="126" t="s">
        <v>0</v>
      </c>
      <c r="AJ99" s="126" t="s">
        <v>0</v>
      </c>
      <c r="AK99" s="126" t="s">
        <v>0</v>
      </c>
      <c r="AL99" s="126" t="s">
        <v>0</v>
      </c>
      <c r="AM99" s="126" t="s">
        <v>0</v>
      </c>
      <c r="AN99" s="126" t="s">
        <v>0</v>
      </c>
      <c r="AO99" s="126" t="s">
        <v>0</v>
      </c>
      <c r="AP99" s="129">
        <v>1.7</v>
      </c>
      <c r="AQ99" s="129">
        <v>2.25</v>
      </c>
      <c r="AR99" s="129">
        <v>2.2999999999999998</v>
      </c>
      <c r="AS99" s="127">
        <v>1.5</v>
      </c>
      <c r="AT99" s="129">
        <v>1.9</v>
      </c>
      <c r="AU99" s="129">
        <v>2</v>
      </c>
      <c r="AV99" s="129">
        <v>1.8</v>
      </c>
      <c r="AW99" s="146">
        <v>1.4</v>
      </c>
      <c r="AX99" s="129">
        <v>1.8420000000000001</v>
      </c>
      <c r="AY99" s="129">
        <v>1.8</v>
      </c>
      <c r="AZ99" s="129">
        <v>1.7</v>
      </c>
      <c r="BA99" s="129">
        <v>1.2</v>
      </c>
      <c r="BB99" s="129">
        <v>1.847</v>
      </c>
      <c r="BC99" s="129">
        <v>1.794</v>
      </c>
      <c r="BD99" s="129">
        <v>2.5089999999999999</v>
      </c>
      <c r="BE99" s="129">
        <v>1.647</v>
      </c>
      <c r="BF99" s="129">
        <v>2.7919999999999998</v>
      </c>
      <c r="BG99" s="129">
        <v>3.3</v>
      </c>
      <c r="BH99" s="129">
        <v>2.887</v>
      </c>
      <c r="BI99" s="129">
        <v>2.2090000000000001</v>
      </c>
      <c r="BJ99" s="129">
        <v>3.327</v>
      </c>
      <c r="BK99" s="129">
        <v>3.3</v>
      </c>
      <c r="BL99" s="129">
        <v>3.8</v>
      </c>
      <c r="BM99" s="129">
        <v>2.161</v>
      </c>
      <c r="BN99" s="129">
        <v>3.653</v>
      </c>
      <c r="BO99" s="129">
        <v>3.8</v>
      </c>
      <c r="BP99" s="129">
        <v>3.6</v>
      </c>
      <c r="BQ99" s="129">
        <v>2.5329999999999999</v>
      </c>
      <c r="BR99" s="129">
        <v>2.1160000000000001</v>
      </c>
      <c r="BS99" s="129">
        <v>2.7229999999999999</v>
      </c>
      <c r="BT99" s="129">
        <v>2.73</v>
      </c>
      <c r="BU99" s="129">
        <v>1.81</v>
      </c>
      <c r="BV99" s="129">
        <v>2.9889999999999999</v>
      </c>
      <c r="BW99" s="129">
        <v>2.7789999999999999</v>
      </c>
      <c r="BX99" s="129">
        <v>2.4550000000000001</v>
      </c>
      <c r="BY99" s="129">
        <v>1.62</v>
      </c>
    </row>
    <row r="100" spans="1:77" s="12" customFormat="1" ht="31.9" customHeight="1">
      <c r="A100" s="24"/>
      <c r="B100" s="23" t="str">
        <f>IF('0'!A1=1,"працівники сфери торгівлі та послуг","services and trade personnel")</f>
        <v>працівники сфери торгівлі та послуг</v>
      </c>
      <c r="C100" s="126" t="s">
        <v>0</v>
      </c>
      <c r="D100" s="126" t="s">
        <v>0</v>
      </c>
      <c r="E100" s="126" t="s">
        <v>0</v>
      </c>
      <c r="F100" s="126" t="s">
        <v>0</v>
      </c>
      <c r="G100" s="126" t="s">
        <v>0</v>
      </c>
      <c r="H100" s="126" t="s">
        <v>0</v>
      </c>
      <c r="I100" s="126" t="s">
        <v>0</v>
      </c>
      <c r="J100" s="126" t="s">
        <v>0</v>
      </c>
      <c r="K100" s="126" t="s">
        <v>0</v>
      </c>
      <c r="L100" s="126" t="s">
        <v>0</v>
      </c>
      <c r="M100" s="126" t="s">
        <v>0</v>
      </c>
      <c r="N100" s="126" t="s">
        <v>0</v>
      </c>
      <c r="O100" s="126" t="s">
        <v>0</v>
      </c>
      <c r="P100" s="126" t="s">
        <v>0</v>
      </c>
      <c r="Q100" s="126" t="s">
        <v>0</v>
      </c>
      <c r="R100" s="126" t="s">
        <v>0</v>
      </c>
      <c r="S100" s="126" t="s">
        <v>0</v>
      </c>
      <c r="T100" s="126" t="s">
        <v>0</v>
      </c>
      <c r="U100" s="126" t="s">
        <v>0</v>
      </c>
      <c r="V100" s="126" t="s">
        <v>0</v>
      </c>
      <c r="W100" s="126" t="s">
        <v>0</v>
      </c>
      <c r="X100" s="126" t="s">
        <v>0</v>
      </c>
      <c r="Y100" s="126" t="s">
        <v>0</v>
      </c>
      <c r="Z100" s="126" t="s">
        <v>0</v>
      </c>
      <c r="AA100" s="126" t="s">
        <v>0</v>
      </c>
      <c r="AB100" s="126" t="s">
        <v>0</v>
      </c>
      <c r="AC100" s="126" t="s">
        <v>0</v>
      </c>
      <c r="AD100" s="126" t="s">
        <v>0</v>
      </c>
      <c r="AE100" s="126" t="s">
        <v>0</v>
      </c>
      <c r="AF100" s="126" t="s">
        <v>0</v>
      </c>
      <c r="AG100" s="126" t="s">
        <v>0</v>
      </c>
      <c r="AH100" s="126" t="s">
        <v>0</v>
      </c>
      <c r="AI100" s="126" t="s">
        <v>0</v>
      </c>
      <c r="AJ100" s="126" t="s">
        <v>0</v>
      </c>
      <c r="AK100" s="126" t="s">
        <v>0</v>
      </c>
      <c r="AL100" s="126" t="s">
        <v>0</v>
      </c>
      <c r="AM100" s="126" t="s">
        <v>0</v>
      </c>
      <c r="AN100" s="126" t="s">
        <v>0</v>
      </c>
      <c r="AO100" s="126" t="s">
        <v>0</v>
      </c>
      <c r="AP100" s="129">
        <v>7.2</v>
      </c>
      <c r="AQ100" s="129">
        <v>10.462</v>
      </c>
      <c r="AR100" s="129">
        <v>10.3</v>
      </c>
      <c r="AS100" s="127">
        <v>6.3</v>
      </c>
      <c r="AT100" s="129">
        <v>6.6</v>
      </c>
      <c r="AU100" s="129">
        <v>6.5</v>
      </c>
      <c r="AV100" s="129">
        <v>6.8</v>
      </c>
      <c r="AW100" s="147">
        <v>5</v>
      </c>
      <c r="AX100" s="129">
        <v>7.391</v>
      </c>
      <c r="AY100" s="129">
        <v>7.2</v>
      </c>
      <c r="AZ100" s="129">
        <v>6.4</v>
      </c>
      <c r="BA100" s="129">
        <v>4.2</v>
      </c>
      <c r="BB100" s="129">
        <v>6.4889999999999999</v>
      </c>
      <c r="BC100" s="129">
        <v>6.5490000000000004</v>
      </c>
      <c r="BD100" s="129">
        <v>8.0210000000000008</v>
      </c>
      <c r="BE100" s="129">
        <v>4.83</v>
      </c>
      <c r="BF100" s="129">
        <v>10.964</v>
      </c>
      <c r="BG100" s="129">
        <v>10.1</v>
      </c>
      <c r="BH100" s="129">
        <v>9.2149999999999999</v>
      </c>
      <c r="BI100" s="129">
        <v>6.58</v>
      </c>
      <c r="BJ100" s="129">
        <v>10.55</v>
      </c>
      <c r="BK100" s="129">
        <v>11.1</v>
      </c>
      <c r="BL100" s="129">
        <v>13.7</v>
      </c>
      <c r="BM100" s="129">
        <v>8.82</v>
      </c>
      <c r="BN100" s="129">
        <v>11.785</v>
      </c>
      <c r="BO100" s="129">
        <v>13.4</v>
      </c>
      <c r="BP100" s="129">
        <v>13.4</v>
      </c>
      <c r="BQ100" s="129">
        <v>8.5470000000000006</v>
      </c>
      <c r="BR100" s="129">
        <v>8.3409999999999993</v>
      </c>
      <c r="BS100" s="129">
        <v>8.4369999999999994</v>
      </c>
      <c r="BT100" s="129">
        <v>9.2119999999999997</v>
      </c>
      <c r="BU100" s="129">
        <v>5.391</v>
      </c>
      <c r="BV100" s="129">
        <v>8.2859999999999996</v>
      </c>
      <c r="BW100" s="129">
        <v>10.243</v>
      </c>
      <c r="BX100" s="129">
        <v>9.4190000000000005</v>
      </c>
      <c r="BY100" s="129">
        <v>5.5220000000000002</v>
      </c>
    </row>
    <row r="101" spans="1:77" s="12" customFormat="1" ht="51.75" customHeight="1">
      <c r="A101" s="24"/>
      <c r="B101" s="23" t="str">
        <f>IF('0'!A1=1,"кваліфіковані робітники сільського та  лісового господарств, риборозведення та рибальства","skilled workers employed in agriculture, forestry, fishery and fish farming")</f>
        <v>кваліфіковані робітники сільського та  лісового господарств, риборозведення та рибальства</v>
      </c>
      <c r="C101" s="126" t="s">
        <v>0</v>
      </c>
      <c r="D101" s="126" t="s">
        <v>0</v>
      </c>
      <c r="E101" s="126" t="s">
        <v>0</v>
      </c>
      <c r="F101" s="126" t="s">
        <v>0</v>
      </c>
      <c r="G101" s="126" t="s">
        <v>0</v>
      </c>
      <c r="H101" s="126" t="s">
        <v>0</v>
      </c>
      <c r="I101" s="126" t="s">
        <v>0</v>
      </c>
      <c r="J101" s="126" t="s">
        <v>0</v>
      </c>
      <c r="K101" s="126" t="s">
        <v>0</v>
      </c>
      <c r="L101" s="126" t="s">
        <v>0</v>
      </c>
      <c r="M101" s="126" t="s">
        <v>0</v>
      </c>
      <c r="N101" s="126" t="s">
        <v>0</v>
      </c>
      <c r="O101" s="126" t="s">
        <v>0</v>
      </c>
      <c r="P101" s="126" t="s">
        <v>0</v>
      </c>
      <c r="Q101" s="126" t="s">
        <v>0</v>
      </c>
      <c r="R101" s="126" t="s">
        <v>0</v>
      </c>
      <c r="S101" s="126" t="s">
        <v>0</v>
      </c>
      <c r="T101" s="126" t="s">
        <v>0</v>
      </c>
      <c r="U101" s="126" t="s">
        <v>0</v>
      </c>
      <c r="V101" s="126" t="s">
        <v>0</v>
      </c>
      <c r="W101" s="126" t="s">
        <v>0</v>
      </c>
      <c r="X101" s="126" t="s">
        <v>0</v>
      </c>
      <c r="Y101" s="126" t="s">
        <v>0</v>
      </c>
      <c r="Z101" s="126" t="s">
        <v>0</v>
      </c>
      <c r="AA101" s="126" t="s">
        <v>0</v>
      </c>
      <c r="AB101" s="126" t="s">
        <v>0</v>
      </c>
      <c r="AC101" s="126" t="s">
        <v>0</v>
      </c>
      <c r="AD101" s="126" t="s">
        <v>0</v>
      </c>
      <c r="AE101" s="126" t="s">
        <v>0</v>
      </c>
      <c r="AF101" s="126" t="s">
        <v>0</v>
      </c>
      <c r="AG101" s="126" t="s">
        <v>0</v>
      </c>
      <c r="AH101" s="126" t="s">
        <v>0</v>
      </c>
      <c r="AI101" s="126" t="s">
        <v>0</v>
      </c>
      <c r="AJ101" s="126" t="s">
        <v>0</v>
      </c>
      <c r="AK101" s="126" t="s">
        <v>0</v>
      </c>
      <c r="AL101" s="126" t="s">
        <v>0</v>
      </c>
      <c r="AM101" s="126" t="s">
        <v>0</v>
      </c>
      <c r="AN101" s="126" t="s">
        <v>0</v>
      </c>
      <c r="AO101" s="126" t="s">
        <v>0</v>
      </c>
      <c r="AP101" s="129">
        <v>1.7</v>
      </c>
      <c r="AQ101" s="129">
        <v>1.4570000000000001</v>
      </c>
      <c r="AR101" s="129">
        <v>1.2</v>
      </c>
      <c r="AS101" s="127">
        <v>0.7</v>
      </c>
      <c r="AT101" s="129">
        <v>2.2999999999999998</v>
      </c>
      <c r="AU101" s="129">
        <v>0.9</v>
      </c>
      <c r="AV101" s="129">
        <v>0.7</v>
      </c>
      <c r="AW101" s="146">
        <v>0.4</v>
      </c>
      <c r="AX101" s="129">
        <v>2.343</v>
      </c>
      <c r="AY101" s="129">
        <v>0.8</v>
      </c>
      <c r="AZ101" s="129">
        <v>0.5</v>
      </c>
      <c r="BA101" s="129">
        <v>0.3</v>
      </c>
      <c r="BB101" s="129">
        <v>2.1970000000000001</v>
      </c>
      <c r="BC101" s="129">
        <v>0.73799999999999999</v>
      </c>
      <c r="BD101" s="129">
        <v>0.72399999999999998</v>
      </c>
      <c r="BE101" s="129">
        <v>0.39300000000000002</v>
      </c>
      <c r="BF101" s="129">
        <v>2.6989999999999998</v>
      </c>
      <c r="BG101" s="129">
        <v>1</v>
      </c>
      <c r="BH101" s="129">
        <v>0.75</v>
      </c>
      <c r="BI101" s="129">
        <v>0.46400000000000002</v>
      </c>
      <c r="BJ101" s="129">
        <v>3.1339999999999999</v>
      </c>
      <c r="BK101" s="129">
        <v>1.4</v>
      </c>
      <c r="BL101" s="129">
        <v>1</v>
      </c>
      <c r="BM101" s="129">
        <v>0.57599999999999996</v>
      </c>
      <c r="BN101" s="129">
        <v>3.5529999999999999</v>
      </c>
      <c r="BO101" s="129">
        <v>1.7</v>
      </c>
      <c r="BP101" s="129">
        <v>1.4</v>
      </c>
      <c r="BQ101" s="129">
        <v>0.63100000000000001</v>
      </c>
      <c r="BR101" s="129">
        <v>1.92</v>
      </c>
      <c r="BS101" s="129">
        <v>1.103</v>
      </c>
      <c r="BT101" s="129">
        <v>0.76200000000000001</v>
      </c>
      <c r="BU101" s="129">
        <v>0.41799999999999998</v>
      </c>
      <c r="BV101" s="129">
        <v>2.33</v>
      </c>
      <c r="BW101" s="129">
        <v>1.073</v>
      </c>
      <c r="BX101" s="129">
        <v>0.79</v>
      </c>
      <c r="BY101" s="129">
        <v>0.35299999999999998</v>
      </c>
    </row>
    <row r="102" spans="1:77" s="12" customFormat="1" ht="31.9" customHeight="1">
      <c r="A102" s="24"/>
      <c r="B102" s="23" t="str">
        <f>IF('0'!A1=1,"кваліфіковані робітники з інструментом","skilled workers using specific tools")</f>
        <v>кваліфіковані робітники з інструментом</v>
      </c>
      <c r="C102" s="126" t="s">
        <v>0</v>
      </c>
      <c r="D102" s="126" t="s">
        <v>0</v>
      </c>
      <c r="E102" s="126" t="s">
        <v>0</v>
      </c>
      <c r="F102" s="126" t="s">
        <v>0</v>
      </c>
      <c r="G102" s="126" t="s">
        <v>0</v>
      </c>
      <c r="H102" s="126" t="s">
        <v>0</v>
      </c>
      <c r="I102" s="126" t="s">
        <v>0</v>
      </c>
      <c r="J102" s="126" t="s">
        <v>0</v>
      </c>
      <c r="K102" s="126" t="s">
        <v>0</v>
      </c>
      <c r="L102" s="126" t="s">
        <v>0</v>
      </c>
      <c r="M102" s="126" t="s">
        <v>0</v>
      </c>
      <c r="N102" s="126" t="s">
        <v>0</v>
      </c>
      <c r="O102" s="126" t="s">
        <v>0</v>
      </c>
      <c r="P102" s="126" t="s">
        <v>0</v>
      </c>
      <c r="Q102" s="126" t="s">
        <v>0</v>
      </c>
      <c r="R102" s="126" t="s">
        <v>0</v>
      </c>
      <c r="S102" s="126" t="s">
        <v>0</v>
      </c>
      <c r="T102" s="126" t="s">
        <v>0</v>
      </c>
      <c r="U102" s="126" t="s">
        <v>0</v>
      </c>
      <c r="V102" s="126" t="s">
        <v>0</v>
      </c>
      <c r="W102" s="126" t="s">
        <v>0</v>
      </c>
      <c r="X102" s="126" t="s">
        <v>0</v>
      </c>
      <c r="Y102" s="126" t="s">
        <v>0</v>
      </c>
      <c r="Z102" s="126" t="s">
        <v>0</v>
      </c>
      <c r="AA102" s="126" t="s">
        <v>0</v>
      </c>
      <c r="AB102" s="126" t="s">
        <v>0</v>
      </c>
      <c r="AC102" s="126" t="s">
        <v>0</v>
      </c>
      <c r="AD102" s="126" t="s">
        <v>0</v>
      </c>
      <c r="AE102" s="126" t="s">
        <v>0</v>
      </c>
      <c r="AF102" s="126" t="s">
        <v>0</v>
      </c>
      <c r="AG102" s="126" t="s">
        <v>0</v>
      </c>
      <c r="AH102" s="126" t="s">
        <v>0</v>
      </c>
      <c r="AI102" s="126" t="s">
        <v>0</v>
      </c>
      <c r="AJ102" s="126" t="s">
        <v>0</v>
      </c>
      <c r="AK102" s="126" t="s">
        <v>0</v>
      </c>
      <c r="AL102" s="126" t="s">
        <v>0</v>
      </c>
      <c r="AM102" s="126" t="s">
        <v>0</v>
      </c>
      <c r="AN102" s="126" t="s">
        <v>0</v>
      </c>
      <c r="AO102" s="126" t="s">
        <v>0</v>
      </c>
      <c r="AP102" s="129">
        <v>11.7</v>
      </c>
      <c r="AQ102" s="129">
        <v>15.398</v>
      </c>
      <c r="AR102" s="129">
        <v>17.899999999999999</v>
      </c>
      <c r="AS102" s="128">
        <v>9</v>
      </c>
      <c r="AT102" s="129">
        <v>10.8</v>
      </c>
      <c r="AU102" s="129">
        <v>9.8000000000000007</v>
      </c>
      <c r="AV102" s="129">
        <v>10.3</v>
      </c>
      <c r="AW102" s="146">
        <v>6.4</v>
      </c>
      <c r="AX102" s="129">
        <v>8.61</v>
      </c>
      <c r="AY102" s="129">
        <v>8.1999999999999993</v>
      </c>
      <c r="AZ102" s="129">
        <v>7.9</v>
      </c>
      <c r="BA102" s="129">
        <v>5.2</v>
      </c>
      <c r="BB102" s="129">
        <v>8.3849999999999998</v>
      </c>
      <c r="BC102" s="129">
        <v>8.0890000000000004</v>
      </c>
      <c r="BD102" s="129">
        <v>11.180999999999999</v>
      </c>
      <c r="BE102" s="129">
        <v>7.952</v>
      </c>
      <c r="BF102" s="129">
        <v>13.194000000000001</v>
      </c>
      <c r="BG102" s="129">
        <v>13.4</v>
      </c>
      <c r="BH102" s="129">
        <v>15.94</v>
      </c>
      <c r="BI102" s="129">
        <v>11.852</v>
      </c>
      <c r="BJ102" s="129">
        <v>19.181000000000001</v>
      </c>
      <c r="BK102" s="129">
        <v>19.8</v>
      </c>
      <c r="BL102" s="129">
        <v>22.7</v>
      </c>
      <c r="BM102" s="129">
        <v>13.851000000000001</v>
      </c>
      <c r="BN102" s="129">
        <v>20.707000000000001</v>
      </c>
      <c r="BO102" s="129">
        <v>21.4</v>
      </c>
      <c r="BP102" s="129">
        <v>23</v>
      </c>
      <c r="BQ102" s="129">
        <v>13.584</v>
      </c>
      <c r="BR102" s="129">
        <v>12.156000000000001</v>
      </c>
      <c r="BS102" s="129">
        <v>11.534000000000001</v>
      </c>
      <c r="BT102" s="129">
        <v>14.532</v>
      </c>
      <c r="BU102" s="129">
        <v>9.375</v>
      </c>
      <c r="BV102" s="129">
        <v>13.46</v>
      </c>
      <c r="BW102" s="129">
        <v>15.555999999999999</v>
      </c>
      <c r="BX102" s="129">
        <v>16.184000000000001</v>
      </c>
      <c r="BY102" s="129">
        <v>8.8130000000000006</v>
      </c>
    </row>
    <row r="103" spans="1:77" s="12" customFormat="1" ht="54.6" customHeight="1">
      <c r="A103" s="24"/>
      <c r="B103" s="23" t="str">
        <f>IF('0'!A1=1,"робітники з обслуговування, експлуатації та контролювання за роботою технологічного устаткування, складання устаткування та машин","plant and machine operators and assemblers")</f>
        <v>робітники з обслуговування, експлуатації та контролювання за роботою технологічного устаткування, складання устаткування та машин</v>
      </c>
      <c r="C103" s="126" t="s">
        <v>0</v>
      </c>
      <c r="D103" s="126" t="s">
        <v>0</v>
      </c>
      <c r="E103" s="126" t="s">
        <v>0</v>
      </c>
      <c r="F103" s="126" t="s">
        <v>0</v>
      </c>
      <c r="G103" s="126" t="s">
        <v>0</v>
      </c>
      <c r="H103" s="126" t="s">
        <v>0</v>
      </c>
      <c r="I103" s="126" t="s">
        <v>0</v>
      </c>
      <c r="J103" s="126" t="s">
        <v>0</v>
      </c>
      <c r="K103" s="126" t="s">
        <v>0</v>
      </c>
      <c r="L103" s="126" t="s">
        <v>0</v>
      </c>
      <c r="M103" s="126" t="s">
        <v>0</v>
      </c>
      <c r="N103" s="126" t="s">
        <v>0</v>
      </c>
      <c r="O103" s="126" t="s">
        <v>0</v>
      </c>
      <c r="P103" s="126" t="s">
        <v>0</v>
      </c>
      <c r="Q103" s="126" t="s">
        <v>0</v>
      </c>
      <c r="R103" s="126" t="s">
        <v>0</v>
      </c>
      <c r="S103" s="126" t="s">
        <v>0</v>
      </c>
      <c r="T103" s="126" t="s">
        <v>0</v>
      </c>
      <c r="U103" s="126" t="s">
        <v>0</v>
      </c>
      <c r="V103" s="126" t="s">
        <v>0</v>
      </c>
      <c r="W103" s="126" t="s">
        <v>0</v>
      </c>
      <c r="X103" s="126" t="s">
        <v>0</v>
      </c>
      <c r="Y103" s="126" t="s">
        <v>0</v>
      </c>
      <c r="Z103" s="126" t="s">
        <v>0</v>
      </c>
      <c r="AA103" s="126" t="s">
        <v>0</v>
      </c>
      <c r="AB103" s="126" t="s">
        <v>0</v>
      </c>
      <c r="AC103" s="126" t="s">
        <v>0</v>
      </c>
      <c r="AD103" s="126" t="s">
        <v>0</v>
      </c>
      <c r="AE103" s="126" t="s">
        <v>0</v>
      </c>
      <c r="AF103" s="126" t="s">
        <v>0</v>
      </c>
      <c r="AG103" s="126" t="s">
        <v>0</v>
      </c>
      <c r="AH103" s="126" t="s">
        <v>0</v>
      </c>
      <c r="AI103" s="126" t="s">
        <v>0</v>
      </c>
      <c r="AJ103" s="126" t="s">
        <v>0</v>
      </c>
      <c r="AK103" s="126" t="s">
        <v>0</v>
      </c>
      <c r="AL103" s="126" t="s">
        <v>0</v>
      </c>
      <c r="AM103" s="126" t="s">
        <v>0</v>
      </c>
      <c r="AN103" s="126" t="s">
        <v>0</v>
      </c>
      <c r="AO103" s="126" t="s">
        <v>0</v>
      </c>
      <c r="AP103" s="129">
        <v>14.9</v>
      </c>
      <c r="AQ103" s="129">
        <v>12.420999999999999</v>
      </c>
      <c r="AR103" s="129">
        <v>18</v>
      </c>
      <c r="AS103" s="128">
        <v>6</v>
      </c>
      <c r="AT103" s="129">
        <v>14.6</v>
      </c>
      <c r="AU103" s="129">
        <v>7.2</v>
      </c>
      <c r="AV103" s="129">
        <v>10.3</v>
      </c>
      <c r="AW103" s="146">
        <v>5.2</v>
      </c>
      <c r="AX103" s="129">
        <v>13.859</v>
      </c>
      <c r="AY103" s="129">
        <v>6.7</v>
      </c>
      <c r="AZ103" s="129">
        <v>7.9</v>
      </c>
      <c r="BA103" s="129">
        <v>3.8</v>
      </c>
      <c r="BB103" s="129">
        <v>12.843</v>
      </c>
      <c r="BC103" s="129">
        <v>6.4320000000000004</v>
      </c>
      <c r="BD103" s="129">
        <v>10.811999999999999</v>
      </c>
      <c r="BE103" s="129">
        <v>5.7649999999999997</v>
      </c>
      <c r="BF103" s="129">
        <v>17.939</v>
      </c>
      <c r="BG103" s="129">
        <v>11.8</v>
      </c>
      <c r="BH103" s="129">
        <v>15.851000000000001</v>
      </c>
      <c r="BI103" s="129">
        <v>8.8559999999999999</v>
      </c>
      <c r="BJ103" s="129">
        <v>25.245999999999999</v>
      </c>
      <c r="BK103" s="129">
        <v>15.4</v>
      </c>
      <c r="BL103" s="129">
        <v>19.600000000000001</v>
      </c>
      <c r="BM103" s="129">
        <v>9.7810000000000006</v>
      </c>
      <c r="BN103" s="129">
        <v>24.469000000000001</v>
      </c>
      <c r="BO103" s="129">
        <v>17.100000000000001</v>
      </c>
      <c r="BP103" s="129">
        <v>20.9</v>
      </c>
      <c r="BQ103" s="129">
        <v>9.548</v>
      </c>
      <c r="BR103" s="129">
        <v>15.79</v>
      </c>
      <c r="BS103" s="129">
        <v>9.8480000000000008</v>
      </c>
      <c r="BT103" s="129">
        <v>13.701000000000001</v>
      </c>
      <c r="BU103" s="129">
        <v>6.6660000000000004</v>
      </c>
      <c r="BV103" s="129">
        <v>20.731999999999999</v>
      </c>
      <c r="BW103" s="129">
        <v>12.782</v>
      </c>
      <c r="BX103" s="129">
        <v>16.5</v>
      </c>
      <c r="BY103" s="129">
        <v>6.8360000000000003</v>
      </c>
    </row>
    <row r="104" spans="1:77" s="12" customFormat="1" ht="31.9" customHeight="1" thickBot="1">
      <c r="A104" s="25"/>
      <c r="B104" s="26" t="str">
        <f>IF('0'!A1=1,"найпростіші професії","elementary occupations")</f>
        <v>найпростіші професії</v>
      </c>
      <c r="C104" s="148" t="s">
        <v>0</v>
      </c>
      <c r="D104" s="148" t="s">
        <v>0</v>
      </c>
      <c r="E104" s="148" t="s">
        <v>0</v>
      </c>
      <c r="F104" s="148" t="s">
        <v>0</v>
      </c>
      <c r="G104" s="148" t="s">
        <v>0</v>
      </c>
      <c r="H104" s="148" t="s">
        <v>0</v>
      </c>
      <c r="I104" s="148" t="s">
        <v>0</v>
      </c>
      <c r="J104" s="148" t="s">
        <v>0</v>
      </c>
      <c r="K104" s="148" t="s">
        <v>0</v>
      </c>
      <c r="L104" s="148" t="s">
        <v>0</v>
      </c>
      <c r="M104" s="148" t="s">
        <v>0</v>
      </c>
      <c r="N104" s="148" t="s">
        <v>0</v>
      </c>
      <c r="O104" s="148" t="s">
        <v>0</v>
      </c>
      <c r="P104" s="148" t="s">
        <v>0</v>
      </c>
      <c r="Q104" s="148" t="s">
        <v>0</v>
      </c>
      <c r="R104" s="148" t="s">
        <v>0</v>
      </c>
      <c r="S104" s="148" t="s">
        <v>0</v>
      </c>
      <c r="T104" s="148" t="s">
        <v>0</v>
      </c>
      <c r="U104" s="148" t="s">
        <v>0</v>
      </c>
      <c r="V104" s="148" t="s">
        <v>0</v>
      </c>
      <c r="W104" s="148" t="s">
        <v>0</v>
      </c>
      <c r="X104" s="148" t="s">
        <v>0</v>
      </c>
      <c r="Y104" s="148" t="s">
        <v>0</v>
      </c>
      <c r="Z104" s="148" t="s">
        <v>0</v>
      </c>
      <c r="AA104" s="148" t="s">
        <v>0</v>
      </c>
      <c r="AB104" s="148" t="s">
        <v>0</v>
      </c>
      <c r="AC104" s="148" t="s">
        <v>0</v>
      </c>
      <c r="AD104" s="148" t="s">
        <v>0</v>
      </c>
      <c r="AE104" s="148" t="s">
        <v>0</v>
      </c>
      <c r="AF104" s="148" t="s">
        <v>0</v>
      </c>
      <c r="AG104" s="148" t="s">
        <v>0</v>
      </c>
      <c r="AH104" s="148" t="s">
        <v>0</v>
      </c>
      <c r="AI104" s="148" t="s">
        <v>0</v>
      </c>
      <c r="AJ104" s="148" t="s">
        <v>0</v>
      </c>
      <c r="AK104" s="148" t="s">
        <v>0</v>
      </c>
      <c r="AL104" s="148" t="s">
        <v>0</v>
      </c>
      <c r="AM104" s="148" t="s">
        <v>0</v>
      </c>
      <c r="AN104" s="148" t="s">
        <v>0</v>
      </c>
      <c r="AO104" s="148" t="s">
        <v>0</v>
      </c>
      <c r="AP104" s="149">
        <v>9</v>
      </c>
      <c r="AQ104" s="149">
        <v>11.805999999999999</v>
      </c>
      <c r="AR104" s="149">
        <v>11.9</v>
      </c>
      <c r="AS104" s="150">
        <v>6.2</v>
      </c>
      <c r="AT104" s="149">
        <v>8.9</v>
      </c>
      <c r="AU104" s="149">
        <v>7.4</v>
      </c>
      <c r="AV104" s="149">
        <v>7.5</v>
      </c>
      <c r="AW104" s="151">
        <v>5</v>
      </c>
      <c r="AX104" s="149">
        <v>7.0880000000000001</v>
      </c>
      <c r="AY104" s="149">
        <v>5.4</v>
      </c>
      <c r="AZ104" s="149">
        <v>4.5999999999999996</v>
      </c>
      <c r="BA104" s="149">
        <v>2.7</v>
      </c>
      <c r="BB104" s="149">
        <v>6.0869999999999997</v>
      </c>
      <c r="BC104" s="149">
        <v>5.641</v>
      </c>
      <c r="BD104" s="149">
        <v>8.0890000000000004</v>
      </c>
      <c r="BE104" s="149">
        <v>4.1879999999999997</v>
      </c>
      <c r="BF104" s="149">
        <v>9.2840000000000007</v>
      </c>
      <c r="BG104" s="149">
        <v>9.9</v>
      </c>
      <c r="BH104" s="149">
        <v>10.031000000000001</v>
      </c>
      <c r="BI104" s="149">
        <v>6.46</v>
      </c>
      <c r="BJ104" s="149">
        <v>11.537000000000001</v>
      </c>
      <c r="BK104" s="149">
        <v>12</v>
      </c>
      <c r="BL104" s="149">
        <v>13.6</v>
      </c>
      <c r="BM104" s="149">
        <v>7.444</v>
      </c>
      <c r="BN104" s="149">
        <v>12.852</v>
      </c>
      <c r="BO104" s="149">
        <v>13.2</v>
      </c>
      <c r="BP104" s="149">
        <v>13.6</v>
      </c>
      <c r="BQ104" s="149">
        <v>7.2350000000000003</v>
      </c>
      <c r="BR104" s="149">
        <v>7.444</v>
      </c>
      <c r="BS104" s="149">
        <v>7.48</v>
      </c>
      <c r="BT104" s="149">
        <v>7.9770000000000003</v>
      </c>
      <c r="BU104" s="149">
        <v>5.3070000000000004</v>
      </c>
      <c r="BV104" s="149">
        <v>9.6989999999999998</v>
      </c>
      <c r="BW104" s="149">
        <v>9.7170000000000005</v>
      </c>
      <c r="BX104" s="149">
        <v>9.1379999999999999</v>
      </c>
      <c r="BY104" s="149">
        <v>4.7910000000000004</v>
      </c>
    </row>
    <row r="105" spans="1:77" ht="13.5" thickTop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4"/>
      <c r="AI105" s="24"/>
      <c r="AJ105" s="24"/>
      <c r="AK105" s="24"/>
      <c r="AL105" s="27"/>
      <c r="AM105" s="27"/>
      <c r="AN105" s="27"/>
      <c r="AO105" s="27"/>
      <c r="AP105" s="27"/>
      <c r="AQ105" s="27"/>
      <c r="AR105" s="27"/>
      <c r="AS105" s="27"/>
      <c r="AT105" s="24"/>
      <c r="AU105" s="27"/>
      <c r="AV105" s="27"/>
      <c r="AW105" s="27"/>
      <c r="AX105" s="24"/>
      <c r="AY105" s="27"/>
      <c r="AZ105" s="152"/>
      <c r="BA105" s="27"/>
      <c r="BB105" s="27"/>
      <c r="BC105" s="27"/>
      <c r="BD105" s="27"/>
      <c r="BE105" s="27"/>
      <c r="BF105" s="27"/>
    </row>
    <row r="106" spans="1:77" ht="60.75" customHeight="1">
      <c r="A106" s="202" t="str">
        <f>IF('0'!A1=1,"Починаючи з І кварталу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операції.","Since I quarter 2014 excluding the temporarily occupied territory of the Autonomous Republic of Crimea and the city of Sevastopol, since 2015 excluding part of the anti-terrorist operation zone.")</f>
        <v>Починаючи з І кварталу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</v>
      </c>
      <c r="B106" s="20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  <c r="AG106" s="154"/>
      <c r="AH106" s="155"/>
      <c r="AI106" s="155"/>
      <c r="AJ106" s="155"/>
      <c r="AK106" s="155"/>
      <c r="AL106" s="154"/>
      <c r="AM106" s="154"/>
      <c r="AN106" s="154"/>
      <c r="AO106" s="154"/>
      <c r="AP106" s="154"/>
      <c r="AQ106" s="154"/>
      <c r="AR106" s="154"/>
      <c r="AS106" s="154"/>
      <c r="AT106" s="155"/>
      <c r="AU106" s="154"/>
      <c r="AV106" s="154"/>
      <c r="AW106" s="156"/>
      <c r="AX106" s="156"/>
      <c r="AY106" s="156"/>
      <c r="AZ106" s="157"/>
      <c r="BA106" s="156"/>
      <c r="BB106" s="24"/>
      <c r="BC106" s="24"/>
      <c r="BD106" s="27"/>
      <c r="BE106" s="27"/>
      <c r="BF106" s="27"/>
    </row>
    <row r="107" spans="1:77" ht="15.75">
      <c r="A107" s="159"/>
      <c r="B107" s="160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5"/>
      <c r="AI107" s="155"/>
      <c r="AJ107" s="155"/>
      <c r="AK107" s="155"/>
      <c r="AL107" s="154"/>
      <c r="AM107" s="154"/>
      <c r="AN107" s="154"/>
      <c r="AO107" s="154"/>
      <c r="AP107" s="154"/>
      <c r="AQ107" s="154"/>
      <c r="AR107" s="154"/>
      <c r="AS107" s="154"/>
      <c r="AT107" s="155"/>
      <c r="AU107" s="154"/>
      <c r="AV107" s="154"/>
      <c r="AW107" s="154"/>
      <c r="AX107" s="155"/>
      <c r="AY107" s="154"/>
      <c r="AZ107" s="127"/>
      <c r="BA107" s="154"/>
      <c r="BB107" s="154"/>
      <c r="BC107" s="154"/>
      <c r="BD107" s="154"/>
      <c r="BE107" s="154"/>
      <c r="BF107" s="154"/>
      <c r="BG107" s="2"/>
      <c r="BH107" s="2"/>
      <c r="BI107" s="2"/>
      <c r="BJ107" s="2"/>
      <c r="BK107" s="2"/>
    </row>
    <row r="108" spans="1:77" ht="15.75">
      <c r="A108" s="159"/>
      <c r="B108" s="160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5"/>
      <c r="AI108" s="155"/>
      <c r="AJ108" s="155"/>
      <c r="AK108" s="155"/>
      <c r="AL108" s="154"/>
      <c r="AM108" s="154"/>
      <c r="AN108" s="154"/>
      <c r="AO108" s="154"/>
      <c r="AP108" s="154"/>
      <c r="AQ108" s="154"/>
      <c r="AR108" s="154"/>
      <c r="AS108" s="154"/>
      <c r="AT108" s="155"/>
      <c r="AU108" s="154"/>
      <c r="AV108" s="154"/>
      <c r="AW108" s="154"/>
      <c r="AX108" s="155"/>
      <c r="AY108" s="154"/>
      <c r="AZ108" s="127"/>
      <c r="BA108" s="154"/>
      <c r="BB108" s="154"/>
      <c r="BC108" s="154"/>
      <c r="BD108" s="154"/>
      <c r="BE108" s="154"/>
      <c r="BF108" s="154"/>
      <c r="BG108" s="2"/>
      <c r="BH108" s="2"/>
      <c r="BI108" s="2"/>
      <c r="BJ108" s="2"/>
      <c r="BK108" s="2"/>
    </row>
    <row r="109" spans="1:77" ht="15.75">
      <c r="A109" s="28" t="str">
        <f>IF('0'!A1=1,"*За інформацією Державної служби зайнятості України.","*According to the State Employment Service of Ukraine.")</f>
        <v>*За інформацією Державної служби зайнятості України.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4"/>
      <c r="AI109" s="24"/>
      <c r="AJ109" s="24"/>
      <c r="AK109" s="24"/>
      <c r="AL109" s="27"/>
      <c r="AM109" s="27"/>
      <c r="AN109" s="27"/>
      <c r="AO109" s="27"/>
      <c r="AP109" s="27"/>
      <c r="AQ109" s="27"/>
      <c r="AR109" s="27"/>
      <c r="AS109" s="27"/>
      <c r="AT109" s="24"/>
      <c r="AU109" s="27"/>
      <c r="AV109" s="27"/>
      <c r="AW109" s="27"/>
      <c r="AX109" s="24"/>
      <c r="AY109" s="27"/>
      <c r="AZ109" s="152"/>
      <c r="BA109" s="27"/>
      <c r="BB109" s="27"/>
      <c r="BC109" s="27"/>
      <c r="BD109" s="27"/>
      <c r="BE109" s="27"/>
      <c r="BF109" s="27"/>
    </row>
  </sheetData>
  <mergeCells count="9">
    <mergeCell ref="A106:B106"/>
    <mergeCell ref="A2:B2"/>
    <mergeCell ref="A95:B95"/>
    <mergeCell ref="A8:A34"/>
    <mergeCell ref="A3:B3"/>
    <mergeCell ref="A40:A66"/>
    <mergeCell ref="A35:B35"/>
    <mergeCell ref="A68:A94"/>
    <mergeCell ref="A67:B6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showRowColHeaders="0" zoomScale="85" zoomScaleNormal="85" workbookViewId="0">
      <selection activeCell="N3" sqref="N3"/>
    </sheetView>
  </sheetViews>
  <sheetFormatPr defaultColWidth="9.33203125" defaultRowHeight="12.75" outlineLevelRow="1"/>
  <cols>
    <col min="1" max="1" width="12.33203125" style="10" bestFit="1" customWidth="1"/>
    <col min="2" max="2" width="81.1640625" style="10" customWidth="1"/>
    <col min="3" max="4" width="12.83203125" style="10" customWidth="1"/>
    <col min="5" max="5" width="12" style="10" customWidth="1"/>
    <col min="6" max="50" width="12.83203125" style="10" customWidth="1"/>
    <col min="51" max="16384" width="9.33203125" style="10"/>
  </cols>
  <sheetData>
    <row r="1" spans="1:14" ht="24" customHeight="1">
      <c r="A1" s="13" t="str">
        <f>IF('0'!A1=1,"до змісту","to title")</f>
        <v>до змісту</v>
      </c>
      <c r="B1" s="14"/>
    </row>
    <row r="2" spans="1:14" s="12" customFormat="1" ht="130.5" customHeight="1">
      <c r="A2" s="204" t="s">
        <v>68</v>
      </c>
      <c r="B2" s="205"/>
      <c r="C2" s="11" t="s">
        <v>66</v>
      </c>
      <c r="D2" s="11" t="s">
        <v>69</v>
      </c>
      <c r="E2" s="11" t="s">
        <v>70</v>
      </c>
      <c r="F2" s="11" t="s">
        <v>71</v>
      </c>
      <c r="G2" s="11" t="s">
        <v>72</v>
      </c>
      <c r="H2" s="11" t="s">
        <v>79</v>
      </c>
      <c r="I2" s="11" t="s">
        <v>81</v>
      </c>
      <c r="J2" s="11" t="s">
        <v>84</v>
      </c>
      <c r="K2" s="11" t="s">
        <v>86</v>
      </c>
      <c r="L2" s="11" t="s">
        <v>87</v>
      </c>
      <c r="M2" s="11" t="s">
        <v>89</v>
      </c>
      <c r="N2" s="11" t="s">
        <v>91</v>
      </c>
    </row>
    <row r="3" spans="1:14" ht="44.25" customHeight="1">
      <c r="A3" s="218" t="str">
        <f>IF('0'!A1=1,"Безробітне населення (за методологією МОП) у віці 15 років і старше (усього, тис. осіб)","ILO unemployed aged 15 years and over  (thousands person)")</f>
        <v>Безробітне населення (за методологією МОП) у віці 15 років і старше (усього, тис. осіб)</v>
      </c>
      <c r="B3" s="219"/>
      <c r="C3" s="168">
        <v>1645.8</v>
      </c>
      <c r="D3" s="168">
        <v>1528.4</v>
      </c>
      <c r="E3" s="168">
        <v>1461.8</v>
      </c>
      <c r="F3" s="168">
        <v>1487.7</v>
      </c>
      <c r="G3" s="168">
        <v>1548.9</v>
      </c>
      <c r="H3" s="168">
        <v>1630.6</v>
      </c>
      <c r="I3" s="168">
        <v>1643.4</v>
      </c>
      <c r="J3" s="168">
        <v>1674.2</v>
      </c>
      <c r="K3" s="168">
        <v>1806</v>
      </c>
      <c r="L3" s="168">
        <v>1712.8</v>
      </c>
      <c r="M3" s="168">
        <v>1680.2</v>
      </c>
      <c r="N3" s="168">
        <v>1711.6</v>
      </c>
    </row>
    <row r="4" spans="1:14" s="12" customFormat="1" ht="19.899999999999999" customHeight="1">
      <c r="A4" s="15"/>
      <c r="B4" s="15" t="str">
        <f>IF('0'!A1=1,"Жінки","Females")</f>
        <v>Жінки</v>
      </c>
      <c r="C4" s="162">
        <v>701</v>
      </c>
      <c r="D4" s="162">
        <v>670</v>
      </c>
      <c r="E4" s="162">
        <v>654.70000000000005</v>
      </c>
      <c r="F4" s="162">
        <v>679.8</v>
      </c>
      <c r="G4" s="162">
        <v>755.9</v>
      </c>
      <c r="H4" s="162">
        <v>760.4</v>
      </c>
      <c r="I4" s="162">
        <v>748.4</v>
      </c>
      <c r="J4" s="162">
        <v>763.2</v>
      </c>
      <c r="K4" s="162">
        <v>873.9</v>
      </c>
      <c r="L4" s="162">
        <v>828.6</v>
      </c>
      <c r="M4" s="162">
        <v>825</v>
      </c>
      <c r="N4" s="162">
        <v>841.6</v>
      </c>
    </row>
    <row r="5" spans="1:14" s="12" customFormat="1" ht="19.899999999999999" customHeight="1">
      <c r="A5" s="15"/>
      <c r="B5" s="15" t="str">
        <f>IF('0'!A1=1,"Чоловіки","Males")</f>
        <v>Чоловіки</v>
      </c>
      <c r="C5" s="161">
        <v>944.8</v>
      </c>
      <c r="D5" s="161">
        <v>858.4</v>
      </c>
      <c r="E5" s="161">
        <v>807.1</v>
      </c>
      <c r="F5" s="161">
        <v>807.9</v>
      </c>
      <c r="G5" s="161">
        <v>793</v>
      </c>
      <c r="H5" s="161">
        <v>870.2</v>
      </c>
      <c r="I5" s="161">
        <v>895</v>
      </c>
      <c r="J5" s="161">
        <v>911</v>
      </c>
      <c r="K5" s="161">
        <v>932.1</v>
      </c>
      <c r="L5" s="161">
        <v>884.2</v>
      </c>
      <c r="M5" s="161">
        <v>855.2</v>
      </c>
      <c r="N5" s="161">
        <v>870</v>
      </c>
    </row>
    <row r="6" spans="1:14" s="12" customFormat="1" ht="19.899999999999999" customHeight="1">
      <c r="A6" s="15"/>
      <c r="B6" s="15" t="str">
        <f>IF('0'!A1=1,"Міські поселення ","Urban settlements")</f>
        <v xml:space="preserve">Міські поселення </v>
      </c>
      <c r="C6" s="161">
        <v>1064.9000000000001</v>
      </c>
      <c r="D6" s="161">
        <v>1009.4</v>
      </c>
      <c r="E6" s="161">
        <v>978.3</v>
      </c>
      <c r="F6" s="161">
        <v>994.8</v>
      </c>
      <c r="G6" s="161">
        <v>1017.9</v>
      </c>
      <c r="H6" s="161">
        <v>1068</v>
      </c>
      <c r="I6" s="161">
        <v>1079.2</v>
      </c>
      <c r="J6" s="161">
        <v>1101</v>
      </c>
      <c r="K6" s="161">
        <v>1179.7</v>
      </c>
      <c r="L6" s="161">
        <v>1128.8</v>
      </c>
      <c r="M6" s="161">
        <v>1111</v>
      </c>
      <c r="N6" s="161">
        <v>1132.2</v>
      </c>
    </row>
    <row r="7" spans="1:14" s="12" customFormat="1" ht="19.899999999999999" customHeight="1" thickBot="1">
      <c r="A7" s="16"/>
      <c r="B7" s="16" t="str">
        <f>IF('0'!A1=1,"Сільська місцевість","Rural areas")</f>
        <v>Сільська місцевість</v>
      </c>
      <c r="C7" s="169">
        <v>580.9</v>
      </c>
      <c r="D7" s="169">
        <v>519</v>
      </c>
      <c r="E7" s="169">
        <v>483.2</v>
      </c>
      <c r="F7" s="169">
        <v>492.9</v>
      </c>
      <c r="G7" s="169">
        <v>531</v>
      </c>
      <c r="H7" s="169">
        <v>562.6</v>
      </c>
      <c r="I7" s="169">
        <v>564.20000000000005</v>
      </c>
      <c r="J7" s="169">
        <v>573.20000000000005</v>
      </c>
      <c r="K7" s="169">
        <v>626.29999999999995</v>
      </c>
      <c r="L7" s="169">
        <v>584</v>
      </c>
      <c r="M7" s="169">
        <v>569.20000000000005</v>
      </c>
      <c r="N7" s="169">
        <v>579.4</v>
      </c>
    </row>
    <row r="8" spans="1:14" ht="19.899999999999999" customHeight="1" outlineLevel="1" thickTop="1">
      <c r="A8" s="217" t="str">
        <f>IF('0'!A1=1,"РЕГІОНИ","OBLAST")</f>
        <v>РЕГІОНИ</v>
      </c>
      <c r="B8" s="165" t="str">
        <f>IF('0'!A1=1,"Вінницька","Vinnytsya")</f>
        <v>Вінницька</v>
      </c>
      <c r="C8" s="167">
        <v>74.599999999999994</v>
      </c>
      <c r="D8" s="167">
        <v>71.3</v>
      </c>
      <c r="E8" s="167">
        <v>68.7</v>
      </c>
      <c r="F8" s="167">
        <v>68.7</v>
      </c>
      <c r="G8" s="167">
        <v>70.599999999999994</v>
      </c>
      <c r="H8" s="167">
        <v>74.400000000000006</v>
      </c>
      <c r="I8" s="167">
        <v>75</v>
      </c>
      <c r="J8" s="167">
        <v>75.8</v>
      </c>
      <c r="K8" s="167">
        <v>79.900000000000006</v>
      </c>
      <c r="L8" s="167">
        <v>77.3</v>
      </c>
      <c r="M8" s="167">
        <v>76.400000000000006</v>
      </c>
      <c r="N8" s="167">
        <v>77.099999999999994</v>
      </c>
    </row>
    <row r="9" spans="1:14" ht="19.899999999999999" customHeight="1" outlineLevel="1">
      <c r="A9" s="208"/>
      <c r="B9" s="17" t="str">
        <f>IF('0'!A1=1,"Волинська","Volyn")</f>
        <v>Волинська</v>
      </c>
      <c r="C9" s="163">
        <v>52.1</v>
      </c>
      <c r="D9" s="163">
        <v>49.6</v>
      </c>
      <c r="E9" s="163">
        <v>45.1</v>
      </c>
      <c r="F9" s="163">
        <v>45.2</v>
      </c>
      <c r="G9" s="163">
        <v>45.6</v>
      </c>
      <c r="H9" s="163">
        <v>51.5</v>
      </c>
      <c r="I9" s="163">
        <v>51.7</v>
      </c>
      <c r="J9" s="163">
        <v>51.9</v>
      </c>
      <c r="K9" s="163">
        <v>52.8</v>
      </c>
      <c r="L9" s="163">
        <v>52.5</v>
      </c>
      <c r="M9" s="163">
        <v>52</v>
      </c>
      <c r="N9" s="163">
        <v>52.4</v>
      </c>
    </row>
    <row r="10" spans="1:14" ht="19.899999999999999" customHeight="1" outlineLevel="1">
      <c r="A10" s="208"/>
      <c r="B10" s="17" t="str">
        <f>IF('0'!A1=1,"Дніпропетровська","Dnipropetrovsk")</f>
        <v>Дніпропетровська</v>
      </c>
      <c r="C10" s="163">
        <v>124.1</v>
      </c>
      <c r="D10" s="163">
        <v>118.2</v>
      </c>
      <c r="E10" s="163">
        <v>114.8</v>
      </c>
      <c r="F10" s="163">
        <v>118.7</v>
      </c>
      <c r="G10" s="163">
        <v>118.1</v>
      </c>
      <c r="H10" s="163">
        <v>123.5</v>
      </c>
      <c r="I10" s="163">
        <v>124</v>
      </c>
      <c r="J10" s="163">
        <v>129</v>
      </c>
      <c r="K10" s="163">
        <v>146.69999999999999</v>
      </c>
      <c r="L10" s="163">
        <v>130.4</v>
      </c>
      <c r="M10" s="163">
        <v>126.7</v>
      </c>
      <c r="N10" s="163">
        <v>131</v>
      </c>
    </row>
    <row r="11" spans="1:14" ht="19.899999999999999" customHeight="1" outlineLevel="1">
      <c r="A11" s="208"/>
      <c r="B11" s="17" t="str">
        <f>IF('0'!A1=1,"Донецька","Donetsk")</f>
        <v>Донецька</v>
      </c>
      <c r="C11" s="163">
        <v>121.8</v>
      </c>
      <c r="D11" s="163">
        <v>118.7</v>
      </c>
      <c r="E11" s="163">
        <v>116.8</v>
      </c>
      <c r="F11" s="163">
        <v>117.5</v>
      </c>
      <c r="G11" s="163">
        <v>119.3</v>
      </c>
      <c r="H11" s="163">
        <v>123</v>
      </c>
      <c r="I11" s="163">
        <v>123.5</v>
      </c>
      <c r="J11" s="163">
        <v>125.1</v>
      </c>
      <c r="K11" s="163">
        <v>131.6</v>
      </c>
      <c r="L11" s="163">
        <v>125.6</v>
      </c>
      <c r="M11" s="163">
        <v>125.4</v>
      </c>
      <c r="N11" s="163">
        <v>127</v>
      </c>
    </row>
    <row r="12" spans="1:14" ht="19.899999999999999" customHeight="1" outlineLevel="1">
      <c r="A12" s="208"/>
      <c r="B12" s="17" t="str">
        <f>IF('0'!A1=1,"Житомирська","Zhytomyr")</f>
        <v>Житомирська</v>
      </c>
      <c r="C12" s="163">
        <v>58.2</v>
      </c>
      <c r="D12" s="163">
        <v>55.8</v>
      </c>
      <c r="E12" s="163">
        <v>54.9</v>
      </c>
      <c r="F12" s="163">
        <v>55.5</v>
      </c>
      <c r="G12" s="163">
        <v>56.1</v>
      </c>
      <c r="H12" s="163">
        <v>57.7</v>
      </c>
      <c r="I12" s="163">
        <v>58.1</v>
      </c>
      <c r="J12" s="163">
        <v>60.1</v>
      </c>
      <c r="K12" s="163">
        <v>67</v>
      </c>
      <c r="L12" s="163">
        <v>60.4</v>
      </c>
      <c r="M12" s="163">
        <v>59</v>
      </c>
      <c r="N12" s="163">
        <v>60.7</v>
      </c>
    </row>
    <row r="13" spans="1:14" ht="19.899999999999999" customHeight="1" outlineLevel="1">
      <c r="A13" s="208"/>
      <c r="B13" s="17" t="str">
        <f>IF('0'!A1=1,"Закарпатська","Zakarpattya")</f>
        <v>Закарпатська</v>
      </c>
      <c r="C13" s="163">
        <v>53.7</v>
      </c>
      <c r="D13" s="163">
        <v>50.6</v>
      </c>
      <c r="E13" s="163">
        <v>49.4</v>
      </c>
      <c r="F13" s="163">
        <v>50.9</v>
      </c>
      <c r="G13" s="163">
        <v>52.4</v>
      </c>
      <c r="H13" s="163">
        <v>56.6</v>
      </c>
      <c r="I13" s="163">
        <v>57.3</v>
      </c>
      <c r="J13" s="163">
        <v>58.7</v>
      </c>
      <c r="K13" s="163">
        <v>64.400000000000006</v>
      </c>
      <c r="L13" s="163">
        <v>61.2</v>
      </c>
      <c r="M13" s="163">
        <v>59.6</v>
      </c>
      <c r="N13" s="163">
        <v>60.6</v>
      </c>
    </row>
    <row r="14" spans="1:14" ht="19.899999999999999" customHeight="1" outlineLevel="1">
      <c r="A14" s="208"/>
      <c r="B14" s="17" t="str">
        <f>IF('0'!A1=1,"Запорізька","Zaporizhzhya")</f>
        <v>Запорізька</v>
      </c>
      <c r="C14" s="163">
        <v>83</v>
      </c>
      <c r="D14" s="163">
        <v>77.7</v>
      </c>
      <c r="E14" s="163">
        <v>75.8</v>
      </c>
      <c r="F14" s="163">
        <v>77.5</v>
      </c>
      <c r="G14" s="163">
        <v>80.8</v>
      </c>
      <c r="H14" s="163">
        <v>82.8</v>
      </c>
      <c r="I14" s="163">
        <v>83.4</v>
      </c>
      <c r="J14" s="163">
        <v>84.4</v>
      </c>
      <c r="K14" s="163">
        <v>92.9</v>
      </c>
      <c r="L14" s="163">
        <v>86.7</v>
      </c>
      <c r="M14" s="163">
        <v>84.9</v>
      </c>
      <c r="N14" s="163">
        <v>86.3</v>
      </c>
    </row>
    <row r="15" spans="1:14" ht="19.899999999999999" customHeight="1" outlineLevel="1">
      <c r="A15" s="208"/>
      <c r="B15" s="17" t="str">
        <f>IF('0'!A1=1,"Івано-Франківська","Ivano-Frankivsk")</f>
        <v>Івано-Франківська</v>
      </c>
      <c r="C15" s="163">
        <v>48.8</v>
      </c>
      <c r="D15" s="163">
        <v>46.3</v>
      </c>
      <c r="E15" s="163">
        <v>43.9</v>
      </c>
      <c r="F15" s="163">
        <v>44.6</v>
      </c>
      <c r="G15" s="163">
        <v>45.2</v>
      </c>
      <c r="H15" s="163">
        <v>48.9</v>
      </c>
      <c r="I15" s="163">
        <v>49.4</v>
      </c>
      <c r="J15" s="163">
        <v>50.5</v>
      </c>
      <c r="K15" s="163">
        <v>55.2</v>
      </c>
      <c r="L15" s="163">
        <v>50.4</v>
      </c>
      <c r="M15" s="163">
        <v>49.9</v>
      </c>
      <c r="N15" s="163">
        <v>51.5</v>
      </c>
    </row>
    <row r="16" spans="1:14" ht="19.899999999999999" customHeight="1" outlineLevel="1">
      <c r="A16" s="208"/>
      <c r="B16" s="17" t="str">
        <f>IF('0'!A1=1,"Київська","Kyiv")</f>
        <v>Київська</v>
      </c>
      <c r="C16" s="163">
        <v>51.2</v>
      </c>
      <c r="D16" s="163">
        <v>48.5</v>
      </c>
      <c r="E16" s="163">
        <v>47.2</v>
      </c>
      <c r="F16" s="163">
        <v>48.4</v>
      </c>
      <c r="G16" s="163">
        <v>49.1</v>
      </c>
      <c r="H16" s="163">
        <v>54</v>
      </c>
      <c r="I16" s="163">
        <v>55.2</v>
      </c>
      <c r="J16" s="163">
        <v>55.9</v>
      </c>
      <c r="K16" s="163">
        <v>61.9</v>
      </c>
      <c r="L16" s="163">
        <v>57.2</v>
      </c>
      <c r="M16" s="163">
        <v>56</v>
      </c>
      <c r="N16" s="163">
        <v>57.5</v>
      </c>
    </row>
    <row r="17" spans="1:14" ht="19.899999999999999" customHeight="1" outlineLevel="1">
      <c r="A17" s="208"/>
      <c r="B17" s="17" t="str">
        <f>IF('0'!A1=1,"Кіровоградська","Kirovohrad")</f>
        <v>Кіровоградська</v>
      </c>
      <c r="C17" s="163">
        <v>52.1</v>
      </c>
      <c r="D17" s="163">
        <v>48.5</v>
      </c>
      <c r="E17" s="163">
        <v>47</v>
      </c>
      <c r="F17" s="163">
        <v>47.3</v>
      </c>
      <c r="G17" s="163">
        <v>47.8</v>
      </c>
      <c r="H17" s="163">
        <v>51.7</v>
      </c>
      <c r="I17" s="163">
        <v>52.1</v>
      </c>
      <c r="J17" s="163">
        <v>52.7</v>
      </c>
      <c r="K17" s="163">
        <v>55.2</v>
      </c>
      <c r="L17" s="163">
        <v>53.5</v>
      </c>
      <c r="M17" s="163">
        <v>53.2</v>
      </c>
      <c r="N17" s="163">
        <v>53.6</v>
      </c>
    </row>
    <row r="18" spans="1:14" ht="19.899999999999999" customHeight="1" outlineLevel="1">
      <c r="A18" s="208"/>
      <c r="B18" s="17" t="str">
        <f>IF('0'!A1=1,"Луганська","Luhansk")</f>
        <v>Луганська</v>
      </c>
      <c r="C18" s="163">
        <v>53.3</v>
      </c>
      <c r="D18" s="163">
        <v>49.9</v>
      </c>
      <c r="E18" s="163">
        <v>48.3</v>
      </c>
      <c r="F18" s="163">
        <v>48.3</v>
      </c>
      <c r="G18" s="163">
        <v>50.2</v>
      </c>
      <c r="H18" s="163">
        <v>52.4</v>
      </c>
      <c r="I18" s="163">
        <v>52.7</v>
      </c>
      <c r="J18" s="163">
        <v>52.3</v>
      </c>
      <c r="K18" s="163">
        <v>51.3</v>
      </c>
      <c r="L18" s="163">
        <v>52.8</v>
      </c>
      <c r="M18" s="163">
        <v>52.8</v>
      </c>
      <c r="N18" s="163">
        <v>53</v>
      </c>
    </row>
    <row r="19" spans="1:14" ht="19.899999999999999" customHeight="1" outlineLevel="1">
      <c r="A19" s="208"/>
      <c r="B19" s="17" t="str">
        <f>IF('0'!A1=1,"Львівська","Lviv")</f>
        <v>Львівська</v>
      </c>
      <c r="C19" s="163">
        <v>84.7</v>
      </c>
      <c r="D19" s="163">
        <v>78.099999999999994</v>
      </c>
      <c r="E19" s="163">
        <v>74</v>
      </c>
      <c r="F19" s="163">
        <v>75.099999999999994</v>
      </c>
      <c r="G19" s="163">
        <v>78.7</v>
      </c>
      <c r="H19" s="163">
        <v>83.6</v>
      </c>
      <c r="I19" s="163">
        <v>84.1</v>
      </c>
      <c r="J19" s="163">
        <v>84.9</v>
      </c>
      <c r="K19" s="163">
        <v>90.4</v>
      </c>
      <c r="L19" s="163">
        <v>85</v>
      </c>
      <c r="M19" s="163">
        <v>84.5</v>
      </c>
      <c r="N19" s="163">
        <v>85.7</v>
      </c>
    </row>
    <row r="20" spans="1:14" ht="19.899999999999999" customHeight="1" outlineLevel="1">
      <c r="A20" s="208"/>
      <c r="B20" s="17" t="str">
        <f>IF('0'!A1=1,"Миколаївська","Mykolayiv")</f>
        <v>Миколаївська</v>
      </c>
      <c r="C20" s="163">
        <v>55.3</v>
      </c>
      <c r="D20" s="163">
        <v>53.4</v>
      </c>
      <c r="E20" s="163">
        <v>50.6</v>
      </c>
      <c r="F20" s="163">
        <v>51.1</v>
      </c>
      <c r="G20" s="163">
        <v>53.1</v>
      </c>
      <c r="H20" s="163">
        <v>55.8</v>
      </c>
      <c r="I20" s="163">
        <v>56.1</v>
      </c>
      <c r="J20" s="163">
        <v>57.4</v>
      </c>
      <c r="K20" s="163">
        <v>62.6</v>
      </c>
      <c r="L20" s="163">
        <v>60.4</v>
      </c>
      <c r="M20" s="163">
        <v>58.2</v>
      </c>
      <c r="N20" s="163">
        <v>59.5</v>
      </c>
    </row>
    <row r="21" spans="1:14" ht="19.899999999999999" customHeight="1" outlineLevel="1">
      <c r="A21" s="208"/>
      <c r="B21" s="17" t="str">
        <f>IF('0'!A1=1,"Одеська","Odesa")</f>
        <v>Одеська</v>
      </c>
      <c r="C21" s="163">
        <v>74.900000000000006</v>
      </c>
      <c r="D21" s="163">
        <v>65.900000000000006</v>
      </c>
      <c r="E21" s="163">
        <v>61.7</v>
      </c>
      <c r="F21" s="163">
        <v>64.099999999999994</v>
      </c>
      <c r="G21" s="163">
        <v>73.099999999999994</v>
      </c>
      <c r="H21" s="163">
        <v>73.400000000000006</v>
      </c>
      <c r="I21" s="163">
        <v>73.8</v>
      </c>
      <c r="J21" s="163">
        <v>75.900000000000006</v>
      </c>
      <c r="K21" s="163">
        <v>82.3</v>
      </c>
      <c r="L21" s="163">
        <v>75.3</v>
      </c>
      <c r="M21" s="163">
        <v>74.599999999999994</v>
      </c>
      <c r="N21" s="163">
        <v>76.599999999999994</v>
      </c>
    </row>
    <row r="22" spans="1:14" ht="19.899999999999999" customHeight="1" outlineLevel="1">
      <c r="A22" s="208"/>
      <c r="B22" s="17" t="str">
        <f>IF('0'!A1=1,"Полтавська","Poltava")</f>
        <v>Полтавська</v>
      </c>
      <c r="C22" s="163">
        <v>77.7</v>
      </c>
      <c r="D22" s="163">
        <v>73.400000000000006</v>
      </c>
      <c r="E22" s="163">
        <v>70.2</v>
      </c>
      <c r="F22" s="163">
        <v>70.2</v>
      </c>
      <c r="G22" s="163">
        <v>74.7</v>
      </c>
      <c r="H22" s="163">
        <v>75.7</v>
      </c>
      <c r="I22" s="163">
        <v>76</v>
      </c>
      <c r="J22" s="163">
        <v>77</v>
      </c>
      <c r="K22" s="163">
        <v>82</v>
      </c>
      <c r="L22" s="163">
        <v>78.400000000000006</v>
      </c>
      <c r="M22" s="163">
        <v>76.7</v>
      </c>
      <c r="N22" s="163">
        <v>78.099999999999994</v>
      </c>
    </row>
    <row r="23" spans="1:14" ht="19.899999999999999" customHeight="1" outlineLevel="1">
      <c r="A23" s="208"/>
      <c r="B23" s="17" t="str">
        <f>IF('0'!A1=1,"Рівненська","Rivne")</f>
        <v>Рівненська</v>
      </c>
      <c r="C23" s="163">
        <v>51.4</v>
      </c>
      <c r="D23" s="163">
        <v>45.4</v>
      </c>
      <c r="E23" s="163">
        <v>43.6</v>
      </c>
      <c r="F23" s="163">
        <v>44</v>
      </c>
      <c r="G23" s="163">
        <v>45.7</v>
      </c>
      <c r="H23" s="163">
        <v>47.3</v>
      </c>
      <c r="I23" s="163">
        <v>47.6</v>
      </c>
      <c r="J23" s="163">
        <v>48</v>
      </c>
      <c r="K23" s="163">
        <v>50.8</v>
      </c>
      <c r="L23" s="163">
        <v>48.2</v>
      </c>
      <c r="M23" s="163">
        <v>48.1</v>
      </c>
      <c r="N23" s="163">
        <v>48.6</v>
      </c>
    </row>
    <row r="24" spans="1:14" ht="19.899999999999999" customHeight="1" outlineLevel="1">
      <c r="A24" s="208"/>
      <c r="B24" s="17" t="str">
        <f>IF('0'!A1=1,"Сумська","Sumy")</f>
        <v>Сумська</v>
      </c>
      <c r="C24" s="163">
        <v>46.9</v>
      </c>
      <c r="D24" s="163">
        <v>42</v>
      </c>
      <c r="E24" s="163">
        <v>40.299999999999997</v>
      </c>
      <c r="F24" s="163">
        <v>41.2</v>
      </c>
      <c r="G24" s="163">
        <v>41.4</v>
      </c>
      <c r="H24" s="163">
        <v>46.3</v>
      </c>
      <c r="I24" s="163">
        <v>47.1</v>
      </c>
      <c r="J24" s="163">
        <v>47.8</v>
      </c>
      <c r="K24" s="163">
        <v>50.4</v>
      </c>
      <c r="L24" s="163">
        <v>50</v>
      </c>
      <c r="M24" s="163">
        <v>48.7</v>
      </c>
      <c r="N24" s="163">
        <v>49.8</v>
      </c>
    </row>
    <row r="25" spans="1:14" ht="19.899999999999999" customHeight="1" outlineLevel="1">
      <c r="A25" s="208"/>
      <c r="B25" s="17" t="str">
        <f>IF('0'!A1=1,"Тернопільська","Ternopyl")</f>
        <v>Тернопільська</v>
      </c>
      <c r="C25" s="163">
        <v>54.1</v>
      </c>
      <c r="D25" s="163">
        <v>47.9</v>
      </c>
      <c r="E25" s="163">
        <v>45.3</v>
      </c>
      <c r="F25" s="163">
        <v>46.3</v>
      </c>
      <c r="G25" s="163">
        <v>48.3</v>
      </c>
      <c r="H25" s="163">
        <v>51.1</v>
      </c>
      <c r="I25" s="163">
        <v>51.4</v>
      </c>
      <c r="J25" s="163">
        <v>52</v>
      </c>
      <c r="K25" s="163">
        <v>55.8</v>
      </c>
      <c r="L25" s="163">
        <v>52.7</v>
      </c>
      <c r="M25" s="163">
        <v>52</v>
      </c>
      <c r="N25" s="163">
        <v>52.8</v>
      </c>
    </row>
    <row r="26" spans="1:14" ht="19.899999999999999" customHeight="1" outlineLevel="1">
      <c r="A26" s="208"/>
      <c r="B26" s="17" t="str">
        <f>IF('0'!A1=1,"Харківська","Kharkiv")</f>
        <v>Харківська</v>
      </c>
      <c r="C26" s="163">
        <v>77.900000000000006</v>
      </c>
      <c r="D26" s="163">
        <v>66.7</v>
      </c>
      <c r="E26" s="163">
        <v>62.8</v>
      </c>
      <c r="F26" s="163">
        <v>67.2</v>
      </c>
      <c r="G26" s="163">
        <v>75.400000000000006</v>
      </c>
      <c r="H26" s="163">
        <v>76</v>
      </c>
      <c r="I26" s="163">
        <v>76.400000000000006</v>
      </c>
      <c r="J26" s="163">
        <v>79.599999999999994</v>
      </c>
      <c r="K26" s="163">
        <v>90.5</v>
      </c>
      <c r="L26" s="163">
        <v>86.8</v>
      </c>
      <c r="M26" s="163">
        <v>83.7</v>
      </c>
      <c r="N26" s="163">
        <v>85</v>
      </c>
    </row>
    <row r="27" spans="1:14" ht="19.899999999999999" customHeight="1" outlineLevel="1">
      <c r="A27" s="208"/>
      <c r="B27" s="17" t="str">
        <f>IF('0'!A1=1,"Херсонська","Kherson")</f>
        <v>Херсонська</v>
      </c>
      <c r="C27" s="163">
        <v>56.3</v>
      </c>
      <c r="D27" s="163">
        <v>51.7</v>
      </c>
      <c r="E27" s="163">
        <v>48.5</v>
      </c>
      <c r="F27" s="163">
        <v>48.5</v>
      </c>
      <c r="G27" s="163">
        <v>48.6</v>
      </c>
      <c r="H27" s="163">
        <v>54.3</v>
      </c>
      <c r="I27" s="163">
        <v>55</v>
      </c>
      <c r="J27" s="163">
        <v>55.6</v>
      </c>
      <c r="K27" s="163">
        <v>58.9</v>
      </c>
      <c r="L27" s="163">
        <v>56.2</v>
      </c>
      <c r="M27" s="163">
        <v>55.4</v>
      </c>
      <c r="N27" s="163">
        <v>56.5</v>
      </c>
    </row>
    <row r="28" spans="1:14" ht="19.899999999999999" customHeight="1" outlineLevel="1">
      <c r="A28" s="208"/>
      <c r="B28" s="17" t="str">
        <f>IF('0'!A1=1,"Хмельницька","Khmelnytskiy")</f>
        <v>Хмельницька</v>
      </c>
      <c r="C28" s="163">
        <v>55.8</v>
      </c>
      <c r="D28" s="163">
        <v>49.9</v>
      </c>
      <c r="E28" s="163">
        <v>45.5</v>
      </c>
      <c r="F28" s="163">
        <v>45.8</v>
      </c>
      <c r="G28" s="163">
        <v>48.8</v>
      </c>
      <c r="H28" s="163">
        <v>53.4</v>
      </c>
      <c r="I28" s="163">
        <v>54.6</v>
      </c>
      <c r="J28" s="163">
        <v>55.6</v>
      </c>
      <c r="K28" s="163">
        <v>60.1</v>
      </c>
      <c r="L28" s="163">
        <v>57.8</v>
      </c>
      <c r="M28" s="163">
        <v>55.7</v>
      </c>
      <c r="N28" s="163">
        <v>56.6</v>
      </c>
    </row>
    <row r="29" spans="1:14" ht="19.899999999999999" customHeight="1" outlineLevel="1">
      <c r="A29" s="208"/>
      <c r="B29" s="17" t="str">
        <f>IF('0'!A1=1,"Черкаська","Cherkasy")</f>
        <v>Черкаська</v>
      </c>
      <c r="C29" s="163">
        <v>55.5</v>
      </c>
      <c r="D29" s="163">
        <v>48.7</v>
      </c>
      <c r="E29" s="163">
        <v>46.4</v>
      </c>
      <c r="F29" s="163">
        <v>48.3</v>
      </c>
      <c r="G29" s="163">
        <v>51.1</v>
      </c>
      <c r="H29" s="163">
        <v>52.1</v>
      </c>
      <c r="I29" s="163">
        <v>52.4</v>
      </c>
      <c r="J29" s="163">
        <v>53.1</v>
      </c>
      <c r="K29" s="163">
        <v>57</v>
      </c>
      <c r="L29" s="163">
        <v>56.6</v>
      </c>
      <c r="M29" s="163">
        <v>54.2</v>
      </c>
      <c r="N29" s="163">
        <v>54.8</v>
      </c>
    </row>
    <row r="30" spans="1:14" ht="19.899999999999999" customHeight="1" outlineLevel="1">
      <c r="A30" s="208"/>
      <c r="B30" s="17" t="str">
        <f>IF('0'!A1=1,"Чернівецька","Chernivtsi")</f>
        <v>Чернівецька</v>
      </c>
      <c r="C30" s="163">
        <v>34.4</v>
      </c>
      <c r="D30" s="163">
        <v>30.4</v>
      </c>
      <c r="E30" s="163">
        <v>29.1</v>
      </c>
      <c r="F30" s="163">
        <v>29.3</v>
      </c>
      <c r="G30" s="163">
        <v>31.9</v>
      </c>
      <c r="H30" s="163">
        <v>35.9</v>
      </c>
      <c r="I30" s="163">
        <v>36.299999999999997</v>
      </c>
      <c r="J30" s="163">
        <v>36.799999999999997</v>
      </c>
      <c r="K30" s="163">
        <v>39.299999999999997</v>
      </c>
      <c r="L30" s="163">
        <v>38</v>
      </c>
      <c r="M30" s="163">
        <v>36.9</v>
      </c>
      <c r="N30" s="163">
        <v>37.9</v>
      </c>
    </row>
    <row r="31" spans="1:14" ht="19.899999999999999" customHeight="1" outlineLevel="1">
      <c r="A31" s="208"/>
      <c r="B31" s="17" t="str">
        <f>IF('0'!A1=1,"Чернігівська","Chernihiv")</f>
        <v>Чернігівська</v>
      </c>
      <c r="C31" s="163">
        <v>50.7</v>
      </c>
      <c r="D31" s="163">
        <v>50.6</v>
      </c>
      <c r="E31" s="163">
        <v>48.8</v>
      </c>
      <c r="F31" s="163">
        <v>49.3</v>
      </c>
      <c r="G31" s="163">
        <v>48.4</v>
      </c>
      <c r="H31" s="163">
        <v>53.9</v>
      </c>
      <c r="I31" s="163">
        <v>54.8</v>
      </c>
      <c r="J31" s="163">
        <v>55.4</v>
      </c>
      <c r="K31" s="163">
        <v>57.6</v>
      </c>
      <c r="L31" s="163">
        <v>57</v>
      </c>
      <c r="M31" s="163">
        <v>55.5</v>
      </c>
      <c r="N31" s="163">
        <v>56.2</v>
      </c>
    </row>
    <row r="32" spans="1:14" ht="19.899999999999999" customHeight="1" outlineLevel="1">
      <c r="A32" s="208"/>
      <c r="B32" s="166" t="str">
        <f>IF('0'!A1=1,"м. Київ","Kyiv city")</f>
        <v>м. Київ</v>
      </c>
      <c r="C32" s="164">
        <v>97.3</v>
      </c>
      <c r="D32" s="164">
        <v>89.2</v>
      </c>
      <c r="E32" s="164">
        <v>83.1</v>
      </c>
      <c r="F32" s="164">
        <v>84.7</v>
      </c>
      <c r="G32" s="164">
        <v>94.5</v>
      </c>
      <c r="H32" s="164">
        <v>95.3</v>
      </c>
      <c r="I32" s="164">
        <v>95.4</v>
      </c>
      <c r="J32" s="164">
        <v>98.7</v>
      </c>
      <c r="K32" s="164">
        <v>109.4</v>
      </c>
      <c r="L32" s="164">
        <v>102.4</v>
      </c>
      <c r="M32" s="164">
        <v>100.1</v>
      </c>
      <c r="N32" s="164">
        <v>102.8</v>
      </c>
    </row>
    <row r="33" spans="1:14" ht="64.5" customHeight="1">
      <c r="A33" s="218" t="str">
        <f>IF('0'!A1=1,"Рівень безробіття населення (за методологією МОП), у % до робочої сили у віці  15 років і старше
","ILO unemployment rate ( percent of the total labour force in aged 15 years and over)")</f>
        <v xml:space="preserve">Рівень безробіття населення (за методологією МОП), у % до робочої сили у віці  15 років і старше
</v>
      </c>
      <c r="B33" s="219"/>
      <c r="C33" s="168">
        <v>9.1</v>
      </c>
      <c r="D33" s="168">
        <v>8.4</v>
      </c>
      <c r="E33" s="168">
        <v>8</v>
      </c>
      <c r="F33" s="168">
        <v>8.1999999999999993</v>
      </c>
      <c r="G33" s="168">
        <v>8.5</v>
      </c>
      <c r="H33" s="168">
        <v>9.1999999999999993</v>
      </c>
      <c r="I33" s="168">
        <v>9.3000000000000007</v>
      </c>
      <c r="J33" s="168">
        <v>9.5</v>
      </c>
      <c r="K33" s="168">
        <v>10.4</v>
      </c>
      <c r="L33" s="168">
        <v>9.9</v>
      </c>
      <c r="M33" s="168">
        <v>9.6</v>
      </c>
      <c r="N33" s="168">
        <v>9.8000000000000007</v>
      </c>
    </row>
    <row r="34" spans="1:14" s="12" customFormat="1" ht="19.899999999999999" customHeight="1">
      <c r="A34" s="15"/>
      <c r="B34" s="15" t="str">
        <f>IF('0'!A1=1,"Жінки","Females")</f>
        <v>Жінки</v>
      </c>
      <c r="C34" s="162">
        <v>8.1</v>
      </c>
      <c r="D34" s="162">
        <v>7.7</v>
      </c>
      <c r="E34" s="162">
        <v>7.6</v>
      </c>
      <c r="F34" s="162">
        <v>7.9</v>
      </c>
      <c r="G34" s="162">
        <v>8.6999999999999993</v>
      </c>
      <c r="H34" s="162">
        <v>9</v>
      </c>
      <c r="I34" s="162">
        <v>8.9</v>
      </c>
      <c r="J34" s="162">
        <v>9.1</v>
      </c>
      <c r="K34" s="162">
        <v>10.6</v>
      </c>
      <c r="L34" s="162">
        <v>10</v>
      </c>
      <c r="M34" s="162">
        <v>9.9</v>
      </c>
      <c r="N34" s="162">
        <v>10.1</v>
      </c>
    </row>
    <row r="35" spans="1:14" s="12" customFormat="1" ht="20.100000000000001" customHeight="1">
      <c r="A35" s="15"/>
      <c r="B35" s="15" t="str">
        <f>IF('0'!A1=1,"Чоловіки","Males")</f>
        <v>Чоловіки</v>
      </c>
      <c r="C35" s="161">
        <v>10.1</v>
      </c>
      <c r="D35" s="161">
        <v>9.1</v>
      </c>
      <c r="E35" s="161">
        <v>8.5</v>
      </c>
      <c r="F35" s="161">
        <v>8.5</v>
      </c>
      <c r="G35" s="161">
        <v>8.4</v>
      </c>
      <c r="H35" s="161">
        <v>9.4</v>
      </c>
      <c r="I35" s="161">
        <v>9.6</v>
      </c>
      <c r="J35" s="161">
        <v>9.8000000000000007</v>
      </c>
      <c r="K35" s="161">
        <v>10.3</v>
      </c>
      <c r="L35" s="161">
        <v>9.6999999999999993</v>
      </c>
      <c r="M35" s="161">
        <v>9.3000000000000007</v>
      </c>
      <c r="N35" s="161">
        <v>9.5</v>
      </c>
    </row>
    <row r="36" spans="1:14" s="12" customFormat="1" ht="19.899999999999999" customHeight="1">
      <c r="A36" s="15"/>
      <c r="B36" s="15" t="str">
        <f>IF('0'!A1=1,"Міські поселення ","Urban settlements")</f>
        <v xml:space="preserve">Міські поселення </v>
      </c>
      <c r="C36" s="161">
        <v>8.6</v>
      </c>
      <c r="D36" s="161">
        <v>8.1</v>
      </c>
      <c r="E36" s="161">
        <v>7.8</v>
      </c>
      <c r="F36" s="161">
        <v>8</v>
      </c>
      <c r="G36" s="161">
        <v>8.1999999999999993</v>
      </c>
      <c r="H36" s="161">
        <v>8.6999999999999993</v>
      </c>
      <c r="I36" s="161">
        <v>8.9</v>
      </c>
      <c r="J36" s="161">
        <v>9.1</v>
      </c>
      <c r="K36" s="161">
        <v>9.9</v>
      </c>
      <c r="L36" s="161">
        <v>9.5</v>
      </c>
      <c r="M36" s="161">
        <v>9.3000000000000007</v>
      </c>
      <c r="N36" s="161">
        <v>9.5</v>
      </c>
    </row>
    <row r="37" spans="1:14" s="12" customFormat="1" ht="19.899999999999999" customHeight="1" thickBot="1">
      <c r="A37" s="16"/>
      <c r="B37" s="16" t="str">
        <f>IF('0'!A1=1,"Сільська місцевість","Rural areas")</f>
        <v>Сільська місцевість</v>
      </c>
      <c r="C37" s="169">
        <v>10.4</v>
      </c>
      <c r="D37" s="169">
        <v>9.1999999999999993</v>
      </c>
      <c r="E37" s="169">
        <v>8.5</v>
      </c>
      <c r="F37" s="169">
        <v>8.6</v>
      </c>
      <c r="G37" s="169">
        <v>9.4</v>
      </c>
      <c r="H37" s="169">
        <v>10.1</v>
      </c>
      <c r="I37" s="169">
        <v>10.1</v>
      </c>
      <c r="J37" s="169">
        <v>10.3</v>
      </c>
      <c r="K37" s="169">
        <v>11.5</v>
      </c>
      <c r="L37" s="169">
        <v>10.7</v>
      </c>
      <c r="M37" s="169">
        <v>10.3</v>
      </c>
      <c r="N37" s="169">
        <v>10.6</v>
      </c>
    </row>
    <row r="38" spans="1:14" ht="19.899999999999999" customHeight="1" outlineLevel="1" thickTop="1">
      <c r="A38" s="217" t="str">
        <f>IF('0'!A1=1,"РЕГІОНИ","OBLAST")</f>
        <v>РЕГІОНИ</v>
      </c>
      <c r="B38" s="165" t="str">
        <f>IF('0'!A1=1,"Вінницька","Vinnytsya")</f>
        <v>Вінницька</v>
      </c>
      <c r="C38" s="167">
        <v>10.3</v>
      </c>
      <c r="D38" s="167">
        <v>9.6999999999999993</v>
      </c>
      <c r="E38" s="167">
        <v>9.4</v>
      </c>
      <c r="F38" s="167">
        <v>9.4</v>
      </c>
      <c r="G38" s="167">
        <v>9.6999999999999993</v>
      </c>
      <c r="H38" s="167">
        <v>10.4</v>
      </c>
      <c r="I38" s="167">
        <v>10.4</v>
      </c>
      <c r="J38" s="167">
        <v>10.6</v>
      </c>
      <c r="K38" s="167">
        <v>11.6</v>
      </c>
      <c r="L38" s="167">
        <v>11</v>
      </c>
      <c r="M38" s="167">
        <v>10.8</v>
      </c>
      <c r="N38" s="167">
        <v>11</v>
      </c>
    </row>
    <row r="39" spans="1:14" ht="19.899999999999999" customHeight="1" outlineLevel="1">
      <c r="A39" s="208"/>
      <c r="B39" s="17" t="str">
        <f>IF('0'!A1=1,"Волинська","Volyn")</f>
        <v>Волинська</v>
      </c>
      <c r="C39" s="163">
        <v>12.3</v>
      </c>
      <c r="D39" s="163">
        <v>11.7</v>
      </c>
      <c r="E39" s="163">
        <v>10.6</v>
      </c>
      <c r="F39" s="163">
        <v>10.6</v>
      </c>
      <c r="G39" s="163">
        <v>10.6</v>
      </c>
      <c r="H39" s="163">
        <v>12.3</v>
      </c>
      <c r="I39" s="163">
        <v>12.4</v>
      </c>
      <c r="J39" s="163">
        <v>12.4</v>
      </c>
      <c r="K39" s="163">
        <v>13</v>
      </c>
      <c r="L39" s="163">
        <v>12.6</v>
      </c>
      <c r="M39" s="163">
        <v>12.5</v>
      </c>
      <c r="N39" s="163">
        <v>12.7</v>
      </c>
    </row>
    <row r="40" spans="1:14" ht="19.899999999999999" customHeight="1" outlineLevel="1">
      <c r="A40" s="208"/>
      <c r="B40" s="17" t="str">
        <f>IF('0'!A1=1,"Дніпропетровська","Dnipropetrovsk")</f>
        <v>Дніпропетровська</v>
      </c>
      <c r="C40" s="163">
        <v>8.1</v>
      </c>
      <c r="D40" s="163">
        <v>7.7</v>
      </c>
      <c r="E40" s="163">
        <v>7.4</v>
      </c>
      <c r="F40" s="163">
        <v>7.7</v>
      </c>
      <c r="G40" s="163">
        <v>7.7</v>
      </c>
      <c r="H40" s="163">
        <v>8.1999999999999993</v>
      </c>
      <c r="I40" s="163">
        <v>8.1999999999999993</v>
      </c>
      <c r="J40" s="163">
        <v>8.6</v>
      </c>
      <c r="K40" s="163">
        <v>9.9</v>
      </c>
      <c r="L40" s="163">
        <v>8.9</v>
      </c>
      <c r="M40" s="163">
        <v>8.5</v>
      </c>
      <c r="N40" s="163">
        <v>8.8000000000000007</v>
      </c>
    </row>
    <row r="41" spans="1:14" ht="19.899999999999999" customHeight="1" outlineLevel="1">
      <c r="A41" s="208"/>
      <c r="B41" s="17" t="str">
        <f>IF('0'!A1=1,"Донецька","Donetsk")</f>
        <v>Донецька</v>
      </c>
      <c r="C41" s="163">
        <v>14</v>
      </c>
      <c r="D41" s="163">
        <v>13.6</v>
      </c>
      <c r="E41" s="163">
        <v>13.4</v>
      </c>
      <c r="F41" s="163">
        <v>13.5</v>
      </c>
      <c r="G41" s="163">
        <v>13.7</v>
      </c>
      <c r="H41" s="163">
        <v>14.5</v>
      </c>
      <c r="I41" s="163">
        <v>14.6</v>
      </c>
      <c r="J41" s="163">
        <v>14.8</v>
      </c>
      <c r="K41" s="163">
        <v>15.8</v>
      </c>
      <c r="L41" s="163">
        <v>15.2</v>
      </c>
      <c r="M41" s="163">
        <v>15.1</v>
      </c>
      <c r="N41" s="163">
        <v>15.3</v>
      </c>
    </row>
    <row r="42" spans="1:14" ht="19.899999999999999" customHeight="1" outlineLevel="1">
      <c r="A42" s="208"/>
      <c r="B42" s="17" t="str">
        <f>IF('0'!A1=1,"Житомирська","Zhytomyr")</f>
        <v>Житомирська</v>
      </c>
      <c r="C42" s="163">
        <v>10.5</v>
      </c>
      <c r="D42" s="163">
        <v>9.8000000000000007</v>
      </c>
      <c r="E42" s="163">
        <v>9.4</v>
      </c>
      <c r="F42" s="163">
        <v>9.6</v>
      </c>
      <c r="G42" s="163">
        <v>10</v>
      </c>
      <c r="H42" s="163">
        <v>10.4</v>
      </c>
      <c r="I42" s="163">
        <v>10.5</v>
      </c>
      <c r="J42" s="163">
        <v>10.9</v>
      </c>
      <c r="K42" s="163">
        <v>12.4</v>
      </c>
      <c r="L42" s="163">
        <v>11.1</v>
      </c>
      <c r="M42" s="163">
        <v>10.8</v>
      </c>
      <c r="N42" s="163">
        <v>11.2</v>
      </c>
    </row>
    <row r="43" spans="1:14" ht="19.899999999999999" customHeight="1" outlineLevel="1">
      <c r="A43" s="208"/>
      <c r="B43" s="17" t="str">
        <f>IF('0'!A1=1,"Закарпатська","Zakarpattya")</f>
        <v>Закарпатська</v>
      </c>
      <c r="C43" s="163">
        <v>9.6</v>
      </c>
      <c r="D43" s="163">
        <v>9</v>
      </c>
      <c r="E43" s="163">
        <v>8.8000000000000007</v>
      </c>
      <c r="F43" s="163">
        <v>9.1</v>
      </c>
      <c r="G43" s="163">
        <v>9.4</v>
      </c>
      <c r="H43" s="163">
        <v>10.199999999999999</v>
      </c>
      <c r="I43" s="163">
        <v>10.3</v>
      </c>
      <c r="J43" s="163">
        <v>10.6</v>
      </c>
      <c r="K43" s="163">
        <v>12</v>
      </c>
      <c r="L43" s="163">
        <v>11.3</v>
      </c>
      <c r="M43" s="163">
        <v>10.9</v>
      </c>
      <c r="N43" s="163">
        <v>11.1</v>
      </c>
    </row>
    <row r="44" spans="1:14" ht="19.899999999999999" customHeight="1" outlineLevel="1">
      <c r="A44" s="208"/>
      <c r="B44" s="17" t="str">
        <f>IF('0'!A1=1,"Запорізька","Zaporizhzhya")</f>
        <v>Запорізька</v>
      </c>
      <c r="C44" s="163">
        <v>10.199999999999999</v>
      </c>
      <c r="D44" s="163">
        <v>9.5</v>
      </c>
      <c r="E44" s="163">
        <v>9.1999999999999993</v>
      </c>
      <c r="F44" s="163">
        <v>9.4</v>
      </c>
      <c r="G44" s="163">
        <v>9.8000000000000007</v>
      </c>
      <c r="H44" s="163">
        <v>10.3</v>
      </c>
      <c r="I44" s="163">
        <v>10.4</v>
      </c>
      <c r="J44" s="163">
        <v>10.6</v>
      </c>
      <c r="K44" s="163">
        <v>11.9</v>
      </c>
      <c r="L44" s="163">
        <v>11</v>
      </c>
      <c r="M44" s="163">
        <v>10.7</v>
      </c>
      <c r="N44" s="163">
        <v>11</v>
      </c>
    </row>
    <row r="45" spans="1:14" ht="19.899999999999999" customHeight="1" outlineLevel="1">
      <c r="A45" s="208"/>
      <c r="B45" s="17" t="str">
        <f>IF('0'!A1=1,"Івано-Франківська","Ivano-Frankivsk")</f>
        <v>Івано-Франківська</v>
      </c>
      <c r="C45" s="163">
        <v>7.9</v>
      </c>
      <c r="D45" s="163">
        <v>7.5</v>
      </c>
      <c r="E45" s="163">
        <v>7</v>
      </c>
      <c r="F45" s="163">
        <v>7.1</v>
      </c>
      <c r="G45" s="163">
        <v>7.3</v>
      </c>
      <c r="H45" s="163">
        <v>8.1</v>
      </c>
      <c r="I45" s="163">
        <v>8.1999999999999993</v>
      </c>
      <c r="J45" s="163">
        <v>8.3000000000000007</v>
      </c>
      <c r="K45" s="163">
        <v>9.1999999999999993</v>
      </c>
      <c r="L45" s="163">
        <v>8.4</v>
      </c>
      <c r="M45" s="163">
        <v>8.3000000000000007</v>
      </c>
      <c r="N45" s="163">
        <v>8.5</v>
      </c>
    </row>
    <row r="46" spans="1:14" ht="19.899999999999999" customHeight="1" outlineLevel="1">
      <c r="A46" s="208"/>
      <c r="B46" s="17" t="str">
        <f>IF('0'!A1=1,"Київська","Kyiv")</f>
        <v>Київська</v>
      </c>
      <c r="C46" s="163">
        <v>6.3</v>
      </c>
      <c r="D46" s="163">
        <v>5.9</v>
      </c>
      <c r="E46" s="163">
        <v>5.7</v>
      </c>
      <c r="F46" s="163">
        <v>5.9</v>
      </c>
      <c r="G46" s="163">
        <v>5.9</v>
      </c>
      <c r="H46" s="163">
        <v>6.6</v>
      </c>
      <c r="I46" s="163">
        <v>6.8</v>
      </c>
      <c r="J46" s="163">
        <v>6.9</v>
      </c>
      <c r="K46" s="163">
        <v>7.8</v>
      </c>
      <c r="L46" s="163">
        <v>7.2</v>
      </c>
      <c r="M46" s="163">
        <v>6.9</v>
      </c>
      <c r="N46" s="163">
        <v>7.2</v>
      </c>
    </row>
    <row r="47" spans="1:14" ht="19.899999999999999" customHeight="1" outlineLevel="1">
      <c r="A47" s="208"/>
      <c r="B47" s="17" t="str">
        <f>IF('0'!A1=1,"Кіровоградська","Kirovohrad")</f>
        <v>Кіровоградська</v>
      </c>
      <c r="C47" s="163">
        <v>12.1</v>
      </c>
      <c r="D47" s="163">
        <v>11.2</v>
      </c>
      <c r="E47" s="163">
        <v>10.8</v>
      </c>
      <c r="F47" s="163">
        <v>10.9</v>
      </c>
      <c r="G47" s="163">
        <v>11</v>
      </c>
      <c r="H47" s="163">
        <v>12.3</v>
      </c>
      <c r="I47" s="163">
        <v>12.5</v>
      </c>
      <c r="J47" s="163">
        <v>12.7</v>
      </c>
      <c r="K47" s="163">
        <v>13.7</v>
      </c>
      <c r="L47" s="163">
        <v>13.1</v>
      </c>
      <c r="M47" s="163">
        <v>13</v>
      </c>
      <c r="N47" s="163">
        <v>13.2</v>
      </c>
    </row>
    <row r="48" spans="1:14" ht="19.899999999999999" customHeight="1" outlineLevel="1">
      <c r="A48" s="208"/>
      <c r="B48" s="17" t="str">
        <f>IF('0'!A1=1,"Луганська","Luhansk")</f>
        <v>Луганська</v>
      </c>
      <c r="C48" s="163">
        <v>15.1</v>
      </c>
      <c r="D48" s="163">
        <v>14</v>
      </c>
      <c r="E48" s="163">
        <v>13.5</v>
      </c>
      <c r="F48" s="163">
        <v>13.5</v>
      </c>
      <c r="G48" s="163">
        <v>14.2</v>
      </c>
      <c r="H48" s="163">
        <v>15.1</v>
      </c>
      <c r="I48" s="163">
        <v>15.2</v>
      </c>
      <c r="J48" s="163">
        <v>15.3</v>
      </c>
      <c r="K48" s="163">
        <v>15.6</v>
      </c>
      <c r="L48" s="163">
        <v>15.9</v>
      </c>
      <c r="M48" s="163">
        <v>15.8</v>
      </c>
      <c r="N48" s="163">
        <v>15.9</v>
      </c>
    </row>
    <row r="49" spans="1:14" ht="19.899999999999999" customHeight="1" outlineLevel="1">
      <c r="A49" s="208"/>
      <c r="B49" s="17" t="str">
        <f>IF('0'!A1=1,"Львівська","Lviv")</f>
        <v>Львівська</v>
      </c>
      <c r="C49" s="163">
        <v>7.4</v>
      </c>
      <c r="D49" s="163">
        <v>6.8</v>
      </c>
      <c r="E49" s="163">
        <v>6.4</v>
      </c>
      <c r="F49" s="163">
        <v>6.5</v>
      </c>
      <c r="G49" s="163">
        <v>6.9</v>
      </c>
      <c r="H49" s="163">
        <v>7.4</v>
      </c>
      <c r="I49" s="163">
        <v>7.5</v>
      </c>
      <c r="J49" s="163">
        <v>7.5</v>
      </c>
      <c r="K49" s="163">
        <v>8.1</v>
      </c>
      <c r="L49" s="163">
        <v>7.6</v>
      </c>
      <c r="M49" s="163">
        <v>7.6</v>
      </c>
      <c r="N49" s="163">
        <v>7.7</v>
      </c>
    </row>
    <row r="50" spans="1:14" ht="19.899999999999999" customHeight="1" outlineLevel="1">
      <c r="A50" s="208"/>
      <c r="B50" s="17" t="str">
        <f>IF('0'!A1=1,"Миколаївська","Mykolayiv")</f>
        <v>Миколаївська</v>
      </c>
      <c r="C50" s="163">
        <v>10</v>
      </c>
      <c r="D50" s="163">
        <v>9.6999999999999993</v>
      </c>
      <c r="E50" s="163">
        <v>9.1999999999999993</v>
      </c>
      <c r="F50" s="163">
        <v>9.3000000000000007</v>
      </c>
      <c r="G50" s="163">
        <v>9.6</v>
      </c>
      <c r="H50" s="163">
        <v>10.3</v>
      </c>
      <c r="I50" s="163">
        <v>10.4</v>
      </c>
      <c r="J50" s="163">
        <v>10.7</v>
      </c>
      <c r="K50" s="163">
        <v>11.9</v>
      </c>
      <c r="L50" s="163">
        <v>11.5</v>
      </c>
      <c r="M50" s="163">
        <v>11</v>
      </c>
      <c r="N50" s="163">
        <v>11.3</v>
      </c>
    </row>
    <row r="51" spans="1:14" ht="19.899999999999999" customHeight="1" outlineLevel="1">
      <c r="A51" s="208"/>
      <c r="B51" s="17" t="str">
        <f>IF('0'!A1=1,"Одеська","Odesa")</f>
        <v>Одеська</v>
      </c>
      <c r="C51" s="163">
        <v>6.9</v>
      </c>
      <c r="D51" s="163">
        <v>6.1</v>
      </c>
      <c r="E51" s="163">
        <v>5.7</v>
      </c>
      <c r="F51" s="163">
        <v>5.9</v>
      </c>
      <c r="G51" s="163">
        <v>6.7</v>
      </c>
      <c r="H51" s="163">
        <v>6.8</v>
      </c>
      <c r="I51" s="163">
        <v>6.9</v>
      </c>
      <c r="J51" s="163">
        <v>7.1</v>
      </c>
      <c r="K51" s="163">
        <v>7.8</v>
      </c>
      <c r="L51" s="163">
        <v>7.1</v>
      </c>
      <c r="M51" s="163">
        <v>7</v>
      </c>
      <c r="N51" s="163">
        <v>7.2</v>
      </c>
    </row>
    <row r="52" spans="1:14" ht="19.899999999999999" customHeight="1" outlineLevel="1">
      <c r="A52" s="208"/>
      <c r="B52" s="17" t="str">
        <f>IF('0'!A1=1,"Полтавська","Poltava")</f>
        <v>Полтавська</v>
      </c>
      <c r="C52" s="163">
        <v>11.8</v>
      </c>
      <c r="D52" s="163">
        <v>11.1</v>
      </c>
      <c r="E52" s="163">
        <v>10.6</v>
      </c>
      <c r="F52" s="163">
        <v>10.6</v>
      </c>
      <c r="G52" s="163">
        <v>11.3</v>
      </c>
      <c r="H52" s="163">
        <v>11.7</v>
      </c>
      <c r="I52" s="163">
        <v>11.8</v>
      </c>
      <c r="J52" s="163">
        <v>12</v>
      </c>
      <c r="K52" s="163">
        <v>13.1</v>
      </c>
      <c r="L52" s="163">
        <v>12.5</v>
      </c>
      <c r="M52" s="163">
        <v>12.2</v>
      </c>
      <c r="N52" s="163">
        <v>12.4</v>
      </c>
    </row>
    <row r="53" spans="1:14" ht="19.899999999999999" customHeight="1" outlineLevel="1">
      <c r="A53" s="208"/>
      <c r="B53" s="17" t="str">
        <f>IF('0'!A1=1,"Рівненська","Rivne")</f>
        <v>Рівненська</v>
      </c>
      <c r="C53" s="163">
        <v>9.6999999999999993</v>
      </c>
      <c r="D53" s="163">
        <v>8.5</v>
      </c>
      <c r="E53" s="163">
        <v>8.1</v>
      </c>
      <c r="F53" s="163">
        <v>8.1999999999999993</v>
      </c>
      <c r="G53" s="163">
        <v>8.5</v>
      </c>
      <c r="H53" s="163">
        <v>9</v>
      </c>
      <c r="I53" s="163">
        <v>9.1</v>
      </c>
      <c r="J53" s="163">
        <v>9.3000000000000007</v>
      </c>
      <c r="K53" s="163">
        <v>10.1</v>
      </c>
      <c r="L53" s="163">
        <v>9.5</v>
      </c>
      <c r="M53" s="163">
        <v>9.3000000000000007</v>
      </c>
      <c r="N53" s="163">
        <v>9.5</v>
      </c>
    </row>
    <row r="54" spans="1:14" ht="19.899999999999999" customHeight="1" outlineLevel="1">
      <c r="A54" s="208"/>
      <c r="B54" s="17" t="str">
        <f>IF('0'!A1=1,"Сумська","Sumy")</f>
        <v>Сумська</v>
      </c>
      <c r="C54" s="163">
        <v>9.1</v>
      </c>
      <c r="D54" s="163">
        <v>8</v>
      </c>
      <c r="E54" s="163">
        <v>7.5</v>
      </c>
      <c r="F54" s="163">
        <v>7.7</v>
      </c>
      <c r="G54" s="163">
        <v>7.9</v>
      </c>
      <c r="H54" s="163">
        <v>9.1</v>
      </c>
      <c r="I54" s="163">
        <v>9.1999999999999993</v>
      </c>
      <c r="J54" s="163">
        <v>9.4</v>
      </c>
      <c r="K54" s="163">
        <v>10.199999999999999</v>
      </c>
      <c r="L54" s="163">
        <v>10.1</v>
      </c>
      <c r="M54" s="163">
        <v>9.8000000000000007</v>
      </c>
      <c r="N54" s="163">
        <v>10.1</v>
      </c>
    </row>
    <row r="55" spans="1:14" ht="19.899999999999999" customHeight="1" outlineLevel="1">
      <c r="A55" s="208"/>
      <c r="B55" s="17" t="str">
        <f>IF('0'!A1=1,"Тернопільська","Ternopyl")</f>
        <v>Тернопільська</v>
      </c>
      <c r="C55" s="163">
        <v>11.8</v>
      </c>
      <c r="D55" s="163">
        <v>10.3</v>
      </c>
      <c r="E55" s="163">
        <v>9.6999999999999993</v>
      </c>
      <c r="F55" s="163">
        <v>10</v>
      </c>
      <c r="G55" s="163">
        <v>10.4</v>
      </c>
      <c r="H55" s="163">
        <v>11.2</v>
      </c>
      <c r="I55" s="163">
        <v>11.3</v>
      </c>
      <c r="J55" s="163">
        <v>11.5</v>
      </c>
      <c r="K55" s="163">
        <v>12.6</v>
      </c>
      <c r="L55" s="163">
        <v>11.9</v>
      </c>
      <c r="M55" s="163">
        <v>11.7</v>
      </c>
      <c r="N55" s="163">
        <v>11.9</v>
      </c>
    </row>
    <row r="56" spans="1:14" ht="19.899999999999999" customHeight="1" outlineLevel="1">
      <c r="A56" s="208"/>
      <c r="B56" s="17" t="str">
        <f>IF('0'!A1=1,"Харківська","Kharkiv")</f>
        <v>Харківська</v>
      </c>
      <c r="C56" s="163">
        <v>5.9</v>
      </c>
      <c r="D56" s="163">
        <v>5</v>
      </c>
      <c r="E56" s="163">
        <v>4.7</v>
      </c>
      <c r="F56" s="163">
        <v>5</v>
      </c>
      <c r="G56" s="163">
        <v>5.6</v>
      </c>
      <c r="H56" s="163">
        <v>5.8</v>
      </c>
      <c r="I56" s="163">
        <v>5.9</v>
      </c>
      <c r="J56" s="163">
        <v>6.2</v>
      </c>
      <c r="K56" s="163">
        <v>7.2</v>
      </c>
      <c r="L56" s="163">
        <v>6.8</v>
      </c>
      <c r="M56" s="163">
        <v>6.5</v>
      </c>
      <c r="N56" s="163">
        <v>6.7</v>
      </c>
    </row>
    <row r="57" spans="1:14" ht="19.899999999999999" customHeight="1" outlineLevel="1">
      <c r="A57" s="208"/>
      <c r="B57" s="17" t="str">
        <f>IF('0'!A1=1,"Херсонська","Kherson")</f>
        <v>Херсонська</v>
      </c>
      <c r="C57" s="163">
        <v>11.3</v>
      </c>
      <c r="D57" s="163">
        <v>10.3</v>
      </c>
      <c r="E57" s="163">
        <v>9.6</v>
      </c>
      <c r="F57" s="163">
        <v>9.6</v>
      </c>
      <c r="G57" s="163">
        <v>9.6999999999999993</v>
      </c>
      <c r="H57" s="163">
        <v>11</v>
      </c>
      <c r="I57" s="163">
        <v>11.2</v>
      </c>
      <c r="J57" s="163">
        <v>11.3</v>
      </c>
      <c r="K57" s="163">
        <v>12.3</v>
      </c>
      <c r="L57" s="163">
        <v>11.7</v>
      </c>
      <c r="M57" s="163">
        <v>11.5</v>
      </c>
      <c r="N57" s="163">
        <v>11.7</v>
      </c>
    </row>
    <row r="58" spans="1:14" ht="19.899999999999999" customHeight="1" outlineLevel="1">
      <c r="A58" s="208"/>
      <c r="B58" s="17" t="str">
        <f>IF('0'!A1=1,"Хмельницька","Khmelnytskiy")</f>
        <v>Хмельницька</v>
      </c>
      <c r="C58" s="163">
        <v>9.6999999999999993</v>
      </c>
      <c r="D58" s="163">
        <v>8.5</v>
      </c>
      <c r="E58" s="163">
        <v>7.8</v>
      </c>
      <c r="F58" s="163">
        <v>7.9</v>
      </c>
      <c r="G58" s="163">
        <v>8.4</v>
      </c>
      <c r="H58" s="163">
        <v>9.4</v>
      </c>
      <c r="I58" s="163">
        <v>9.6</v>
      </c>
      <c r="J58" s="163">
        <v>9.8000000000000007</v>
      </c>
      <c r="K58" s="163">
        <v>10.9</v>
      </c>
      <c r="L58" s="163">
        <v>10.4</v>
      </c>
      <c r="M58" s="163">
        <v>9.9</v>
      </c>
      <c r="N58" s="163">
        <v>10.199999999999999</v>
      </c>
    </row>
    <row r="59" spans="1:14" ht="19.899999999999999" customHeight="1" outlineLevel="1">
      <c r="A59" s="208"/>
      <c r="B59" s="17" t="str">
        <f>IF('0'!A1=1,"Черкаська","Cherkasy")</f>
        <v>Черкаська</v>
      </c>
      <c r="C59" s="163">
        <v>9.6999999999999993</v>
      </c>
      <c r="D59" s="163">
        <v>8.5</v>
      </c>
      <c r="E59" s="163">
        <v>8</v>
      </c>
      <c r="F59" s="163">
        <v>8.3000000000000007</v>
      </c>
      <c r="G59" s="163">
        <v>8.8000000000000007</v>
      </c>
      <c r="H59" s="163">
        <v>9.3000000000000007</v>
      </c>
      <c r="I59" s="163">
        <v>9.4</v>
      </c>
      <c r="J59" s="163">
        <v>9.5</v>
      </c>
      <c r="K59" s="163">
        <v>10.5</v>
      </c>
      <c r="L59" s="163">
        <v>10.4</v>
      </c>
      <c r="M59" s="163">
        <v>9.9</v>
      </c>
      <c r="N59" s="163">
        <v>10.1</v>
      </c>
    </row>
    <row r="60" spans="1:14" ht="19.899999999999999" customHeight="1" outlineLevel="1">
      <c r="A60" s="208"/>
      <c r="B60" s="17" t="str">
        <f>IF('0'!A1=1,"Чернівецька","Chernivtsi")</f>
        <v>Чернівецька</v>
      </c>
      <c r="C60" s="163">
        <v>7.9</v>
      </c>
      <c r="D60" s="163">
        <v>7</v>
      </c>
      <c r="E60" s="163">
        <v>6.6</v>
      </c>
      <c r="F60" s="163">
        <v>6.7</v>
      </c>
      <c r="G60" s="163">
        <v>7.3</v>
      </c>
      <c r="H60" s="163">
        <v>8.4</v>
      </c>
      <c r="I60" s="163">
        <v>8.5</v>
      </c>
      <c r="J60" s="163">
        <v>8.6999999999999993</v>
      </c>
      <c r="K60" s="163">
        <v>9.6</v>
      </c>
      <c r="L60" s="163">
        <v>9.1</v>
      </c>
      <c r="M60" s="163">
        <v>8.8000000000000007</v>
      </c>
      <c r="N60" s="163">
        <v>9.1</v>
      </c>
    </row>
    <row r="61" spans="1:14" ht="19.899999999999999" customHeight="1" outlineLevel="1">
      <c r="A61" s="208"/>
      <c r="B61" s="17" t="str">
        <f>IF('0'!A1=1,"Чернігівська","Chernihiv")</f>
        <v>Чернігівська</v>
      </c>
      <c r="C61" s="163">
        <v>10.7</v>
      </c>
      <c r="D61" s="163">
        <v>10.5</v>
      </c>
      <c r="E61" s="163">
        <v>10</v>
      </c>
      <c r="F61" s="163">
        <v>10.1</v>
      </c>
      <c r="G61" s="163">
        <v>10.1</v>
      </c>
      <c r="H61" s="163">
        <v>11.5</v>
      </c>
      <c r="I61" s="163">
        <v>11.7</v>
      </c>
      <c r="J61" s="163">
        <v>11.8</v>
      </c>
      <c r="K61" s="163">
        <v>12.8</v>
      </c>
      <c r="L61" s="163">
        <v>12.5</v>
      </c>
      <c r="M61" s="163">
        <v>12.1</v>
      </c>
      <c r="N61" s="163">
        <v>12.3</v>
      </c>
    </row>
    <row r="62" spans="1:14" ht="19.899999999999999" customHeight="1" outlineLevel="1">
      <c r="A62" s="208"/>
      <c r="B62" s="166" t="str">
        <f>IF('0'!A1=1,"м. Київ","Kyiv city")</f>
        <v>м. Київ</v>
      </c>
      <c r="C62" s="164">
        <v>6.6</v>
      </c>
      <c r="D62" s="164">
        <v>6</v>
      </c>
      <c r="E62" s="164">
        <v>5.6</v>
      </c>
      <c r="F62" s="164">
        <v>5.7</v>
      </c>
      <c r="G62" s="164">
        <v>6.3</v>
      </c>
      <c r="H62" s="164">
        <v>6.5</v>
      </c>
      <c r="I62" s="164">
        <v>6.5</v>
      </c>
      <c r="J62" s="164">
        <v>6.7</v>
      </c>
      <c r="K62" s="164">
        <v>7.5</v>
      </c>
      <c r="L62" s="164">
        <v>7.1</v>
      </c>
      <c r="M62" s="164">
        <v>6.9</v>
      </c>
      <c r="N62" s="164">
        <v>7.1</v>
      </c>
    </row>
    <row r="63" spans="1:14" ht="60.75" customHeight="1">
      <c r="A63" s="202" t="str">
        <f>IF('0'!A1=1,"Починаючи з І кварталу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операції.","Since I quarter 2014 excluding the temporarily occupied territory of the Autonomous Republic of Crimea and the city of Sevastopol, since 2015 excluding part of the anti-terrorist operation zone.")</f>
        <v>Починаючи з І кварталу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</v>
      </c>
      <c r="B63" s="203"/>
    </row>
    <row r="64" spans="1:14" ht="15.75">
      <c r="A64" s="159"/>
      <c r="B64" s="160"/>
    </row>
    <row r="65" spans="1:2" ht="15.75">
      <c r="A65" s="159"/>
      <c r="B65" s="160"/>
    </row>
    <row r="66" spans="1:2" ht="15.75">
      <c r="A66" s="159"/>
      <c r="B66" s="170"/>
    </row>
    <row r="67" spans="1:2">
      <c r="A67" s="7"/>
      <c r="B67" s="7"/>
    </row>
  </sheetData>
  <mergeCells count="6">
    <mergeCell ref="A63:B63"/>
    <mergeCell ref="A8:A32"/>
    <mergeCell ref="A38:A62"/>
    <mergeCell ref="A2:B2"/>
    <mergeCell ref="A3:B3"/>
    <mergeCell ref="A33:B33"/>
  </mergeCells>
  <hyperlinks>
    <hyperlink ref="A1" location="'0'!A1" display="'0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showRowColHeaders="0" topLeftCell="B1" workbookViewId="0">
      <selection activeCell="N3" sqref="N3"/>
    </sheetView>
  </sheetViews>
  <sheetFormatPr defaultColWidth="9.33203125" defaultRowHeight="12.75"/>
  <cols>
    <col min="1" max="1" width="9.33203125" style="179" customWidth="1"/>
    <col min="2" max="2" width="83.5" style="179" customWidth="1"/>
    <col min="3" max="83" width="10.83203125" style="172" customWidth="1"/>
    <col min="84" max="16384" width="9.33203125" style="172"/>
  </cols>
  <sheetData>
    <row r="1" spans="1:14" ht="15">
      <c r="A1" s="13" t="str">
        <f>IF('0'!A1=1,"до змісту","to title")</f>
        <v>до змісту</v>
      </c>
      <c r="B1" s="14"/>
    </row>
    <row r="2" spans="1:14" s="156" customFormat="1" ht="132" customHeight="1">
      <c r="A2" s="204" t="s">
        <v>68</v>
      </c>
      <c r="B2" s="205"/>
      <c r="C2" s="173" t="s">
        <v>73</v>
      </c>
      <c r="D2" s="173" t="s">
        <v>74</v>
      </c>
      <c r="E2" s="173" t="s">
        <v>75</v>
      </c>
      <c r="F2" s="173" t="s">
        <v>76</v>
      </c>
      <c r="G2" s="173" t="s">
        <v>78</v>
      </c>
      <c r="H2" s="173" t="s">
        <v>80</v>
      </c>
      <c r="I2" s="173" t="s">
        <v>82</v>
      </c>
      <c r="J2" s="173" t="s">
        <v>83</v>
      </c>
      <c r="K2" s="173" t="s">
        <v>85</v>
      </c>
      <c r="L2" s="173" t="s">
        <v>88</v>
      </c>
      <c r="M2" s="173" t="s">
        <v>90</v>
      </c>
      <c r="N2" s="173" t="s">
        <v>92</v>
      </c>
    </row>
    <row r="3" spans="1:14" s="175" customFormat="1" ht="33" customHeight="1">
      <c r="A3" s="218" t="str">
        <f>IF('[1]0'!A1=1,"Безробітне населення (за методологією МОП) у віці 15 років і старше (усього, тис. осіб)","ILO unemployed aged 15 years and over  (thousands person)")</f>
        <v>Безробітне населення (за методологією МОП) у віці 15 років і старше (усього, тис. осіб)</v>
      </c>
      <c r="B3" s="219"/>
      <c r="C3" s="174">
        <v>1645.8</v>
      </c>
      <c r="D3" s="174">
        <v>1410.9</v>
      </c>
      <c r="E3" s="174">
        <v>1328.7</v>
      </c>
      <c r="F3" s="174">
        <v>1565.4</v>
      </c>
      <c r="G3" s="174">
        <v>1548.9</v>
      </c>
      <c r="H3" s="174">
        <v>1712.2</v>
      </c>
      <c r="I3" s="174">
        <v>1669</v>
      </c>
      <c r="J3" s="174">
        <v>1766.8</v>
      </c>
      <c r="K3" s="174">
        <v>1806</v>
      </c>
      <c r="L3" s="174">
        <v>1619.5</v>
      </c>
      <c r="M3" s="174">
        <v>1614.9</v>
      </c>
      <c r="N3" s="174">
        <v>1805.8</v>
      </c>
    </row>
    <row r="4" spans="1:14" s="175" customFormat="1" ht="15.75">
      <c r="A4" s="221" t="str">
        <f>IF('[2]УКРАЇНСЬКА ENGLISH'!$N$14=1,"Жінки","Females")</f>
        <v>Жінки</v>
      </c>
      <c r="B4" s="222"/>
      <c r="C4" s="176">
        <v>701</v>
      </c>
      <c r="D4" s="176">
        <v>638.9</v>
      </c>
      <c r="E4" s="176">
        <v>624.1</v>
      </c>
      <c r="F4" s="176">
        <v>755</v>
      </c>
      <c r="G4" s="176">
        <v>755.9</v>
      </c>
      <c r="H4" s="176">
        <v>764.8</v>
      </c>
      <c r="I4" s="176">
        <v>724.7</v>
      </c>
      <c r="J4" s="176">
        <v>807.2</v>
      </c>
      <c r="K4" s="176">
        <v>873.9</v>
      </c>
      <c r="L4" s="176">
        <v>783.2</v>
      </c>
      <c r="M4" s="176">
        <v>817.7</v>
      </c>
      <c r="N4" s="176">
        <v>891.4</v>
      </c>
    </row>
    <row r="5" spans="1:14" s="175" customFormat="1" ht="15.75">
      <c r="A5" s="221" t="str">
        <f>IF('[2]УКРАЇНСЬКА ENGLISH'!$N$14=1,"Чоловіки","Males")</f>
        <v>Чоловіки</v>
      </c>
      <c r="B5" s="222"/>
      <c r="C5" s="176">
        <v>944.8</v>
      </c>
      <c r="D5" s="176">
        <v>772</v>
      </c>
      <c r="E5" s="176">
        <v>704.6</v>
      </c>
      <c r="F5" s="176">
        <v>810.4</v>
      </c>
      <c r="G5" s="176">
        <v>793</v>
      </c>
      <c r="H5" s="176">
        <v>947.4</v>
      </c>
      <c r="I5" s="176">
        <v>944.3</v>
      </c>
      <c r="J5" s="176">
        <v>959.6</v>
      </c>
      <c r="K5" s="176">
        <v>932.1</v>
      </c>
      <c r="L5" s="176">
        <v>836.3</v>
      </c>
      <c r="M5" s="176">
        <v>797.2</v>
      </c>
      <c r="N5" s="176">
        <v>914.4</v>
      </c>
    </row>
    <row r="6" spans="1:14" s="175" customFormat="1" ht="15.75">
      <c r="A6" s="221" t="str">
        <f>IF('[2]УКРАЇНСЬКА ENGLISH'!$N$14=1,"Міські поселення ","Urban settlements")</f>
        <v xml:space="preserve">Міські поселення </v>
      </c>
      <c r="B6" s="222"/>
      <c r="C6" s="176">
        <v>1064.9000000000001</v>
      </c>
      <c r="D6" s="176">
        <v>953.9</v>
      </c>
      <c r="E6" s="176">
        <v>916.1</v>
      </c>
      <c r="F6" s="176">
        <v>1044.4000000000001</v>
      </c>
      <c r="G6" s="176">
        <v>1017.9</v>
      </c>
      <c r="H6" s="176">
        <v>1118.0999999999999</v>
      </c>
      <c r="I6" s="176">
        <v>1101.5999999999999</v>
      </c>
      <c r="J6" s="176">
        <v>1166.5</v>
      </c>
      <c r="K6" s="176">
        <v>1179.7</v>
      </c>
      <c r="L6" s="176">
        <v>1077.9000000000001</v>
      </c>
      <c r="M6" s="176">
        <v>1075.4000000000001</v>
      </c>
      <c r="N6" s="176">
        <v>1195.7</v>
      </c>
    </row>
    <row r="7" spans="1:14" s="175" customFormat="1" ht="16.5" thickBot="1">
      <c r="A7" s="223" t="str">
        <f>IF('[2]УКРАЇНСЬКА ENGLISH'!$N$14=1,"Сільська місцевість","Rural areas")</f>
        <v>Сільська місцевість</v>
      </c>
      <c r="B7" s="224"/>
      <c r="C7" s="177">
        <v>580.9</v>
      </c>
      <c r="D7" s="177">
        <v>457</v>
      </c>
      <c r="E7" s="177">
        <v>412.6</v>
      </c>
      <c r="F7" s="177">
        <v>521</v>
      </c>
      <c r="G7" s="177">
        <v>531</v>
      </c>
      <c r="H7" s="177">
        <v>594.1</v>
      </c>
      <c r="I7" s="177">
        <v>567.4</v>
      </c>
      <c r="J7" s="177">
        <v>600.29999999999995</v>
      </c>
      <c r="K7" s="177">
        <v>626.29999999999995</v>
      </c>
      <c r="L7" s="177">
        <v>541.6</v>
      </c>
      <c r="M7" s="177">
        <v>539.5</v>
      </c>
      <c r="N7" s="177">
        <v>610.1</v>
      </c>
    </row>
    <row r="8" spans="1:14" ht="31.9" customHeight="1" thickTop="1">
      <c r="A8" s="225" t="str">
        <f>IF('[1]0'!A1=1,"Рівень безробіття населення (за методологією МОП), у % до робочої сили у віці  15 років і старше
","ILO unemployment rate ( percent of the total labour force in aged 15 years and over)")</f>
        <v xml:space="preserve">Рівень безробіття населення (за методологією МОП), у % до робочої сили у віці  15 років і старше
</v>
      </c>
      <c r="B8" s="226"/>
      <c r="C8" s="174">
        <v>9.1</v>
      </c>
      <c r="D8" s="174">
        <v>7.7</v>
      </c>
      <c r="E8" s="174">
        <v>7.2</v>
      </c>
      <c r="F8" s="174">
        <v>8.6999999999999993</v>
      </c>
      <c r="G8" s="174">
        <v>8.5</v>
      </c>
      <c r="H8" s="174">
        <v>9.8000000000000007</v>
      </c>
      <c r="I8" s="174">
        <v>9.5</v>
      </c>
      <c r="J8" s="174">
        <v>10.1</v>
      </c>
      <c r="K8" s="174">
        <v>10.4</v>
      </c>
      <c r="L8" s="174">
        <v>9.3000000000000007</v>
      </c>
      <c r="M8" s="174">
        <v>9.1</v>
      </c>
      <c r="N8" s="174">
        <v>10.5</v>
      </c>
    </row>
    <row r="9" spans="1:14" s="175" customFormat="1" ht="15.75">
      <c r="A9" s="221" t="str">
        <f>IF('[2]УКРАЇНСЬКА ENGLISH'!$N$14=1,"Жінки","Females")</f>
        <v>Жінки</v>
      </c>
      <c r="B9" s="222"/>
      <c r="C9" s="176">
        <v>8.1</v>
      </c>
      <c r="D9" s="176">
        <v>7.3</v>
      </c>
      <c r="E9" s="176">
        <v>7.2</v>
      </c>
      <c r="F9" s="176">
        <v>8.8000000000000007</v>
      </c>
      <c r="G9" s="176">
        <v>8.6999999999999993</v>
      </c>
      <c r="H9" s="176">
        <v>9.1999999999999993</v>
      </c>
      <c r="I9" s="176">
        <v>8.6999999999999993</v>
      </c>
      <c r="J9" s="176">
        <v>9.8000000000000007</v>
      </c>
      <c r="K9" s="176">
        <v>10.6</v>
      </c>
      <c r="L9" s="176">
        <v>9.4</v>
      </c>
      <c r="M9" s="176">
        <v>9.6999999999999993</v>
      </c>
      <c r="N9" s="176">
        <v>10.9</v>
      </c>
    </row>
    <row r="10" spans="1:14" s="175" customFormat="1" ht="15.75">
      <c r="A10" s="221" t="str">
        <f>IF('[2]УКРАЇНСЬКА ENGLISH'!$N$14=1,"Чоловіки","Males")</f>
        <v>Чоловіки</v>
      </c>
      <c r="B10" s="222"/>
      <c r="C10" s="176">
        <v>10.1</v>
      </c>
      <c r="D10" s="176">
        <v>8.1</v>
      </c>
      <c r="E10" s="176">
        <v>7.3</v>
      </c>
      <c r="F10" s="176">
        <v>8.6</v>
      </c>
      <c r="G10" s="176">
        <v>8.4</v>
      </c>
      <c r="H10" s="176">
        <v>10.4</v>
      </c>
      <c r="I10" s="176">
        <v>10.199999999999999</v>
      </c>
      <c r="J10" s="176">
        <v>10.5</v>
      </c>
      <c r="K10" s="176">
        <v>10.3</v>
      </c>
      <c r="L10" s="176">
        <v>9.1</v>
      </c>
      <c r="M10" s="176">
        <v>8.6</v>
      </c>
      <c r="N10" s="176">
        <v>10.199999999999999</v>
      </c>
    </row>
    <row r="11" spans="1:14" s="175" customFormat="1" ht="15.75">
      <c r="A11" s="221" t="str">
        <f>IF('[2]УКРАЇНСЬКА ENGLISH'!$N$14=1,"Міські поселення ","Urban settlements")</f>
        <v xml:space="preserve">Міські поселення </v>
      </c>
      <c r="B11" s="222"/>
      <c r="C11" s="176">
        <v>8.6</v>
      </c>
      <c r="D11" s="176">
        <v>7.6</v>
      </c>
      <c r="E11" s="176">
        <v>7.3</v>
      </c>
      <c r="F11" s="176">
        <v>8.4</v>
      </c>
      <c r="G11" s="176">
        <v>8.1999999999999993</v>
      </c>
      <c r="H11" s="176">
        <v>9.3000000000000007</v>
      </c>
      <c r="I11" s="176">
        <v>9.1</v>
      </c>
      <c r="J11" s="176">
        <v>9.6999999999999993</v>
      </c>
      <c r="K11" s="176">
        <v>9.9</v>
      </c>
      <c r="L11" s="176">
        <v>9</v>
      </c>
      <c r="M11" s="176">
        <v>8.9</v>
      </c>
      <c r="N11" s="176">
        <v>10.1</v>
      </c>
    </row>
    <row r="12" spans="1:14" s="175" customFormat="1" ht="16.5" thickBot="1">
      <c r="A12" s="223" t="str">
        <f>IF('[2]УКРАЇНСЬКА ENGLISH'!$N$14=1,"Сільська місцевість","Rural areas")</f>
        <v>Сільська місцевість</v>
      </c>
      <c r="B12" s="224"/>
      <c r="C12" s="177">
        <v>10.4</v>
      </c>
      <c r="D12" s="177">
        <v>8</v>
      </c>
      <c r="E12" s="177">
        <v>7.2</v>
      </c>
      <c r="F12" s="177">
        <v>9.1999999999999993</v>
      </c>
      <c r="G12" s="177">
        <v>9.4</v>
      </c>
      <c r="H12" s="177">
        <v>10.9</v>
      </c>
      <c r="I12" s="177">
        <v>10.199999999999999</v>
      </c>
      <c r="J12" s="177">
        <v>11</v>
      </c>
      <c r="K12" s="177">
        <v>11.5</v>
      </c>
      <c r="L12" s="177">
        <v>9.9</v>
      </c>
      <c r="M12" s="177">
        <v>9.6999999999999993</v>
      </c>
      <c r="N12" s="177">
        <v>11.5</v>
      </c>
    </row>
    <row r="13" spans="1:14" ht="15.75" thickTop="1">
      <c r="C13" s="158"/>
      <c r="D13" s="158"/>
      <c r="E13" s="158"/>
      <c r="J13" s="178"/>
      <c r="K13" s="178"/>
      <c r="L13" s="178"/>
      <c r="M13" s="178"/>
    </row>
    <row r="14" spans="1:14" ht="15">
      <c r="J14" s="178"/>
      <c r="K14" s="180"/>
      <c r="L14" s="158"/>
      <c r="M14" s="178"/>
    </row>
    <row r="15" spans="1:14" ht="44.25" customHeight="1">
      <c r="A15" s="220" t="s">
        <v>77</v>
      </c>
      <c r="B15" s="220"/>
      <c r="C15" s="220"/>
      <c r="J15" s="178"/>
      <c r="K15" s="178"/>
      <c r="L15" s="178"/>
      <c r="M15" s="178"/>
    </row>
  </sheetData>
  <mergeCells count="12">
    <mergeCell ref="A15:C15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hyperlinks>
    <hyperlink ref="A1" location="'0'!A1" display="'0'!A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Федоренко Марина Василівна</cp:lastModifiedBy>
  <cp:lastPrinted>2015-10-07T12:48:41Z</cp:lastPrinted>
  <dcterms:created xsi:type="dcterms:W3CDTF">2008-08-15T07:59:50Z</dcterms:created>
  <dcterms:modified xsi:type="dcterms:W3CDTF">2022-03-28T14:20:27Z</dcterms:modified>
</cp:coreProperties>
</file>